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1065" yWindow="240" windowWidth="9960" windowHeight="9600" tabRatio="902"/>
  </bookViews>
  <sheets>
    <sheet name="PAP" sheetId="1" r:id="rId1"/>
    <sheet name="Hoja1" sheetId="49" r:id="rId2"/>
    <sheet name="COLEGIO" sheetId="5" r:id="rId3"/>
    <sheet name="RESUMEN" sheetId="51" r:id="rId4"/>
    <sheet name="jefes de prcatica" sheetId="56" r:id="rId5"/>
    <sheet name="REMU" sheetId="53" r:id="rId6"/>
    <sheet name="Hoja2" sheetId="52" r:id="rId7"/>
    <sheet name="HOMOLOGACION" sheetId="54" r:id="rId8"/>
    <sheet name="AUTORIDADES" sheetId="55" r:id="rId9"/>
  </sheets>
  <externalReferences>
    <externalReference r:id="rId10"/>
  </externalReferences>
  <definedNames>
    <definedName name="_xlnm._FilterDatabase" localSheetId="0" hidden="1">PAP!#REF!</definedName>
    <definedName name="_xlnm.Print_Area" localSheetId="2">COLEGIO!$A$1:$Z$36</definedName>
    <definedName name="_xlnm.Print_Area" localSheetId="0">PAP!$A$1:$W$1449</definedName>
    <definedName name="_xlnm.Print_Area" localSheetId="3">RESUMEN!$A$1:$AB$43</definedName>
    <definedName name="AUT" localSheetId="5">REMU!$AA$1:$AE$8</definedName>
    <definedName name="AUT">Hoja1!$G$46:$K$54</definedName>
    <definedName name="CATE">Hoja1!$A$1:$B$19</definedName>
    <definedName name="DOCENTE">'[1]BASE DOCENTE'!$A:$AK</definedName>
    <definedName name="DSUP">Hoja1!$D$1:$E$19</definedName>
    <definedName name="ESCALA">REMU!$A$2:$U$88</definedName>
    <definedName name="HCATE">Hoja1!$A$26:$B$44</definedName>
    <definedName name="HOMO">HOMOLOGACION!$C$9:$M$930</definedName>
    <definedName name="NAUT">Hoja1!$M$1:$O$5</definedName>
    <definedName name="PLAZA">[1]PLAZA!$A$1:$B$1003</definedName>
    <definedName name="REINTEGRO">[1]Hoja1!$A$1:$D$987</definedName>
    <definedName name="REMU">REMU!$A$2:$T$88</definedName>
    <definedName name="_xlnm.Print_Titles" localSheetId="8">AUTORIDADES!$1:$1</definedName>
    <definedName name="_xlnm.Print_Titles" localSheetId="0">PAP!$1:$1</definedName>
    <definedName name="URGENCIA">#REF!</definedName>
    <definedName name="Z_23630744_B572_11D6_9B67_BCB55EB8E823_.wvu.Cols" localSheetId="0" hidden="1">PAP!#REF!</definedName>
    <definedName name="Z_23630744_B572_11D6_9B67_BCB55EB8E823_.wvu.PrintArea" localSheetId="0" hidden="1">PAP!$A$1:$W$1668</definedName>
    <definedName name="Z_23630744_B572_11D6_9B67_BCB55EB8E823_.wvu.PrintTitles" localSheetId="0" hidden="1">PAP!$1:$4</definedName>
  </definedNames>
  <calcPr calcId="125725" fullPrecision="0"/>
  <customWorkbookViews>
    <customWorkbookView name="GVV - Vista personalizada" guid="{23630744-B572-11D6-9B67-BCB55EB8E823}" mergeInterval="0" personalView="1" maximized="1" windowWidth="796" windowHeight="466" activeSheetId="1"/>
  </customWorkbookViews>
</workbook>
</file>

<file path=xl/calcChain.xml><?xml version="1.0" encoding="utf-8"?>
<calcChain xmlns="http://schemas.openxmlformats.org/spreadsheetml/2006/main">
  <c r="L736" i="54"/>
  <c r="I736"/>
  <c r="M736" s="1"/>
  <c r="D1314" i="1"/>
  <c r="D1291"/>
  <c r="D1252"/>
  <c r="D1230"/>
  <c r="D1213"/>
  <c r="D1185"/>
  <c r="D1168"/>
  <c r="D1128"/>
  <c r="D1108"/>
  <c r="D1089"/>
  <c r="D1061"/>
  <c r="D1042"/>
  <c r="D1018"/>
  <c r="D989"/>
  <c r="D975"/>
  <c r="D956"/>
  <c r="D932"/>
  <c r="D919"/>
  <c r="D896"/>
  <c r="D875"/>
  <c r="D835"/>
  <c r="D812"/>
  <c r="D772"/>
  <c r="D754"/>
  <c r="D700"/>
  <c r="D687"/>
  <c r="D621"/>
  <c r="D599"/>
  <c r="D583"/>
  <c r="D567"/>
  <c r="D544"/>
  <c r="D503"/>
  <c r="D475"/>
  <c r="D441"/>
  <c r="D423"/>
  <c r="D374"/>
  <c r="D326"/>
  <c r="D288"/>
  <c r="D249"/>
  <c r="D222"/>
  <c r="D184"/>
  <c r="D168"/>
  <c r="D151"/>
  <c r="D118"/>
  <c r="D64"/>
  <c r="D16"/>
  <c r="D43"/>
  <c r="D1424"/>
  <c r="D1403"/>
  <c r="D1382"/>
  <c r="D1362"/>
  <c r="V10" i="5"/>
  <c r="V14"/>
  <c r="V15"/>
  <c r="V16"/>
  <c r="D1315" i="1" l="1"/>
  <c r="D442"/>
  <c r="D289"/>
  <c r="V1438" l="1"/>
  <c r="V1430"/>
  <c r="V1423"/>
  <c r="V1414"/>
  <c r="V1413"/>
  <c r="V1402"/>
  <c r="V1395"/>
  <c r="V1394"/>
  <c r="V1387"/>
  <c r="V1381"/>
  <c r="V1368"/>
  <c r="V1361"/>
  <c r="V1360"/>
  <c r="V1353"/>
  <c r="V1344"/>
  <c r="V1337"/>
  <c r="V1336"/>
  <c r="V1329"/>
  <c r="V1273"/>
  <c r="V1272"/>
  <c r="V1251"/>
  <c r="V1249"/>
  <c r="V1236"/>
  <c r="V1226"/>
  <c r="V1224"/>
  <c r="V1162"/>
  <c r="V1127"/>
  <c r="V1124"/>
  <c r="V1102"/>
  <c r="V1096"/>
  <c r="V1072"/>
  <c r="V1058"/>
  <c r="V1048"/>
  <c r="V1047"/>
  <c r="V1040"/>
  <c r="V1037"/>
  <c r="V1033"/>
  <c r="V1031"/>
  <c r="V1024"/>
  <c r="V1016"/>
  <c r="V1015"/>
  <c r="V1014"/>
  <c r="V983"/>
  <c r="V982"/>
  <c r="V981"/>
  <c r="V968"/>
  <c r="V966"/>
  <c r="V965"/>
  <c r="V952"/>
  <c r="V944"/>
  <c r="V941"/>
  <c r="V929"/>
  <c r="V926"/>
  <c r="V925"/>
  <c r="V918"/>
  <c r="V867"/>
  <c r="V864"/>
  <c r="V833"/>
  <c r="V832"/>
  <c r="V811"/>
  <c r="V810"/>
  <c r="V808"/>
  <c r="V807"/>
  <c r="V806"/>
  <c r="V800"/>
  <c r="V797"/>
  <c r="V794"/>
  <c r="V783"/>
  <c r="V728"/>
  <c r="V724"/>
  <c r="V719"/>
  <c r="V697"/>
  <c r="V683"/>
  <c r="V676"/>
  <c r="V663"/>
  <c r="V662"/>
  <c r="V645"/>
  <c r="V642"/>
  <c r="V641"/>
  <c r="V590"/>
  <c r="V579"/>
  <c r="V577"/>
  <c r="V573"/>
  <c r="V557"/>
  <c r="V474"/>
  <c r="V473"/>
  <c r="V459"/>
  <c r="V433"/>
  <c r="V430"/>
  <c r="V405"/>
  <c r="V404"/>
  <c r="V403"/>
  <c r="V373"/>
  <c r="V337"/>
  <c r="V334"/>
  <c r="V304"/>
  <c r="V287"/>
  <c r="V286"/>
  <c r="V285"/>
  <c r="V266"/>
  <c r="V248"/>
  <c r="V240"/>
  <c r="V221"/>
  <c r="V217"/>
  <c r="V182"/>
  <c r="V178"/>
  <c r="V158"/>
  <c r="V139"/>
  <c r="V104"/>
  <c r="V100"/>
  <c r="V61"/>
  <c r="V39"/>
  <c r="V36"/>
  <c r="V27"/>
  <c r="V10"/>
  <c r="V11"/>
  <c r="V12"/>
  <c r="V13"/>
  <c r="V14"/>
  <c r="T50"/>
  <c r="U50"/>
  <c r="U641"/>
  <c r="T641"/>
  <c r="S641"/>
  <c r="R641"/>
  <c r="Q641"/>
  <c r="P641"/>
  <c r="O641"/>
  <c r="N641"/>
  <c r="M641"/>
  <c r="K641"/>
  <c r="J641"/>
  <c r="I641"/>
  <c r="H641"/>
  <c r="G641"/>
  <c r="L641" s="1"/>
  <c r="D1330"/>
  <c r="I912" i="54"/>
  <c r="L912"/>
  <c r="M912" l="1"/>
  <c r="W641" i="1"/>
  <c r="U827"/>
  <c r="C1314" l="1"/>
  <c r="D1439"/>
  <c r="C1439"/>
  <c r="C1252" l="1"/>
  <c r="C1330"/>
  <c r="D1396"/>
  <c r="C1396"/>
  <c r="D1431"/>
  <c r="C1431"/>
  <c r="D1415"/>
  <c r="C1415"/>
  <c r="D1338"/>
  <c r="C1338"/>
  <c r="C1382"/>
  <c r="U1250"/>
  <c r="U15" l="1"/>
  <c r="T15"/>
  <c r="S15"/>
  <c r="R15"/>
  <c r="Q15"/>
  <c r="P15"/>
  <c r="O15"/>
  <c r="N15"/>
  <c r="M15"/>
  <c r="K15"/>
  <c r="J15"/>
  <c r="I15"/>
  <c r="H15"/>
  <c r="G15"/>
  <c r="U1353"/>
  <c r="T1353"/>
  <c r="S1353"/>
  <c r="R1353"/>
  <c r="Q1353"/>
  <c r="P1353"/>
  <c r="O1353"/>
  <c r="N1353"/>
  <c r="M1353"/>
  <c r="K1353"/>
  <c r="J1353"/>
  <c r="I1353"/>
  <c r="H1353"/>
  <c r="G1353"/>
  <c r="L15" l="1"/>
  <c r="L1353"/>
  <c r="W1353" s="1"/>
  <c r="V15" l="1"/>
  <c r="W15" s="1"/>
  <c r="L438" i="54"/>
  <c r="I438"/>
  <c r="M438" s="1"/>
  <c r="L437"/>
  <c r="I437"/>
  <c r="M437" s="1"/>
  <c r="I909"/>
  <c r="L909"/>
  <c r="M909" s="1"/>
  <c r="I910"/>
  <c r="L910"/>
  <c r="M910" s="1"/>
  <c r="I911"/>
  <c r="L911"/>
  <c r="L900"/>
  <c r="I900"/>
  <c r="L899"/>
  <c r="I899"/>
  <c r="L898"/>
  <c r="I898"/>
  <c r="L897"/>
  <c r="I897"/>
  <c r="L896"/>
  <c r="I896"/>
  <c r="L895"/>
  <c r="I895"/>
  <c r="L894"/>
  <c r="I894"/>
  <c r="L884"/>
  <c r="I884"/>
  <c r="L883"/>
  <c r="I883"/>
  <c r="I908"/>
  <c r="L908"/>
  <c r="I907"/>
  <c r="L907"/>
  <c r="I893"/>
  <c r="L893"/>
  <c r="I892"/>
  <c r="L892"/>
  <c r="I882"/>
  <c r="L882"/>
  <c r="I881"/>
  <c r="L881"/>
  <c r="I891"/>
  <c r="L891"/>
  <c r="I880"/>
  <c r="L880"/>
  <c r="I878"/>
  <c r="L878"/>
  <c r="I906"/>
  <c r="L906"/>
  <c r="I905"/>
  <c r="L905"/>
  <c r="I904"/>
  <c r="L904"/>
  <c r="I901"/>
  <c r="L901"/>
  <c r="I890"/>
  <c r="L890"/>
  <c r="I903"/>
  <c r="L903"/>
  <c r="L902"/>
  <c r="I902"/>
  <c r="I889"/>
  <c r="L889"/>
  <c r="I888"/>
  <c r="L888"/>
  <c r="I887"/>
  <c r="L887"/>
  <c r="L886"/>
  <c r="I886"/>
  <c r="K931"/>
  <c r="I885"/>
  <c r="L885"/>
  <c r="L879"/>
  <c r="I879"/>
  <c r="U1149" i="1"/>
  <c r="T1149"/>
  <c r="S1149"/>
  <c r="R1149"/>
  <c r="Q1149"/>
  <c r="P1149"/>
  <c r="O1149"/>
  <c r="N1149"/>
  <c r="M1149"/>
  <c r="K1149"/>
  <c r="J1149"/>
  <c r="I1149"/>
  <c r="H1149"/>
  <c r="G1149"/>
  <c r="M886" i="54" l="1"/>
  <c r="M887"/>
  <c r="M888"/>
  <c r="M889"/>
  <c r="M902"/>
  <c r="M903"/>
  <c r="M890"/>
  <c r="M901"/>
  <c r="M904"/>
  <c r="M905"/>
  <c r="M906"/>
  <c r="M878"/>
  <c r="M880"/>
  <c r="M891"/>
  <c r="M881"/>
  <c r="M882"/>
  <c r="M892"/>
  <c r="M893"/>
  <c r="M907"/>
  <c r="M908"/>
  <c r="M883"/>
  <c r="M884"/>
  <c r="M894"/>
  <c r="M895"/>
  <c r="M896"/>
  <c r="M897"/>
  <c r="M898"/>
  <c r="M899"/>
  <c r="M900"/>
  <c r="M911"/>
  <c r="M879"/>
  <c r="M885"/>
  <c r="L1149" i="1"/>
  <c r="V1149" l="1"/>
  <c r="W1149" s="1"/>
  <c r="M476" i="54"/>
  <c r="D1253" i="1" l="1"/>
  <c r="W800"/>
  <c r="U808"/>
  <c r="T808"/>
  <c r="S808"/>
  <c r="R808"/>
  <c r="Q808"/>
  <c r="P808"/>
  <c r="O808"/>
  <c r="N808"/>
  <c r="M808"/>
  <c r="K808"/>
  <c r="J808"/>
  <c r="I808"/>
  <c r="H808"/>
  <c r="G808"/>
  <c r="L457" i="54"/>
  <c r="I457"/>
  <c r="U1203" i="1"/>
  <c r="T1203"/>
  <c r="S1203"/>
  <c r="R1203"/>
  <c r="Q1203"/>
  <c r="P1203"/>
  <c r="O1203"/>
  <c r="N1203"/>
  <c r="M1203"/>
  <c r="K1203"/>
  <c r="J1203"/>
  <c r="I1203"/>
  <c r="H1203"/>
  <c r="G1203"/>
  <c r="I836" i="54"/>
  <c r="L836"/>
  <c r="L1203" i="1" l="1"/>
  <c r="V1203" s="1"/>
  <c r="M457" i="54"/>
  <c r="M836"/>
  <c r="L808" i="1"/>
  <c r="W808" s="1"/>
  <c r="W1203"/>
  <c r="U1033"/>
  <c r="T1033"/>
  <c r="U1013"/>
  <c r="C249"/>
  <c r="C1108" l="1"/>
  <c r="D1129"/>
  <c r="U1267"/>
  <c r="U1158"/>
  <c r="T1158"/>
  <c r="U1102"/>
  <c r="T1102"/>
  <c r="T826"/>
  <c r="U642"/>
  <c r="T642"/>
  <c r="L877" i="54"/>
  <c r="I877"/>
  <c r="L875"/>
  <c r="M875" s="1"/>
  <c r="L876"/>
  <c r="M876" s="1"/>
  <c r="U1202" i="1"/>
  <c r="T1201"/>
  <c r="U1430"/>
  <c r="U1431" s="1"/>
  <c r="T1430"/>
  <c r="T1431" s="1"/>
  <c r="T1202"/>
  <c r="H931" i="54"/>
  <c r="G931"/>
  <c r="C812" i="1"/>
  <c r="U458"/>
  <c r="S458"/>
  <c r="R458"/>
  <c r="Q458"/>
  <c r="P458"/>
  <c r="O458"/>
  <c r="N458"/>
  <c r="M458"/>
  <c r="K458"/>
  <c r="J458"/>
  <c r="I458"/>
  <c r="H458"/>
  <c r="G458"/>
  <c r="I260" i="54"/>
  <c r="G529" i="1"/>
  <c r="H529"/>
  <c r="I529"/>
  <c r="J529"/>
  <c r="K529"/>
  <c r="M529"/>
  <c r="N529"/>
  <c r="O529"/>
  <c r="P529"/>
  <c r="Q529"/>
  <c r="R529"/>
  <c r="S529"/>
  <c r="T529"/>
  <c r="U529"/>
  <c r="U392"/>
  <c r="T392"/>
  <c r="S392"/>
  <c r="R392"/>
  <c r="Q392"/>
  <c r="P392"/>
  <c r="O392"/>
  <c r="N392"/>
  <c r="M392"/>
  <c r="K392"/>
  <c r="J392"/>
  <c r="I392"/>
  <c r="H392"/>
  <c r="G392"/>
  <c r="M877" i="54" l="1"/>
  <c r="L392" i="1"/>
  <c r="L458"/>
  <c r="L529"/>
  <c r="V529" s="1"/>
  <c r="W529" s="1"/>
  <c r="J260" i="54"/>
  <c r="V392" i="1" l="1"/>
  <c r="W392" s="1"/>
  <c r="L260" i="54"/>
  <c r="M260" s="1"/>
  <c r="T458" i="1"/>
  <c r="V458" s="1"/>
  <c r="U1240"/>
  <c r="T1240"/>
  <c r="U917"/>
  <c r="U596" l="1"/>
  <c r="U590"/>
  <c r="T590"/>
  <c r="I446" i="54"/>
  <c r="I440"/>
  <c r="L440"/>
  <c r="I439"/>
  <c r="L439"/>
  <c r="L480"/>
  <c r="I480"/>
  <c r="M480" l="1"/>
  <c r="M439"/>
  <c r="M440"/>
  <c r="J446"/>
  <c r="L446" s="1"/>
  <c r="M446" s="1"/>
  <c r="I849" l="1"/>
  <c r="L849"/>
  <c r="I872"/>
  <c r="L872"/>
  <c r="I863"/>
  <c r="L863"/>
  <c r="I864"/>
  <c r="L864"/>
  <c r="I865"/>
  <c r="L865"/>
  <c r="I866"/>
  <c r="L866"/>
  <c r="I867"/>
  <c r="L867"/>
  <c r="I868"/>
  <c r="L868"/>
  <c r="I869"/>
  <c r="L869"/>
  <c r="I870"/>
  <c r="L870"/>
  <c r="I871"/>
  <c r="L871"/>
  <c r="I873"/>
  <c r="L873"/>
  <c r="I862"/>
  <c r="L862"/>
  <c r="I861"/>
  <c r="L861"/>
  <c r="L860"/>
  <c r="I860"/>
  <c r="L859"/>
  <c r="I859"/>
  <c r="U1225" i="1"/>
  <c r="T1225"/>
  <c r="S1225"/>
  <c r="R1225"/>
  <c r="Q1225"/>
  <c r="P1225"/>
  <c r="O1225"/>
  <c r="N1225"/>
  <c r="M1225"/>
  <c r="K1225"/>
  <c r="J1225"/>
  <c r="I1225"/>
  <c r="H1225"/>
  <c r="G1225"/>
  <c r="U1226"/>
  <c r="T1226"/>
  <c r="S1226"/>
  <c r="R1226"/>
  <c r="Q1226"/>
  <c r="P1226"/>
  <c r="O1226"/>
  <c r="N1226"/>
  <c r="M1226"/>
  <c r="K1226"/>
  <c r="J1226"/>
  <c r="I1226"/>
  <c r="H1226"/>
  <c r="G1226"/>
  <c r="U241"/>
  <c r="S241"/>
  <c r="R241"/>
  <c r="Q241"/>
  <c r="P241"/>
  <c r="O241"/>
  <c r="N241"/>
  <c r="M241"/>
  <c r="K241"/>
  <c r="J241"/>
  <c r="I241"/>
  <c r="H241"/>
  <c r="G241"/>
  <c r="W833"/>
  <c r="W832"/>
  <c r="W807"/>
  <c r="U717"/>
  <c r="T717"/>
  <c r="S717"/>
  <c r="R717"/>
  <c r="Q717"/>
  <c r="P717"/>
  <c r="O717"/>
  <c r="N717"/>
  <c r="M717"/>
  <c r="K717"/>
  <c r="J717"/>
  <c r="I717"/>
  <c r="H717"/>
  <c r="G717"/>
  <c r="U718"/>
  <c r="T718"/>
  <c r="S718"/>
  <c r="R718"/>
  <c r="Q718"/>
  <c r="P718"/>
  <c r="O718"/>
  <c r="N718"/>
  <c r="M718"/>
  <c r="K718"/>
  <c r="J718"/>
  <c r="I718"/>
  <c r="H718"/>
  <c r="G718"/>
  <c r="U1381"/>
  <c r="T1381"/>
  <c r="S1381"/>
  <c r="R1381"/>
  <c r="Q1381"/>
  <c r="P1381"/>
  <c r="O1381"/>
  <c r="N1381"/>
  <c r="M1381"/>
  <c r="K1381"/>
  <c r="J1381"/>
  <c r="I1381"/>
  <c r="H1381"/>
  <c r="G1381"/>
  <c r="U335"/>
  <c r="T335"/>
  <c r="S335"/>
  <c r="R335"/>
  <c r="Q335"/>
  <c r="P335"/>
  <c r="O335"/>
  <c r="N335"/>
  <c r="M335"/>
  <c r="K335"/>
  <c r="J335"/>
  <c r="I335"/>
  <c r="H335"/>
  <c r="G335"/>
  <c r="U983"/>
  <c r="T983"/>
  <c r="S983"/>
  <c r="R983"/>
  <c r="Q983"/>
  <c r="P983"/>
  <c r="O983"/>
  <c r="N983"/>
  <c r="M983"/>
  <c r="K983"/>
  <c r="J983"/>
  <c r="I983"/>
  <c r="H983"/>
  <c r="G983"/>
  <c r="U982"/>
  <c r="T982"/>
  <c r="S982"/>
  <c r="R982"/>
  <c r="Q982"/>
  <c r="P982"/>
  <c r="O982"/>
  <c r="N982"/>
  <c r="M982"/>
  <c r="K982"/>
  <c r="J982"/>
  <c r="I982"/>
  <c r="H982"/>
  <c r="G982"/>
  <c r="U864"/>
  <c r="T864"/>
  <c r="S864"/>
  <c r="R864"/>
  <c r="Q864"/>
  <c r="P864"/>
  <c r="O864"/>
  <c r="N864"/>
  <c r="M864"/>
  <c r="K864"/>
  <c r="J864"/>
  <c r="I864"/>
  <c r="H864"/>
  <c r="G864"/>
  <c r="U863"/>
  <c r="T863"/>
  <c r="S863"/>
  <c r="R863"/>
  <c r="Q863"/>
  <c r="P863"/>
  <c r="O863"/>
  <c r="N863"/>
  <c r="M863"/>
  <c r="K863"/>
  <c r="J863"/>
  <c r="I863"/>
  <c r="H863"/>
  <c r="G863"/>
  <c r="U862"/>
  <c r="T862"/>
  <c r="S862"/>
  <c r="R862"/>
  <c r="Q862"/>
  <c r="P862"/>
  <c r="O862"/>
  <c r="N862"/>
  <c r="M862"/>
  <c r="K862"/>
  <c r="J862"/>
  <c r="I862"/>
  <c r="H862"/>
  <c r="G862"/>
  <c r="U429"/>
  <c r="T429"/>
  <c r="S429"/>
  <c r="R429"/>
  <c r="Q429"/>
  <c r="P429"/>
  <c r="O429"/>
  <c r="N429"/>
  <c r="M429"/>
  <c r="K429"/>
  <c r="J429"/>
  <c r="I429"/>
  <c r="H429"/>
  <c r="G429"/>
  <c r="U1273"/>
  <c r="T1273"/>
  <c r="S1273"/>
  <c r="R1273"/>
  <c r="Q1273"/>
  <c r="P1273"/>
  <c r="O1273"/>
  <c r="N1273"/>
  <c r="M1273"/>
  <c r="K1273"/>
  <c r="J1273"/>
  <c r="I1273"/>
  <c r="H1273"/>
  <c r="G1273"/>
  <c r="U1272"/>
  <c r="T1272"/>
  <c r="S1272"/>
  <c r="R1272"/>
  <c r="Q1272"/>
  <c r="P1272"/>
  <c r="O1272"/>
  <c r="N1272"/>
  <c r="M1272"/>
  <c r="K1272"/>
  <c r="J1272"/>
  <c r="I1272"/>
  <c r="H1272"/>
  <c r="G1272"/>
  <c r="U1181"/>
  <c r="T1181"/>
  <c r="S1181"/>
  <c r="R1181"/>
  <c r="Q1181"/>
  <c r="P1181"/>
  <c r="O1181"/>
  <c r="N1181"/>
  <c r="M1181"/>
  <c r="K1181"/>
  <c r="J1181"/>
  <c r="I1181"/>
  <c r="H1181"/>
  <c r="G1181"/>
  <c r="U1180"/>
  <c r="T1180"/>
  <c r="S1180"/>
  <c r="R1180"/>
  <c r="Q1180"/>
  <c r="P1180"/>
  <c r="O1180"/>
  <c r="N1180"/>
  <c r="M1180"/>
  <c r="K1180"/>
  <c r="J1180"/>
  <c r="I1180"/>
  <c r="H1180"/>
  <c r="G1180"/>
  <c r="U1205"/>
  <c r="T1205"/>
  <c r="S1205"/>
  <c r="R1205"/>
  <c r="Q1205"/>
  <c r="P1205"/>
  <c r="O1205"/>
  <c r="N1205"/>
  <c r="M1205"/>
  <c r="K1205"/>
  <c r="J1205"/>
  <c r="I1205"/>
  <c r="H1205"/>
  <c r="G1205"/>
  <c r="U1224"/>
  <c r="T1224"/>
  <c r="S1224"/>
  <c r="R1224"/>
  <c r="Q1224"/>
  <c r="P1224"/>
  <c r="O1224"/>
  <c r="N1224"/>
  <c r="M1224"/>
  <c r="K1224"/>
  <c r="J1224"/>
  <c r="I1224"/>
  <c r="H1224"/>
  <c r="G1224"/>
  <c r="U1204"/>
  <c r="T1204"/>
  <c r="S1204"/>
  <c r="R1204"/>
  <c r="Q1204"/>
  <c r="P1204"/>
  <c r="O1204"/>
  <c r="N1204"/>
  <c r="M1204"/>
  <c r="K1204"/>
  <c r="J1204"/>
  <c r="I1204"/>
  <c r="H1204"/>
  <c r="G1204"/>
  <c r="S1430"/>
  <c r="S1431" s="1"/>
  <c r="R1430"/>
  <c r="R1431" s="1"/>
  <c r="Q1430"/>
  <c r="Q1431" s="1"/>
  <c r="P1430"/>
  <c r="P1431" s="1"/>
  <c r="O1430"/>
  <c r="O1431" s="1"/>
  <c r="N1430"/>
  <c r="N1431" s="1"/>
  <c r="M1430"/>
  <c r="M1431" s="1"/>
  <c r="K1430"/>
  <c r="K1431" s="1"/>
  <c r="J1430"/>
  <c r="J1431" s="1"/>
  <c r="I1430"/>
  <c r="I1431" s="1"/>
  <c r="H1430"/>
  <c r="H1431" s="1"/>
  <c r="G1430"/>
  <c r="G1431" s="1"/>
  <c r="S1202"/>
  <c r="R1202"/>
  <c r="Q1202"/>
  <c r="P1202"/>
  <c r="O1202"/>
  <c r="N1202"/>
  <c r="M1202"/>
  <c r="K1202"/>
  <c r="J1202"/>
  <c r="I1202"/>
  <c r="H1202"/>
  <c r="G1202"/>
  <c r="U1227"/>
  <c r="T1227"/>
  <c r="S1227"/>
  <c r="R1227"/>
  <c r="Q1227"/>
  <c r="P1227"/>
  <c r="O1227"/>
  <c r="N1227"/>
  <c r="M1227"/>
  <c r="K1227"/>
  <c r="J1227"/>
  <c r="I1227"/>
  <c r="H1227"/>
  <c r="G1227"/>
  <c r="U1228"/>
  <c r="T1228"/>
  <c r="S1228"/>
  <c r="R1228"/>
  <c r="Q1228"/>
  <c r="P1228"/>
  <c r="O1228"/>
  <c r="N1228"/>
  <c r="M1228"/>
  <c r="K1228"/>
  <c r="J1228"/>
  <c r="I1228"/>
  <c r="H1228"/>
  <c r="G1228"/>
  <c r="L1226" l="1"/>
  <c r="W1226" s="1"/>
  <c r="L1225"/>
  <c r="L241"/>
  <c r="M870" i="54"/>
  <c r="M866"/>
  <c r="M864"/>
  <c r="M863"/>
  <c r="M872"/>
  <c r="M849"/>
  <c r="M873"/>
  <c r="M871"/>
  <c r="L1228" i="1"/>
  <c r="V1228" s="1"/>
  <c r="W1228" s="1"/>
  <c r="L1227"/>
  <c r="L1202"/>
  <c r="V1202" s="1"/>
  <c r="L1430"/>
  <c r="L1431" s="1"/>
  <c r="L1204"/>
  <c r="V1204" s="1"/>
  <c r="W1204" s="1"/>
  <c r="L1224"/>
  <c r="W1224" s="1"/>
  <c r="L1205"/>
  <c r="L1180"/>
  <c r="V1180" s="1"/>
  <c r="W1180" s="1"/>
  <c r="L1181"/>
  <c r="L1272"/>
  <c r="W1272" s="1"/>
  <c r="L1273"/>
  <c r="W1273" s="1"/>
  <c r="L429"/>
  <c r="L862"/>
  <c r="L863"/>
  <c r="L864"/>
  <c r="W864" s="1"/>
  <c r="L982"/>
  <c r="W982" s="1"/>
  <c r="L983"/>
  <c r="W983" s="1"/>
  <c r="L1381"/>
  <c r="W1381" s="1"/>
  <c r="L718"/>
  <c r="V718" s="1"/>
  <c r="L717"/>
  <c r="M868" i="54"/>
  <c r="M867"/>
  <c r="M859"/>
  <c r="M860"/>
  <c r="M861"/>
  <c r="M862"/>
  <c r="M869"/>
  <c r="M865"/>
  <c r="L335" i="1"/>
  <c r="V335" l="1"/>
  <c r="W335" s="1"/>
  <c r="V717"/>
  <c r="W717" s="1"/>
  <c r="V863"/>
  <c r="W863" s="1"/>
  <c r="V429"/>
  <c r="W429" s="1"/>
  <c r="V1227"/>
  <c r="W1227" s="1"/>
  <c r="W718"/>
  <c r="V862"/>
  <c r="W862" s="1"/>
  <c r="V1181"/>
  <c r="W1181" s="1"/>
  <c r="V1205"/>
  <c r="W1205" s="1"/>
  <c r="V1225"/>
  <c r="W1225" s="1"/>
  <c r="V1431"/>
  <c r="W1202"/>
  <c r="U1242"/>
  <c r="T1242"/>
  <c r="S1242"/>
  <c r="R1242"/>
  <c r="Q1242"/>
  <c r="P1242"/>
  <c r="O1242"/>
  <c r="N1242"/>
  <c r="M1242"/>
  <c r="K1242"/>
  <c r="J1242"/>
  <c r="I1242"/>
  <c r="H1242"/>
  <c r="G1242"/>
  <c r="U1241"/>
  <c r="T1241"/>
  <c r="S1241"/>
  <c r="R1241"/>
  <c r="Q1241"/>
  <c r="P1241"/>
  <c r="O1241"/>
  <c r="N1241"/>
  <c r="M1241"/>
  <c r="K1241"/>
  <c r="J1241"/>
  <c r="I1241"/>
  <c r="H1241"/>
  <c r="G1241"/>
  <c r="S1240"/>
  <c r="R1240"/>
  <c r="Q1240"/>
  <c r="P1240"/>
  <c r="O1240"/>
  <c r="N1240"/>
  <c r="M1240"/>
  <c r="K1240"/>
  <c r="J1240"/>
  <c r="I1240"/>
  <c r="H1240"/>
  <c r="G1240"/>
  <c r="C1061"/>
  <c r="T1048"/>
  <c r="S1048"/>
  <c r="R1048"/>
  <c r="Q1048"/>
  <c r="P1048"/>
  <c r="O1048"/>
  <c r="N1048"/>
  <c r="M1048"/>
  <c r="K1048"/>
  <c r="J1048"/>
  <c r="I1048"/>
  <c r="H1048"/>
  <c r="G1048"/>
  <c r="T1047"/>
  <c r="S1047"/>
  <c r="R1047"/>
  <c r="Q1047"/>
  <c r="P1047"/>
  <c r="O1047"/>
  <c r="N1047"/>
  <c r="M1047"/>
  <c r="K1047"/>
  <c r="J1047"/>
  <c r="I1047"/>
  <c r="H1047"/>
  <c r="G1047"/>
  <c r="W1430" l="1"/>
  <c r="W1431" s="1"/>
  <c r="L1242"/>
  <c r="L1240"/>
  <c r="L1241"/>
  <c r="L1048"/>
  <c r="W1048" s="1"/>
  <c r="L1047"/>
  <c r="V1240" l="1"/>
  <c r="W1240" s="1"/>
  <c r="V1241"/>
  <c r="W1241" s="1"/>
  <c r="V1242"/>
  <c r="W1242" s="1"/>
  <c r="W1047"/>
  <c r="I856" i="54" l="1"/>
  <c r="L856"/>
  <c r="I857"/>
  <c r="L857"/>
  <c r="I853"/>
  <c r="L853"/>
  <c r="I854"/>
  <c r="L854"/>
  <c r="L855"/>
  <c r="I855"/>
  <c r="I852"/>
  <c r="L852"/>
  <c r="L858"/>
  <c r="I858"/>
  <c r="L851"/>
  <c r="I851"/>
  <c r="L850"/>
  <c r="I850"/>
  <c r="I848"/>
  <c r="L848"/>
  <c r="I847"/>
  <c r="L847"/>
  <c r="I846"/>
  <c r="L846"/>
  <c r="I845"/>
  <c r="L845"/>
  <c r="L844"/>
  <c r="I844"/>
  <c r="L843"/>
  <c r="I843"/>
  <c r="L842"/>
  <c r="I842"/>
  <c r="L841"/>
  <c r="I841"/>
  <c r="L840"/>
  <c r="I840"/>
  <c r="I838"/>
  <c r="L837"/>
  <c r="I837"/>
  <c r="L835"/>
  <c r="I835"/>
  <c r="I834"/>
  <c r="L834"/>
  <c r="L833"/>
  <c r="I833"/>
  <c r="U1265" i="1"/>
  <c r="I53" i="54"/>
  <c r="U912" i="1"/>
  <c r="S912"/>
  <c r="R912"/>
  <c r="Q912"/>
  <c r="P912"/>
  <c r="O912"/>
  <c r="N912"/>
  <c r="M912"/>
  <c r="K912"/>
  <c r="J912"/>
  <c r="I912"/>
  <c r="H912"/>
  <c r="G912"/>
  <c r="U865"/>
  <c r="T865"/>
  <c r="S865"/>
  <c r="R865"/>
  <c r="Q865"/>
  <c r="P865"/>
  <c r="O865"/>
  <c r="N865"/>
  <c r="M865"/>
  <c r="K865"/>
  <c r="J865"/>
  <c r="I865"/>
  <c r="H865"/>
  <c r="G865"/>
  <c r="L865" l="1"/>
  <c r="V865" s="1"/>
  <c r="W865" s="1"/>
  <c r="L912"/>
  <c r="M840" i="54"/>
  <c r="M841"/>
  <c r="M842"/>
  <c r="M843"/>
  <c r="M844"/>
  <c r="M845"/>
  <c r="M846"/>
  <c r="M847"/>
  <c r="M848"/>
  <c r="M850"/>
  <c r="M854"/>
  <c r="M852"/>
  <c r="M855"/>
  <c r="M857"/>
  <c r="M856"/>
  <c r="M833"/>
  <c r="M834"/>
  <c r="M835"/>
  <c r="M837"/>
  <c r="M853"/>
  <c r="M851"/>
  <c r="M858"/>
  <c r="J838"/>
  <c r="J53"/>
  <c r="L838" l="1"/>
  <c r="M838" s="1"/>
  <c r="T241" i="1"/>
  <c r="V241" s="1"/>
  <c r="L53" i="54"/>
  <c r="M53" s="1"/>
  <c r="T1265" i="1"/>
  <c r="W241" l="1"/>
  <c r="C16"/>
  <c r="U658" l="1"/>
  <c r="T658"/>
  <c r="T648"/>
  <c r="U648"/>
  <c r="U638"/>
  <c r="T638"/>
  <c r="U1088"/>
  <c r="T1107"/>
  <c r="U1107"/>
  <c r="C1128" l="1"/>
  <c r="I33" i="5"/>
  <c r="H33"/>
  <c r="I829" i="54" l="1"/>
  <c r="L829"/>
  <c r="I830"/>
  <c r="L830"/>
  <c r="U801" i="1"/>
  <c r="T801"/>
  <c r="L831" i="54"/>
  <c r="I831"/>
  <c r="M829" l="1"/>
  <c r="M831"/>
  <c r="M830"/>
  <c r="U1220" i="1"/>
  <c r="T1220"/>
  <c r="S1220"/>
  <c r="R1220"/>
  <c r="Q1220"/>
  <c r="P1220"/>
  <c r="O1220"/>
  <c r="N1220"/>
  <c r="M1220"/>
  <c r="K1220"/>
  <c r="J1220"/>
  <c r="I1220"/>
  <c r="H1220"/>
  <c r="G1220"/>
  <c r="L1220" l="1"/>
  <c r="V1220" l="1"/>
  <c r="W1220" s="1"/>
  <c r="J22" i="56"/>
  <c r="H22"/>
  <c r="K21"/>
  <c r="K20"/>
  <c r="K19"/>
  <c r="K18"/>
  <c r="K17"/>
  <c r="K16"/>
  <c r="K15"/>
  <c r="K14"/>
  <c r="K13"/>
  <c r="K12"/>
  <c r="K11"/>
  <c r="K10"/>
  <c r="K9"/>
  <c r="K8"/>
  <c r="K7"/>
  <c r="K6"/>
  <c r="K5"/>
  <c r="K22" l="1"/>
  <c r="G167" i="1"/>
  <c r="T1304"/>
  <c r="U1304"/>
  <c r="T1305"/>
  <c r="U1305"/>
  <c r="G243"/>
  <c r="H243"/>
  <c r="I243"/>
  <c r="J243"/>
  <c r="K243"/>
  <c r="M243"/>
  <c r="N243"/>
  <c r="O243"/>
  <c r="P243"/>
  <c r="Q243"/>
  <c r="R243"/>
  <c r="S243"/>
  <c r="T243"/>
  <c r="U243"/>
  <c r="C1185"/>
  <c r="I26" i="56" l="1"/>
  <c r="I27" s="1"/>
  <c r="L243" i="1"/>
  <c r="V243" s="1"/>
  <c r="I28" i="56" l="1"/>
  <c r="I29" s="1"/>
  <c r="W243" i="1"/>
  <c r="U1251"/>
  <c r="T1251"/>
  <c r="S1251"/>
  <c r="R1251"/>
  <c r="Q1251"/>
  <c r="P1251"/>
  <c r="O1251"/>
  <c r="N1251"/>
  <c r="M1251"/>
  <c r="K1251"/>
  <c r="J1251"/>
  <c r="I1251"/>
  <c r="H1251"/>
  <c r="G1251"/>
  <c r="L832" i="54"/>
  <c r="I832"/>
  <c r="L828"/>
  <c r="I828"/>
  <c r="L827"/>
  <c r="I827"/>
  <c r="L823"/>
  <c r="I823"/>
  <c r="L824"/>
  <c r="I824"/>
  <c r="L826"/>
  <c r="I826"/>
  <c r="L825"/>
  <c r="I825"/>
  <c r="L822"/>
  <c r="I822"/>
  <c r="L939"/>
  <c r="I939"/>
  <c r="L821"/>
  <c r="M821" s="1"/>
  <c r="L874"/>
  <c r="M874" s="1"/>
  <c r="L820"/>
  <c r="I820"/>
  <c r="N82" i="1"/>
  <c r="U51"/>
  <c r="T49"/>
  <c r="U49"/>
  <c r="T830"/>
  <c r="T828"/>
  <c r="T794"/>
  <c r="T825"/>
  <c r="T823"/>
  <c r="U719"/>
  <c r="T719"/>
  <c r="U1395"/>
  <c r="T1395"/>
  <c r="U1445"/>
  <c r="U1446" s="1"/>
  <c r="T1445"/>
  <c r="U1437"/>
  <c r="T1437"/>
  <c r="U1206"/>
  <c r="T1206"/>
  <c r="U1422"/>
  <c r="T1422"/>
  <c r="U1421"/>
  <c r="T1421"/>
  <c r="U433"/>
  <c r="T433"/>
  <c r="U1413"/>
  <c r="T1413"/>
  <c r="U430"/>
  <c r="T430"/>
  <c r="U1438"/>
  <c r="T1438"/>
  <c r="U1402"/>
  <c r="T1402"/>
  <c r="U1401"/>
  <c r="T1401"/>
  <c r="U1394"/>
  <c r="U1396" s="1"/>
  <c r="T1394"/>
  <c r="T1396" s="1"/>
  <c r="U1388"/>
  <c r="T1388"/>
  <c r="U1387"/>
  <c r="T1387"/>
  <c r="U1380"/>
  <c r="U1382" s="1"/>
  <c r="T1380"/>
  <c r="T1382" s="1"/>
  <c r="U1374"/>
  <c r="T1374"/>
  <c r="U1368"/>
  <c r="T1368"/>
  <c r="U1361"/>
  <c r="T1361"/>
  <c r="U1360"/>
  <c r="T1360"/>
  <c r="U1352"/>
  <c r="T1352"/>
  <c r="U1423"/>
  <c r="T1423"/>
  <c r="U1344"/>
  <c r="T1344"/>
  <c r="U1414"/>
  <c r="T1414"/>
  <c r="U1336"/>
  <c r="T1336"/>
  <c r="U1337"/>
  <c r="T1337"/>
  <c r="U1329"/>
  <c r="U1330" s="1"/>
  <c r="T1329"/>
  <c r="T1330" s="1"/>
  <c r="U1313"/>
  <c r="T1313"/>
  <c r="U1312"/>
  <c r="U1311"/>
  <c r="U1310"/>
  <c r="U1309"/>
  <c r="U1308"/>
  <c r="U1307"/>
  <c r="U1306"/>
  <c r="T1306"/>
  <c r="U1303"/>
  <c r="T1303"/>
  <c r="U1302"/>
  <c r="U1301"/>
  <c r="T1301"/>
  <c r="U1300"/>
  <c r="U1299"/>
  <c r="U1298"/>
  <c r="T1298"/>
  <c r="U1297"/>
  <c r="T1297"/>
  <c r="U1290"/>
  <c r="T1290"/>
  <c r="U1289"/>
  <c r="U1288"/>
  <c r="U1287"/>
  <c r="U1286"/>
  <c r="U1285"/>
  <c r="T1285"/>
  <c r="U1284"/>
  <c r="U1283"/>
  <c r="U1282"/>
  <c r="U1281"/>
  <c r="U1280"/>
  <c r="U1279"/>
  <c r="U1278"/>
  <c r="U1277"/>
  <c r="U1276"/>
  <c r="U1275"/>
  <c r="U1274"/>
  <c r="U1271"/>
  <c r="T1271"/>
  <c r="U1270"/>
  <c r="U1269"/>
  <c r="T1269"/>
  <c r="U1268"/>
  <c r="T1268"/>
  <c r="U1266"/>
  <c r="U1264"/>
  <c r="U1263"/>
  <c r="T1263"/>
  <c r="U1262"/>
  <c r="U1249"/>
  <c r="T1249"/>
  <c r="U1248"/>
  <c r="U1247"/>
  <c r="U981"/>
  <c r="T981"/>
  <c r="U1246"/>
  <c r="T1246"/>
  <c r="U1245"/>
  <c r="T1245"/>
  <c r="U1244"/>
  <c r="T1244"/>
  <c r="U1243"/>
  <c r="T1243"/>
  <c r="U1239"/>
  <c r="U1238"/>
  <c r="U1237"/>
  <c r="U1236"/>
  <c r="T1236"/>
  <c r="U1235"/>
  <c r="T1235"/>
  <c r="U1229"/>
  <c r="U1223"/>
  <c r="T1223"/>
  <c r="U1222"/>
  <c r="U1221"/>
  <c r="T1221"/>
  <c r="U1219"/>
  <c r="T1219"/>
  <c r="U1218"/>
  <c r="U1212"/>
  <c r="U1211"/>
  <c r="U1210"/>
  <c r="U1209"/>
  <c r="T1209"/>
  <c r="U1208"/>
  <c r="T1208"/>
  <c r="U1207"/>
  <c r="T1207"/>
  <c r="U1201"/>
  <c r="U1200"/>
  <c r="T1200"/>
  <c r="U1199"/>
  <c r="T1199"/>
  <c r="U1198"/>
  <c r="T1198"/>
  <c r="U1197"/>
  <c r="T1197"/>
  <c r="U1196"/>
  <c r="U1194"/>
  <c r="U1193"/>
  <c r="U1192"/>
  <c r="U1191"/>
  <c r="T1191"/>
  <c r="U1190"/>
  <c r="U1184"/>
  <c r="T1184"/>
  <c r="U1183"/>
  <c r="T1183"/>
  <c r="U1182"/>
  <c r="T1182"/>
  <c r="U1179"/>
  <c r="T1179"/>
  <c r="U1178"/>
  <c r="T1178"/>
  <c r="U1177"/>
  <c r="U1176"/>
  <c r="U1175"/>
  <c r="U1174"/>
  <c r="U1167"/>
  <c r="U1166"/>
  <c r="T1166"/>
  <c r="U1165"/>
  <c r="U1164"/>
  <c r="U1163"/>
  <c r="U1162"/>
  <c r="U1161"/>
  <c r="T1161"/>
  <c r="U1160"/>
  <c r="U1159"/>
  <c r="T1159"/>
  <c r="U1157"/>
  <c r="T1157"/>
  <c r="U1156"/>
  <c r="T1156"/>
  <c r="U1155"/>
  <c r="U1154"/>
  <c r="U1153"/>
  <c r="U1152"/>
  <c r="U1151"/>
  <c r="T1151"/>
  <c r="U1150"/>
  <c r="U1148"/>
  <c r="U1147"/>
  <c r="U1146"/>
  <c r="U1145"/>
  <c r="T1145"/>
  <c r="U1144"/>
  <c r="T1144"/>
  <c r="U1143"/>
  <c r="T1143"/>
  <c r="U1127"/>
  <c r="U1126"/>
  <c r="T1126"/>
  <c r="U1125"/>
  <c r="U1124"/>
  <c r="U1123"/>
  <c r="U1122"/>
  <c r="T1122"/>
  <c r="U1121"/>
  <c r="U1120"/>
  <c r="U1119"/>
  <c r="U1117"/>
  <c r="T1117"/>
  <c r="U1116"/>
  <c r="T1116"/>
  <c r="U1115"/>
  <c r="U1114"/>
  <c r="U1106"/>
  <c r="U1105"/>
  <c r="U1104"/>
  <c r="U1099"/>
  <c r="T1099"/>
  <c r="U1103"/>
  <c r="T1103"/>
  <c r="U336"/>
  <c r="T336"/>
  <c r="U1101"/>
  <c r="T1101"/>
  <c r="U1098"/>
  <c r="T1098"/>
  <c r="U1097"/>
  <c r="U1096"/>
  <c r="U1095"/>
  <c r="U1094"/>
  <c r="T1094"/>
  <c r="U1087"/>
  <c r="U1086"/>
  <c r="T1086"/>
  <c r="U1085"/>
  <c r="T1085"/>
  <c r="U1084"/>
  <c r="T1084"/>
  <c r="U1083"/>
  <c r="T1083"/>
  <c r="U1082"/>
  <c r="U1081"/>
  <c r="U1080"/>
  <c r="T1080"/>
  <c r="U1079"/>
  <c r="U1078"/>
  <c r="U1077"/>
  <c r="T1077"/>
  <c r="U1100"/>
  <c r="T1100"/>
  <c r="U1075"/>
  <c r="T1075"/>
  <c r="U1074"/>
  <c r="U1073"/>
  <c r="T1073"/>
  <c r="U1072"/>
  <c r="U1071"/>
  <c r="T1071"/>
  <c r="U1060"/>
  <c r="U1059"/>
  <c r="U1058"/>
  <c r="T1058"/>
  <c r="U1057"/>
  <c r="U1056"/>
  <c r="U1055"/>
  <c r="U1054"/>
  <c r="U1053"/>
  <c r="U1052"/>
  <c r="U1051"/>
  <c r="T1051"/>
  <c r="U1050"/>
  <c r="U1049"/>
  <c r="T1049"/>
  <c r="U1041"/>
  <c r="T1041"/>
  <c r="U1016"/>
  <c r="T1016"/>
  <c r="U1014"/>
  <c r="T1014"/>
  <c r="U1040"/>
  <c r="T1040"/>
  <c r="U1039"/>
  <c r="T1039"/>
  <c r="U1038"/>
  <c r="T1038"/>
  <c r="U1037"/>
  <c r="T1037"/>
  <c r="U1036"/>
  <c r="T1036"/>
  <c r="U1035"/>
  <c r="T1035"/>
  <c r="U1034"/>
  <c r="U1032"/>
  <c r="U1031"/>
  <c r="T1031"/>
  <c r="U1030"/>
  <c r="U1029"/>
  <c r="U1028"/>
  <c r="U1027"/>
  <c r="U1026"/>
  <c r="U1025"/>
  <c r="U1024"/>
  <c r="U1023"/>
  <c r="T1023"/>
  <c r="U1017"/>
  <c r="U1015"/>
  <c r="T1015"/>
  <c r="U1012"/>
  <c r="T1012"/>
  <c r="U1011"/>
  <c r="U1010"/>
  <c r="T1010"/>
  <c r="U1009"/>
  <c r="T1009"/>
  <c r="U1008"/>
  <c r="T1008"/>
  <c r="U1007"/>
  <c r="U1006"/>
  <c r="T1006"/>
  <c r="U1005"/>
  <c r="U1004"/>
  <c r="T1004"/>
  <c r="U1003"/>
  <c r="U1002"/>
  <c r="T1002"/>
  <c r="U1001"/>
  <c r="U1000"/>
  <c r="U999"/>
  <c r="U988"/>
  <c r="T988"/>
  <c r="U987"/>
  <c r="U986"/>
  <c r="U985"/>
  <c r="U980"/>
  <c r="T980"/>
  <c r="U974"/>
  <c r="U973"/>
  <c r="U972"/>
  <c r="U971"/>
  <c r="T971"/>
  <c r="U970"/>
  <c r="T970"/>
  <c r="U969"/>
  <c r="T969"/>
  <c r="U968"/>
  <c r="T968"/>
  <c r="U967"/>
  <c r="U966"/>
  <c r="T966"/>
  <c r="U965"/>
  <c r="T965"/>
  <c r="U964"/>
  <c r="U963"/>
  <c r="U962"/>
  <c r="T962"/>
  <c r="U955"/>
  <c r="T955"/>
  <c r="U954"/>
  <c r="U953"/>
  <c r="U952"/>
  <c r="U951"/>
  <c r="T951"/>
  <c r="U950"/>
  <c r="T950"/>
  <c r="U893"/>
  <c r="T893"/>
  <c r="U949"/>
  <c r="T949"/>
  <c r="U948"/>
  <c r="T948"/>
  <c r="U947"/>
  <c r="T947"/>
  <c r="U946"/>
  <c r="U945"/>
  <c r="U944"/>
  <c r="U739"/>
  <c r="T739"/>
  <c r="U943"/>
  <c r="T943"/>
  <c r="U942"/>
  <c r="U941"/>
  <c r="U940"/>
  <c r="U557"/>
  <c r="T557"/>
  <c r="U939"/>
  <c r="T939"/>
  <c r="U938"/>
  <c r="U937"/>
  <c r="U931"/>
  <c r="U930"/>
  <c r="U929"/>
  <c r="T929"/>
  <c r="U928"/>
  <c r="U927"/>
  <c r="U926"/>
  <c r="U925"/>
  <c r="T925"/>
  <c r="U918"/>
  <c r="T918"/>
  <c r="U916"/>
  <c r="U915"/>
  <c r="U914"/>
  <c r="U913"/>
  <c r="T913"/>
  <c r="U911"/>
  <c r="T911"/>
  <c r="U910"/>
  <c r="U909"/>
  <c r="T909"/>
  <c r="U908"/>
  <c r="U907"/>
  <c r="U906"/>
  <c r="U905"/>
  <c r="U904"/>
  <c r="U903"/>
  <c r="U902"/>
  <c r="U901"/>
  <c r="U895"/>
  <c r="T895"/>
  <c r="U894"/>
  <c r="T894"/>
  <c r="U892"/>
  <c r="T892"/>
  <c r="U891"/>
  <c r="T891"/>
  <c r="U890"/>
  <c r="U889"/>
  <c r="U888"/>
  <c r="U887"/>
  <c r="T887"/>
  <c r="U886"/>
  <c r="T886"/>
  <c r="U885"/>
  <c r="U884"/>
  <c r="T884"/>
  <c r="U883"/>
  <c r="U882"/>
  <c r="U881"/>
  <c r="U874"/>
  <c r="U873"/>
  <c r="T873"/>
  <c r="U872"/>
  <c r="T872"/>
  <c r="U871"/>
  <c r="U870"/>
  <c r="U869"/>
  <c r="U868"/>
  <c r="T868"/>
  <c r="U867"/>
  <c r="T867"/>
  <c r="U866"/>
  <c r="U861"/>
  <c r="T861"/>
  <c r="U860"/>
  <c r="U859"/>
  <c r="T859"/>
  <c r="U858"/>
  <c r="U857"/>
  <c r="U856"/>
  <c r="U333"/>
  <c r="U855"/>
  <c r="T855"/>
  <c r="U854"/>
  <c r="U853"/>
  <c r="U852"/>
  <c r="U851"/>
  <c r="U811"/>
  <c r="T811"/>
  <c r="U810"/>
  <c r="T810"/>
  <c r="U128"/>
  <c r="U806"/>
  <c r="T806"/>
  <c r="U805"/>
  <c r="U404"/>
  <c r="T404"/>
  <c r="U804"/>
  <c r="T804"/>
  <c r="U803"/>
  <c r="T803"/>
  <c r="U802"/>
  <c r="T802"/>
  <c r="U783"/>
  <c r="U798"/>
  <c r="U797"/>
  <c r="U796"/>
  <c r="T796"/>
  <c r="U795"/>
  <c r="T795"/>
  <c r="T827"/>
  <c r="U793"/>
  <c r="U792"/>
  <c r="T792"/>
  <c r="U791"/>
  <c r="U1195"/>
  <c r="T1195"/>
  <c r="U790"/>
  <c r="T790"/>
  <c r="U789"/>
  <c r="U788"/>
  <c r="T788"/>
  <c r="U787"/>
  <c r="U786"/>
  <c r="U785"/>
  <c r="U784"/>
  <c r="U799"/>
  <c r="U771"/>
  <c r="T771"/>
  <c r="U770"/>
  <c r="T770"/>
  <c r="U769"/>
  <c r="U768"/>
  <c r="T768"/>
  <c r="U767"/>
  <c r="U766"/>
  <c r="T766"/>
  <c r="U765"/>
  <c r="T765"/>
  <c r="U764"/>
  <c r="U763"/>
  <c r="T763"/>
  <c r="U762"/>
  <c r="U761"/>
  <c r="U760"/>
  <c r="U759"/>
  <c r="T759"/>
  <c r="U753"/>
  <c r="T753"/>
  <c r="U752"/>
  <c r="T752"/>
  <c r="U751"/>
  <c r="T751"/>
  <c r="U750"/>
  <c r="T750"/>
  <c r="U749"/>
  <c r="T749"/>
  <c r="U748"/>
  <c r="T748"/>
  <c r="U747"/>
  <c r="T747"/>
  <c r="U746"/>
  <c r="T746"/>
  <c r="U745"/>
  <c r="T745"/>
  <c r="U744"/>
  <c r="T744"/>
  <c r="U743"/>
  <c r="U742"/>
  <c r="U741"/>
  <c r="U740"/>
  <c r="T740"/>
  <c r="U738"/>
  <c r="T738"/>
  <c r="U737"/>
  <c r="U736"/>
  <c r="U735"/>
  <c r="U734"/>
  <c r="U733"/>
  <c r="U732"/>
  <c r="T732"/>
  <c r="U731"/>
  <c r="T731"/>
  <c r="U730"/>
  <c r="U729"/>
  <c r="U728"/>
  <c r="T728"/>
  <c r="U727"/>
  <c r="U726"/>
  <c r="U725"/>
  <c r="U724"/>
  <c r="T724"/>
  <c r="U723"/>
  <c r="U722"/>
  <c r="U721"/>
  <c r="T721"/>
  <c r="U720"/>
  <c r="U716"/>
  <c r="T716"/>
  <c r="U715"/>
  <c r="T715"/>
  <c r="U699"/>
  <c r="T699"/>
  <c r="U698"/>
  <c r="T698"/>
  <c r="U697"/>
  <c r="T697"/>
  <c r="U696"/>
  <c r="U695"/>
  <c r="T695"/>
  <c r="U694"/>
  <c r="T694"/>
  <c r="U693"/>
  <c r="T693"/>
  <c r="U692"/>
  <c r="U686"/>
  <c r="T686"/>
  <c r="U685"/>
  <c r="U684"/>
  <c r="U683"/>
  <c r="U682"/>
  <c r="U681"/>
  <c r="U680"/>
  <c r="T680"/>
  <c r="U679"/>
  <c r="U678"/>
  <c r="U677"/>
  <c r="U676"/>
  <c r="U675"/>
  <c r="U674"/>
  <c r="U673"/>
  <c r="U672"/>
  <c r="U671"/>
  <c r="U670"/>
  <c r="T670"/>
  <c r="U669"/>
  <c r="T669"/>
  <c r="U663"/>
  <c r="T663"/>
  <c r="U662"/>
  <c r="T662"/>
  <c r="U661"/>
  <c r="T661"/>
  <c r="U660"/>
  <c r="U659"/>
  <c r="U657"/>
  <c r="U656"/>
  <c r="T656"/>
  <c r="U655"/>
  <c r="T655"/>
  <c r="U654"/>
  <c r="T654"/>
  <c r="U653"/>
  <c r="T653"/>
  <c r="U652"/>
  <c r="U651"/>
  <c r="T651"/>
  <c r="U650"/>
  <c r="T650"/>
  <c r="U649"/>
  <c r="U647"/>
  <c r="U646"/>
  <c r="U645"/>
  <c r="T645"/>
  <c r="U644"/>
  <c r="U643"/>
  <c r="U640"/>
  <c r="T640"/>
  <c r="U639"/>
  <c r="U637"/>
  <c r="T637"/>
  <c r="U636"/>
  <c r="U635"/>
  <c r="U634"/>
  <c r="U633"/>
  <c r="T633"/>
  <c r="U632"/>
  <c r="T632"/>
  <c r="U631"/>
  <c r="T631"/>
  <c r="U630"/>
  <c r="T630"/>
  <c r="U629"/>
  <c r="T629"/>
  <c r="U628"/>
  <c r="U627"/>
  <c r="U626"/>
  <c r="T626"/>
  <c r="U620"/>
  <c r="U619"/>
  <c r="U618"/>
  <c r="U617"/>
  <c r="U616"/>
  <c r="U615"/>
  <c r="U614"/>
  <c r="U613"/>
  <c r="U612"/>
  <c r="U611"/>
  <c r="U610"/>
  <c r="T610"/>
  <c r="U609"/>
  <c r="U608"/>
  <c r="T608"/>
  <c r="U607"/>
  <c r="T607"/>
  <c r="U606"/>
  <c r="T606"/>
  <c r="U605"/>
  <c r="T605"/>
  <c r="U604"/>
  <c r="T604"/>
  <c r="U598"/>
  <c r="U597"/>
  <c r="U595"/>
  <c r="U594"/>
  <c r="U593"/>
  <c r="T593"/>
  <c r="U592"/>
  <c r="T592"/>
  <c r="U591"/>
  <c r="U589"/>
  <c r="T589"/>
  <c r="U588"/>
  <c r="T588"/>
  <c r="U582"/>
  <c r="U581"/>
  <c r="U580"/>
  <c r="U579"/>
  <c r="T579"/>
  <c r="U578"/>
  <c r="U577"/>
  <c r="T577"/>
  <c r="U576"/>
  <c r="T576"/>
  <c r="U575"/>
  <c r="U574"/>
  <c r="U573"/>
  <c r="T573"/>
  <c r="U572"/>
  <c r="U566"/>
  <c r="T566"/>
  <c r="U565"/>
  <c r="T565"/>
  <c r="U564"/>
  <c r="U563"/>
  <c r="U562"/>
  <c r="U561"/>
  <c r="U560"/>
  <c r="T560"/>
  <c r="U559"/>
  <c r="T559"/>
  <c r="U558"/>
  <c r="U556"/>
  <c r="U555"/>
  <c r="U554"/>
  <c r="U553"/>
  <c r="U552"/>
  <c r="U551"/>
  <c r="U550"/>
  <c r="U549"/>
  <c r="T549"/>
  <c r="U543"/>
  <c r="U542"/>
  <c r="T542"/>
  <c r="U541"/>
  <c r="T541"/>
  <c r="U540"/>
  <c r="T540"/>
  <c r="U539"/>
  <c r="U538"/>
  <c r="U537"/>
  <c r="T537"/>
  <c r="U536"/>
  <c r="U535"/>
  <c r="T535"/>
  <c r="U534"/>
  <c r="T534"/>
  <c r="U533"/>
  <c r="U532"/>
  <c r="U531"/>
  <c r="U530"/>
  <c r="T530"/>
  <c r="U528"/>
  <c r="T528"/>
  <c r="U527"/>
  <c r="U526"/>
  <c r="U525"/>
  <c r="U524"/>
  <c r="U523"/>
  <c r="U522"/>
  <c r="U521"/>
  <c r="T521"/>
  <c r="U520"/>
  <c r="U519"/>
  <c r="U518"/>
  <c r="U517"/>
  <c r="U516"/>
  <c r="U515"/>
  <c r="T515"/>
  <c r="U514"/>
  <c r="U513"/>
  <c r="U512"/>
  <c r="U511"/>
  <c r="U510"/>
  <c r="T510"/>
  <c r="U509"/>
  <c r="T509"/>
  <c r="U508"/>
  <c r="U502"/>
  <c r="T502"/>
  <c r="U501"/>
  <c r="U500"/>
  <c r="T500"/>
  <c r="U499"/>
  <c r="U498"/>
  <c r="T498"/>
  <c r="U497"/>
  <c r="U496"/>
  <c r="T496"/>
  <c r="U495"/>
  <c r="T495"/>
  <c r="U494"/>
  <c r="T494"/>
  <c r="U493"/>
  <c r="U492"/>
  <c r="T492"/>
  <c r="U491"/>
  <c r="U490"/>
  <c r="U489"/>
  <c r="T489"/>
  <c r="U488"/>
  <c r="U487"/>
  <c r="U486"/>
  <c r="U485"/>
  <c r="U484"/>
  <c r="U483"/>
  <c r="T483"/>
  <c r="U482"/>
  <c r="U481"/>
  <c r="U480"/>
  <c r="U474"/>
  <c r="T474"/>
  <c r="U473"/>
  <c r="T473"/>
  <c r="U472"/>
  <c r="T472"/>
  <c r="U471"/>
  <c r="U470"/>
  <c r="T470"/>
  <c r="U469"/>
  <c r="U468"/>
  <c r="T468"/>
  <c r="U467"/>
  <c r="U466"/>
  <c r="U465"/>
  <c r="U464"/>
  <c r="T464"/>
  <c r="U463"/>
  <c r="U462"/>
  <c r="U461"/>
  <c r="U460"/>
  <c r="T460"/>
  <c r="U459"/>
  <c r="T459"/>
  <c r="U457"/>
  <c r="U456"/>
  <c r="U455"/>
  <c r="T455"/>
  <c r="U454"/>
  <c r="U440"/>
  <c r="T440"/>
  <c r="U439"/>
  <c r="T439"/>
  <c r="U438"/>
  <c r="T438"/>
  <c r="U437"/>
  <c r="U436"/>
  <c r="U435"/>
  <c r="T435"/>
  <c r="U434"/>
  <c r="T434"/>
  <c r="U432"/>
  <c r="T432"/>
  <c r="U431"/>
  <c r="T431"/>
  <c r="U428"/>
  <c r="T428"/>
  <c r="U427"/>
  <c r="T427"/>
  <c r="U422"/>
  <c r="U421"/>
  <c r="U420"/>
  <c r="U419"/>
  <c r="U418"/>
  <c r="U417"/>
  <c r="U416"/>
  <c r="U415"/>
  <c r="U414"/>
  <c r="U413"/>
  <c r="U412"/>
  <c r="U411"/>
  <c r="U410"/>
  <c r="T410"/>
  <c r="U409"/>
  <c r="T409"/>
  <c r="U408"/>
  <c r="T408"/>
  <c r="U407"/>
  <c r="T407"/>
  <c r="U406"/>
  <c r="U405"/>
  <c r="T405"/>
  <c r="U403"/>
  <c r="T403"/>
  <c r="U402"/>
  <c r="T402"/>
  <c r="U401"/>
  <c r="U400"/>
  <c r="U399"/>
  <c r="T399"/>
  <c r="U398"/>
  <c r="U397"/>
  <c r="T397"/>
  <c r="U396"/>
  <c r="T396"/>
  <c r="U395"/>
  <c r="T395"/>
  <c r="U394"/>
  <c r="T394"/>
  <c r="U393"/>
  <c r="U391"/>
  <c r="U390"/>
  <c r="U389"/>
  <c r="U388"/>
  <c r="U387"/>
  <c r="T387"/>
  <c r="U386"/>
  <c r="T386"/>
  <c r="U385"/>
  <c r="T385"/>
  <c r="U384"/>
  <c r="T384"/>
  <c r="U383"/>
  <c r="U382"/>
  <c r="U381"/>
  <c r="U380"/>
  <c r="U379"/>
  <c r="T379"/>
  <c r="U373"/>
  <c r="T373"/>
  <c r="U372"/>
  <c r="T372"/>
  <c r="U371"/>
  <c r="T371"/>
  <c r="U370"/>
  <c r="U369"/>
  <c r="T369"/>
  <c r="U368"/>
  <c r="U367"/>
  <c r="T367"/>
  <c r="U366"/>
  <c r="U365"/>
  <c r="T365"/>
  <c r="U364"/>
  <c r="U363"/>
  <c r="U362"/>
  <c r="U361"/>
  <c r="T361"/>
  <c r="U360"/>
  <c r="U359"/>
  <c r="T359"/>
  <c r="U358"/>
  <c r="U357"/>
  <c r="U356"/>
  <c r="T356"/>
  <c r="U355"/>
  <c r="T355"/>
  <c r="U354"/>
  <c r="U353"/>
  <c r="U352"/>
  <c r="U351"/>
  <c r="T351"/>
  <c r="U350"/>
  <c r="T350"/>
  <c r="U349"/>
  <c r="U348"/>
  <c r="U347"/>
  <c r="U346"/>
  <c r="U345"/>
  <c r="U344"/>
  <c r="U343"/>
  <c r="U342"/>
  <c r="U341"/>
  <c r="U340"/>
  <c r="U339"/>
  <c r="U338"/>
  <c r="U334"/>
  <c r="U332"/>
  <c r="U331"/>
  <c r="U325"/>
  <c r="U324"/>
  <c r="T324"/>
  <c r="U323"/>
  <c r="T323"/>
  <c r="U322"/>
  <c r="U321"/>
  <c r="U320"/>
  <c r="U319"/>
  <c r="U318"/>
  <c r="T318"/>
  <c r="U317"/>
  <c r="T317"/>
  <c r="U316"/>
  <c r="U315"/>
  <c r="U314"/>
  <c r="U313"/>
  <c r="T313"/>
  <c r="U312"/>
  <c r="U311"/>
  <c r="U310"/>
  <c r="U309"/>
  <c r="U308"/>
  <c r="U307"/>
  <c r="U306"/>
  <c r="U305"/>
  <c r="U304"/>
  <c r="T304"/>
  <c r="U303"/>
  <c r="U302"/>
  <c r="U301"/>
  <c r="U300"/>
  <c r="U287"/>
  <c r="T287"/>
  <c r="U286"/>
  <c r="T286"/>
  <c r="U285"/>
  <c r="T285"/>
  <c r="U284"/>
  <c r="U283"/>
  <c r="T283"/>
  <c r="U282"/>
  <c r="U281"/>
  <c r="T281"/>
  <c r="U280"/>
  <c r="U279"/>
  <c r="T279"/>
  <c r="U278"/>
  <c r="T278"/>
  <c r="U277"/>
  <c r="T277"/>
  <c r="U276"/>
  <c r="T276"/>
  <c r="U275"/>
  <c r="U274"/>
  <c r="U273"/>
  <c r="T273"/>
  <c r="U272"/>
  <c r="U271"/>
  <c r="T271"/>
  <c r="U270"/>
  <c r="U269"/>
  <c r="T269"/>
  <c r="U268"/>
  <c r="T268"/>
  <c r="U1173"/>
  <c r="U1185" s="1"/>
  <c r="T1173"/>
  <c r="U267"/>
  <c r="T267"/>
  <c r="U265"/>
  <c r="T265"/>
  <c r="U264"/>
  <c r="T264"/>
  <c r="U263"/>
  <c r="U262"/>
  <c r="U261"/>
  <c r="U260"/>
  <c r="U259"/>
  <c r="U258"/>
  <c r="U257"/>
  <c r="U256"/>
  <c r="U255"/>
  <c r="U254"/>
  <c r="T254"/>
  <c r="U247"/>
  <c r="T247"/>
  <c r="U246"/>
  <c r="U245"/>
  <c r="T245"/>
  <c r="U244"/>
  <c r="T244"/>
  <c r="U242"/>
  <c r="T242"/>
  <c r="U240"/>
  <c r="U239"/>
  <c r="T239"/>
  <c r="U238"/>
  <c r="T238"/>
  <c r="U237"/>
  <c r="U236"/>
  <c r="U235"/>
  <c r="T235"/>
  <c r="U234"/>
  <c r="T234"/>
  <c r="U233"/>
  <c r="T233"/>
  <c r="U232"/>
  <c r="U231"/>
  <c r="U230"/>
  <c r="U229"/>
  <c r="U228"/>
  <c r="U227"/>
  <c r="T227"/>
  <c r="U221"/>
  <c r="T221"/>
  <c r="U220"/>
  <c r="U219"/>
  <c r="U218"/>
  <c r="T218"/>
  <c r="U217"/>
  <c r="T217"/>
  <c r="U216"/>
  <c r="U215"/>
  <c r="U214"/>
  <c r="T214"/>
  <c r="U213"/>
  <c r="T213"/>
  <c r="U212"/>
  <c r="U211"/>
  <c r="U210"/>
  <c r="T210"/>
  <c r="U209"/>
  <c r="U208"/>
  <c r="T208"/>
  <c r="U207"/>
  <c r="T207"/>
  <c r="U206"/>
  <c r="T206"/>
  <c r="U205"/>
  <c r="T205"/>
  <c r="U204"/>
  <c r="U203"/>
  <c r="U202"/>
  <c r="T202"/>
  <c r="U201"/>
  <c r="U200"/>
  <c r="U199"/>
  <c r="U198"/>
  <c r="U197"/>
  <c r="U183"/>
  <c r="U182"/>
  <c r="U181"/>
  <c r="U180"/>
  <c r="U179"/>
  <c r="U178"/>
  <c r="T178"/>
  <c r="U177"/>
  <c r="U176"/>
  <c r="U175"/>
  <c r="U174"/>
  <c r="T174"/>
  <c r="U173"/>
  <c r="U167"/>
  <c r="U266"/>
  <c r="T266"/>
  <c r="U166"/>
  <c r="T166"/>
  <c r="U165"/>
  <c r="U164"/>
  <c r="U163"/>
  <c r="U162"/>
  <c r="U161"/>
  <c r="U160"/>
  <c r="U159"/>
  <c r="U158"/>
  <c r="T158"/>
  <c r="U157"/>
  <c r="U156"/>
  <c r="U150"/>
  <c r="U149"/>
  <c r="U148"/>
  <c r="U147"/>
  <c r="U146"/>
  <c r="U145"/>
  <c r="U144"/>
  <c r="U143"/>
  <c r="U142"/>
  <c r="U141"/>
  <c r="U140"/>
  <c r="U139"/>
  <c r="T139"/>
  <c r="U138"/>
  <c r="U137"/>
  <c r="T137"/>
  <c r="U136"/>
  <c r="T136"/>
  <c r="U135"/>
  <c r="T135"/>
  <c r="U134"/>
  <c r="T134"/>
  <c r="U133"/>
  <c r="T133"/>
  <c r="U132"/>
  <c r="T132"/>
  <c r="U131"/>
  <c r="T131"/>
  <c r="U130"/>
  <c r="U129"/>
  <c r="U809"/>
  <c r="U127"/>
  <c r="T127"/>
  <c r="U126"/>
  <c r="U125"/>
  <c r="U124"/>
  <c r="T124"/>
  <c r="U123"/>
  <c r="U117"/>
  <c r="U116"/>
  <c r="U115"/>
  <c r="U114"/>
  <c r="U113"/>
  <c r="U112"/>
  <c r="U111"/>
  <c r="U110"/>
  <c r="U109"/>
  <c r="T109"/>
  <c r="U108"/>
  <c r="U107"/>
  <c r="U106"/>
  <c r="U105"/>
  <c r="U104"/>
  <c r="U103"/>
  <c r="U102"/>
  <c r="T102"/>
  <c r="U101"/>
  <c r="U100"/>
  <c r="U99"/>
  <c r="U98"/>
  <c r="T98"/>
  <c r="U97"/>
  <c r="U96"/>
  <c r="T96"/>
  <c r="U95"/>
  <c r="T95"/>
  <c r="U94"/>
  <c r="T94"/>
  <c r="U93"/>
  <c r="T93"/>
  <c r="U92"/>
  <c r="T92"/>
  <c r="U91"/>
  <c r="U90"/>
  <c r="U89"/>
  <c r="U88"/>
  <c r="U87"/>
  <c r="T87"/>
  <c r="U86"/>
  <c r="U85"/>
  <c r="U84"/>
  <c r="U83"/>
  <c r="U82"/>
  <c r="U81"/>
  <c r="U80"/>
  <c r="U79"/>
  <c r="T79"/>
  <c r="U78"/>
  <c r="U77"/>
  <c r="U76"/>
  <c r="U63"/>
  <c r="T63"/>
  <c r="U62"/>
  <c r="T62"/>
  <c r="U61"/>
  <c r="T61"/>
  <c r="U60"/>
  <c r="T60"/>
  <c r="U59"/>
  <c r="U58"/>
  <c r="U57"/>
  <c r="U56"/>
  <c r="U55"/>
  <c r="U54"/>
  <c r="U52"/>
  <c r="T52"/>
  <c r="U48"/>
  <c r="T48"/>
  <c r="U47"/>
  <c r="T47"/>
  <c r="U42"/>
  <c r="T42"/>
  <c r="U41"/>
  <c r="U40"/>
  <c r="T40"/>
  <c r="U39"/>
  <c r="U38"/>
  <c r="U37"/>
  <c r="U36"/>
  <c r="U35"/>
  <c r="U34"/>
  <c r="U33"/>
  <c r="U32"/>
  <c r="U31"/>
  <c r="T31"/>
  <c r="U30"/>
  <c r="T30"/>
  <c r="U29"/>
  <c r="T29"/>
  <c r="T10"/>
  <c r="U10"/>
  <c r="T11"/>
  <c r="U11"/>
  <c r="T12"/>
  <c r="U12"/>
  <c r="T13"/>
  <c r="U13"/>
  <c r="T14"/>
  <c r="U14"/>
  <c r="T337"/>
  <c r="U337"/>
  <c r="T984"/>
  <c r="U984"/>
  <c r="T248"/>
  <c r="U248"/>
  <c r="T1076"/>
  <c r="U1076"/>
  <c r="T53"/>
  <c r="U53"/>
  <c r="T1118"/>
  <c r="U1118"/>
  <c r="U9"/>
  <c r="T9"/>
  <c r="U26"/>
  <c r="U27"/>
  <c r="U28"/>
  <c r="T28"/>
  <c r="T27"/>
  <c r="I819" i="54"/>
  <c r="I818"/>
  <c r="I817"/>
  <c r="I816"/>
  <c r="I815"/>
  <c r="I814"/>
  <c r="I806"/>
  <c r="L813"/>
  <c r="I813"/>
  <c r="L812"/>
  <c r="I812"/>
  <c r="L811"/>
  <c r="I811"/>
  <c r="L810"/>
  <c r="I810"/>
  <c r="L809"/>
  <c r="I809"/>
  <c r="I808"/>
  <c r="I807"/>
  <c r="L805"/>
  <c r="I805"/>
  <c r="L804"/>
  <c r="I804"/>
  <c r="L803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L754"/>
  <c r="I754"/>
  <c r="L753"/>
  <c r="I753"/>
  <c r="L752"/>
  <c r="I752"/>
  <c r="L751"/>
  <c r="I751"/>
  <c r="L750"/>
  <c r="I750"/>
  <c r="L749"/>
  <c r="I749"/>
  <c r="L748"/>
  <c r="I748"/>
  <c r="L747"/>
  <c r="I747"/>
  <c r="L746"/>
  <c r="I746"/>
  <c r="L745"/>
  <c r="I745"/>
  <c r="I744"/>
  <c r="I743"/>
  <c r="I742"/>
  <c r="I741"/>
  <c r="I740"/>
  <c r="L739"/>
  <c r="I739"/>
  <c r="I738"/>
  <c r="L737"/>
  <c r="I737"/>
  <c r="L735"/>
  <c r="I735"/>
  <c r="L734"/>
  <c r="I734"/>
  <c r="L733"/>
  <c r="I733"/>
  <c r="L732"/>
  <c r="I732"/>
  <c r="L731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L546"/>
  <c r="I546"/>
  <c r="L545"/>
  <c r="I545"/>
  <c r="L544"/>
  <c r="I544"/>
  <c r="L543"/>
  <c r="I543"/>
  <c r="L542"/>
  <c r="I542"/>
  <c r="L541"/>
  <c r="I541"/>
  <c r="L540"/>
  <c r="I540"/>
  <c r="L539"/>
  <c r="I539"/>
  <c r="L538"/>
  <c r="I538"/>
  <c r="L537"/>
  <c r="I537"/>
  <c r="L536"/>
  <c r="I536"/>
  <c r="L535"/>
  <c r="I535"/>
  <c r="L534"/>
  <c r="I534"/>
  <c r="L533"/>
  <c r="I533"/>
  <c r="L532"/>
  <c r="I532"/>
  <c r="L531"/>
  <c r="I531"/>
  <c r="L530"/>
  <c r="I530"/>
  <c r="L529"/>
  <c r="I529"/>
  <c r="L528"/>
  <c r="I528"/>
  <c r="L527"/>
  <c r="I527"/>
  <c r="L526"/>
  <c r="I526"/>
  <c r="L525"/>
  <c r="I525"/>
  <c r="L524"/>
  <c r="I524"/>
  <c r="L523"/>
  <c r="I523"/>
  <c r="L522"/>
  <c r="I522"/>
  <c r="L521"/>
  <c r="I521"/>
  <c r="L520"/>
  <c r="I520"/>
  <c r="L519"/>
  <c r="I519"/>
  <c r="L518"/>
  <c r="I518"/>
  <c r="L517"/>
  <c r="I517"/>
  <c r="L516"/>
  <c r="I516"/>
  <c r="L515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M481"/>
  <c r="M479"/>
  <c r="M478"/>
  <c r="M477"/>
  <c r="M475"/>
  <c r="M474"/>
  <c r="L473"/>
  <c r="I473"/>
  <c r="L472"/>
  <c r="I472"/>
  <c r="L471"/>
  <c r="I471"/>
  <c r="L470"/>
  <c r="I470"/>
  <c r="L469"/>
  <c r="I469"/>
  <c r="L468"/>
  <c r="I468"/>
  <c r="L467"/>
  <c r="I467"/>
  <c r="I466"/>
  <c r="I465"/>
  <c r="I464"/>
  <c r="I463"/>
  <c r="I462"/>
  <c r="I461"/>
  <c r="I460"/>
  <c r="I459"/>
  <c r="I458"/>
  <c r="I456"/>
  <c r="I455"/>
  <c r="I454"/>
  <c r="I453"/>
  <c r="I452"/>
  <c r="I451"/>
  <c r="I450"/>
  <c r="I449"/>
  <c r="L448"/>
  <c r="I448"/>
  <c r="J447"/>
  <c r="L447" s="1"/>
  <c r="M447" s="1"/>
  <c r="J445"/>
  <c r="L445" s="1"/>
  <c r="M445" s="1"/>
  <c r="J444"/>
  <c r="L444" s="1"/>
  <c r="M444" s="1"/>
  <c r="J443"/>
  <c r="L443" s="1"/>
  <c r="M443" s="1"/>
  <c r="J442"/>
  <c r="L442" s="1"/>
  <c r="M442" s="1"/>
  <c r="J441"/>
  <c r="L441" s="1"/>
  <c r="M441" s="1"/>
  <c r="L436"/>
  <c r="I436"/>
  <c r="L435"/>
  <c r="I435"/>
  <c r="L434"/>
  <c r="I434"/>
  <c r="L433"/>
  <c r="I433"/>
  <c r="L432"/>
  <c r="I432"/>
  <c r="L431"/>
  <c r="I431"/>
  <c r="L430"/>
  <c r="I430"/>
  <c r="L429"/>
  <c r="I429"/>
  <c r="L428"/>
  <c r="I428"/>
  <c r="L427"/>
  <c r="I427"/>
  <c r="L426"/>
  <c r="I426"/>
  <c r="L425"/>
  <c r="I425"/>
  <c r="L424"/>
  <c r="I424"/>
  <c r="L423"/>
  <c r="I423"/>
  <c r="L422"/>
  <c r="I422"/>
  <c r="L421"/>
  <c r="I421"/>
  <c r="L420"/>
  <c r="I420"/>
  <c r="L419"/>
  <c r="I419"/>
  <c r="L418"/>
  <c r="I418"/>
  <c r="L417"/>
  <c r="I417"/>
  <c r="L416"/>
  <c r="I416"/>
  <c r="L415"/>
  <c r="I415"/>
  <c r="L414"/>
  <c r="I414"/>
  <c r="L413"/>
  <c r="I413"/>
  <c r="L412"/>
  <c r="I412"/>
  <c r="L411"/>
  <c r="I411"/>
  <c r="L410"/>
  <c r="I410"/>
  <c r="L409"/>
  <c r="I409"/>
  <c r="L408"/>
  <c r="I408"/>
  <c r="L407"/>
  <c r="I407"/>
  <c r="L406"/>
  <c r="I406"/>
  <c r="L405"/>
  <c r="I405"/>
  <c r="L404"/>
  <c r="I404"/>
  <c r="L403"/>
  <c r="I403"/>
  <c r="L402"/>
  <c r="I402"/>
  <c r="L401"/>
  <c r="I401"/>
  <c r="L400"/>
  <c r="I400"/>
  <c r="L399"/>
  <c r="I399"/>
  <c r="L398"/>
  <c r="I398"/>
  <c r="L397"/>
  <c r="I397"/>
  <c r="L396"/>
  <c r="I396"/>
  <c r="L395"/>
  <c r="I395"/>
  <c r="L394"/>
  <c r="I394"/>
  <c r="L393"/>
  <c r="I393"/>
  <c r="L392"/>
  <c r="I392"/>
  <c r="L391"/>
  <c r="I391"/>
  <c r="L390"/>
  <c r="I390"/>
  <c r="L389"/>
  <c r="I389"/>
  <c r="L388"/>
  <c r="I388"/>
  <c r="L387"/>
  <c r="I387"/>
  <c r="L386"/>
  <c r="I386"/>
  <c r="L385"/>
  <c r="I385"/>
  <c r="L384"/>
  <c r="I384"/>
  <c r="L383"/>
  <c r="I383"/>
  <c r="L382"/>
  <c r="I382"/>
  <c r="L381"/>
  <c r="I381"/>
  <c r="L380"/>
  <c r="I380"/>
  <c r="L379"/>
  <c r="I379"/>
  <c r="L378"/>
  <c r="I378"/>
  <c r="L377"/>
  <c r="I377"/>
  <c r="L376"/>
  <c r="I376"/>
  <c r="L375"/>
  <c r="I375"/>
  <c r="L374"/>
  <c r="I374"/>
  <c r="L373"/>
  <c r="I373"/>
  <c r="L372"/>
  <c r="I372"/>
  <c r="L371"/>
  <c r="I371"/>
  <c r="L370"/>
  <c r="I370"/>
  <c r="L369"/>
  <c r="I369"/>
  <c r="L368"/>
  <c r="I368"/>
  <c r="L367"/>
  <c r="I367"/>
  <c r="L366"/>
  <c r="I366"/>
  <c r="L365"/>
  <c r="I365"/>
  <c r="L364"/>
  <c r="I364"/>
  <c r="L363"/>
  <c r="I363"/>
  <c r="L362"/>
  <c r="I362"/>
  <c r="L361"/>
  <c r="I361"/>
  <c r="L360"/>
  <c r="I360"/>
  <c r="L359"/>
  <c r="I359"/>
  <c r="L358"/>
  <c r="I358"/>
  <c r="L357"/>
  <c r="I357"/>
  <c r="L356"/>
  <c r="I356"/>
  <c r="L355"/>
  <c r="I355"/>
  <c r="L354"/>
  <c r="I354"/>
  <c r="L353"/>
  <c r="I353"/>
  <c r="L352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L265"/>
  <c r="I265"/>
  <c r="L264"/>
  <c r="I264"/>
  <c r="L263"/>
  <c r="I263"/>
  <c r="L262"/>
  <c r="I262"/>
  <c r="L261"/>
  <c r="I261"/>
  <c r="I259"/>
  <c r="L258"/>
  <c r="I258"/>
  <c r="I257"/>
  <c r="I256"/>
  <c r="L255"/>
  <c r="I255"/>
  <c r="L254"/>
  <c r="I254"/>
  <c r="L253"/>
  <c r="I253"/>
  <c r="L252"/>
  <c r="I252"/>
  <c r="L251"/>
  <c r="I251"/>
  <c r="L250"/>
  <c r="I250"/>
  <c r="I249"/>
  <c r="L248"/>
  <c r="I248"/>
  <c r="L247"/>
  <c r="I247"/>
  <c r="L246"/>
  <c r="I246"/>
  <c r="L245"/>
  <c r="I245"/>
  <c r="L244"/>
  <c r="I244"/>
  <c r="L243"/>
  <c r="I243"/>
  <c r="L242"/>
  <c r="I242"/>
  <c r="L241"/>
  <c r="I241"/>
  <c r="L240"/>
  <c r="I240"/>
  <c r="L239"/>
  <c r="I239"/>
  <c r="L238"/>
  <c r="I238"/>
  <c r="L237"/>
  <c r="I237"/>
  <c r="L236"/>
  <c r="I236"/>
  <c r="L235"/>
  <c r="I235"/>
  <c r="L234"/>
  <c r="I234"/>
  <c r="L233"/>
  <c r="I233"/>
  <c r="L232"/>
  <c r="I232"/>
  <c r="L231"/>
  <c r="I231"/>
  <c r="L230"/>
  <c r="I230"/>
  <c r="L229"/>
  <c r="I229"/>
  <c r="L228"/>
  <c r="I228"/>
  <c r="L227"/>
  <c r="I227"/>
  <c r="L226"/>
  <c r="I226"/>
  <c r="L225"/>
  <c r="I225"/>
  <c r="L224"/>
  <c r="I224"/>
  <c r="L223"/>
  <c r="I223"/>
  <c r="L222"/>
  <c r="I222"/>
  <c r="L221"/>
  <c r="I221"/>
  <c r="L220"/>
  <c r="I220"/>
  <c r="I219"/>
  <c r="I165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L164"/>
  <c r="I164"/>
  <c r="L163"/>
  <c r="I163"/>
  <c r="L162"/>
  <c r="I162"/>
  <c r="L161"/>
  <c r="I161"/>
  <c r="L160"/>
  <c r="I160"/>
  <c r="L159"/>
  <c r="I159"/>
  <c r="L158"/>
  <c r="I158"/>
  <c r="L157"/>
  <c r="I157"/>
  <c r="L156"/>
  <c r="I156"/>
  <c r="L155"/>
  <c r="I155"/>
  <c r="L154"/>
  <c r="I154"/>
  <c r="L153"/>
  <c r="I153"/>
  <c r="L152"/>
  <c r="I152"/>
  <c r="L151"/>
  <c r="I151"/>
  <c r="L150"/>
  <c r="I150"/>
  <c r="L149"/>
  <c r="I149"/>
  <c r="L148"/>
  <c r="I148"/>
  <c r="L147"/>
  <c r="I147"/>
  <c r="L146"/>
  <c r="I146"/>
  <c r="L145"/>
  <c r="I145"/>
  <c r="L144"/>
  <c r="I144"/>
  <c r="L143"/>
  <c r="I143"/>
  <c r="L142"/>
  <c r="I142"/>
  <c r="L141"/>
  <c r="I141"/>
  <c r="L140"/>
  <c r="I140"/>
  <c r="L139"/>
  <c r="I139"/>
  <c r="L138"/>
  <c r="I138"/>
  <c r="L137"/>
  <c r="I137"/>
  <c r="L136"/>
  <c r="I136"/>
  <c r="L135"/>
  <c r="I135"/>
  <c r="L134"/>
  <c r="I134"/>
  <c r="L133"/>
  <c r="I133"/>
  <c r="L132"/>
  <c r="I132"/>
  <c r="L131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L59"/>
  <c r="I59"/>
  <c r="L58"/>
  <c r="I58"/>
  <c r="L57"/>
  <c r="I57"/>
  <c r="L56"/>
  <c r="I56"/>
  <c r="L55"/>
  <c r="I55"/>
  <c r="L54"/>
  <c r="I54"/>
  <c r="I52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I38"/>
  <c r="L37"/>
  <c r="I37"/>
  <c r="L36"/>
  <c r="I36"/>
  <c r="L35"/>
  <c r="I35"/>
  <c r="L34"/>
  <c r="I34"/>
  <c r="L33"/>
  <c r="I33"/>
  <c r="L32"/>
  <c r="I32"/>
  <c r="I31"/>
  <c r="I30"/>
  <c r="I29"/>
  <c r="I28"/>
  <c r="I27"/>
  <c r="I26"/>
  <c r="I25"/>
  <c r="I24"/>
  <c r="I23"/>
  <c r="I22"/>
  <c r="J21"/>
  <c r="L21" s="1"/>
  <c r="M21" s="1"/>
  <c r="I20"/>
  <c r="I19"/>
  <c r="I18"/>
  <c r="I17"/>
  <c r="I16"/>
  <c r="I15"/>
  <c r="I14"/>
  <c r="I13"/>
  <c r="I12"/>
  <c r="I11"/>
  <c r="I10"/>
  <c r="L9"/>
  <c r="I9"/>
  <c r="T1439" i="1" l="1"/>
  <c r="U1439"/>
  <c r="U1424"/>
  <c r="T1415"/>
  <c r="U1415"/>
  <c r="T1338"/>
  <c r="U1338"/>
  <c r="U1252"/>
  <c r="I931" i="54"/>
  <c r="T809" i="1"/>
  <c r="U1061"/>
  <c r="T16"/>
  <c r="U16"/>
  <c r="M131" i="54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250"/>
  <c r="M251"/>
  <c r="M252"/>
  <c r="M253"/>
  <c r="M254"/>
  <c r="M255"/>
  <c r="M258"/>
  <c r="M261"/>
  <c r="M262"/>
  <c r="M263"/>
  <c r="M264"/>
  <c r="M265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48"/>
  <c r="M467"/>
  <c r="M468"/>
  <c r="M469"/>
  <c r="M470"/>
  <c r="M471"/>
  <c r="M472"/>
  <c r="M473"/>
  <c r="M731"/>
  <c r="M732"/>
  <c r="M733"/>
  <c r="M734"/>
  <c r="M735"/>
  <c r="M737"/>
  <c r="M745"/>
  <c r="M746"/>
  <c r="M747"/>
  <c r="M748"/>
  <c r="M749"/>
  <c r="M750"/>
  <c r="M751"/>
  <c r="M752"/>
  <c r="M753"/>
  <c r="M754"/>
  <c r="M803"/>
  <c r="M804"/>
  <c r="M805"/>
  <c r="M809"/>
  <c r="M810"/>
  <c r="M811"/>
  <c r="M812"/>
  <c r="M813"/>
  <c r="T246" i="1"/>
  <c r="L1251"/>
  <c r="U989"/>
  <c r="M32" i="54"/>
  <c r="M33"/>
  <c r="M34"/>
  <c r="M35"/>
  <c r="M36"/>
  <c r="M37"/>
  <c r="M38"/>
  <c r="M54"/>
  <c r="M55"/>
  <c r="M56"/>
  <c r="M57"/>
  <c r="M58"/>
  <c r="M5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739"/>
  <c r="T797" i="1"/>
  <c r="T1082"/>
  <c r="M820" i="54"/>
  <c r="M939"/>
  <c r="M822"/>
  <c r="M825"/>
  <c r="M826"/>
  <c r="M823"/>
  <c r="M827"/>
  <c r="M828"/>
  <c r="M832"/>
  <c r="T219" i="1"/>
  <c r="T220"/>
  <c r="T805"/>
  <c r="T128"/>
  <c r="T834"/>
  <c r="M9" i="54"/>
  <c r="J10"/>
  <c r="J11"/>
  <c r="J12"/>
  <c r="J13"/>
  <c r="J14"/>
  <c r="J15"/>
  <c r="J16"/>
  <c r="J17"/>
  <c r="J18"/>
  <c r="J19"/>
  <c r="J20"/>
  <c r="J22"/>
  <c r="J23"/>
  <c r="L23" s="1"/>
  <c r="M23" s="1"/>
  <c r="J24"/>
  <c r="J25"/>
  <c r="J26"/>
  <c r="J27"/>
  <c r="L27" s="1"/>
  <c r="M27" s="1"/>
  <c r="J28"/>
  <c r="J29"/>
  <c r="J30"/>
  <c r="J31"/>
  <c r="J52"/>
  <c r="L52" s="1"/>
  <c r="M52" s="1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L81" s="1"/>
  <c r="M81" s="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T1121" i="1" s="1"/>
  <c r="J126" i="54"/>
  <c r="J127"/>
  <c r="J128"/>
  <c r="J129"/>
  <c r="J130"/>
  <c r="J166"/>
  <c r="J167"/>
  <c r="J168"/>
  <c r="J169"/>
  <c r="L169" s="1"/>
  <c r="M169" s="1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165"/>
  <c r="T912" i="1" s="1"/>
  <c r="J219" i="54"/>
  <c r="J249"/>
  <c r="L249" s="1"/>
  <c r="M249" s="1"/>
  <c r="J256"/>
  <c r="J257"/>
  <c r="J259"/>
  <c r="J266"/>
  <c r="J267"/>
  <c r="T917" i="1" s="1"/>
  <c r="J268" i="54"/>
  <c r="J269"/>
  <c r="L269" s="1"/>
  <c r="M269" s="1"/>
  <c r="J270"/>
  <c r="J271"/>
  <c r="J272"/>
  <c r="J273"/>
  <c r="J274"/>
  <c r="T230" i="1" s="1"/>
  <c r="J275" i="54"/>
  <c r="J276"/>
  <c r="J277"/>
  <c r="J278"/>
  <c r="J279"/>
  <c r="T1013" i="1" s="1"/>
  <c r="J280" i="54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L298" s="1"/>
  <c r="M298" s="1"/>
  <c r="J299"/>
  <c r="J300"/>
  <c r="J301"/>
  <c r="J302"/>
  <c r="T799" i="1" s="1"/>
  <c r="J303" i="54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T26" i="1" s="1"/>
  <c r="J322" i="54"/>
  <c r="T596" i="1" s="1"/>
  <c r="J323" i="54"/>
  <c r="J324"/>
  <c r="J325"/>
  <c r="J326"/>
  <c r="J327"/>
  <c r="J328"/>
  <c r="J329"/>
  <c r="J330"/>
  <c r="J331"/>
  <c r="J332"/>
  <c r="J333"/>
  <c r="J334"/>
  <c r="J335"/>
  <c r="T41" i="1" s="1"/>
  <c r="J336" i="54"/>
  <c r="J337"/>
  <c r="J338"/>
  <c r="J339"/>
  <c r="J340"/>
  <c r="J341"/>
  <c r="J342"/>
  <c r="J343"/>
  <c r="J344"/>
  <c r="J345"/>
  <c r="J346"/>
  <c r="J347"/>
  <c r="J348"/>
  <c r="J349"/>
  <c r="J350"/>
  <c r="J351"/>
  <c r="J449"/>
  <c r="J450"/>
  <c r="J451"/>
  <c r="J452"/>
  <c r="J453"/>
  <c r="J454"/>
  <c r="J455"/>
  <c r="J456"/>
  <c r="J458"/>
  <c r="J459"/>
  <c r="J460"/>
  <c r="L460" s="1"/>
  <c r="M460" s="1"/>
  <c r="J461"/>
  <c r="J462"/>
  <c r="J463"/>
  <c r="J464"/>
  <c r="J465"/>
  <c r="L465" s="1"/>
  <c r="M465" s="1"/>
  <c r="J466"/>
  <c r="L466" s="1"/>
  <c r="M466" s="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L513" s="1"/>
  <c r="M513" s="1"/>
  <c r="J514"/>
  <c r="J547"/>
  <c r="J548"/>
  <c r="J549"/>
  <c r="J550"/>
  <c r="J551"/>
  <c r="J552"/>
  <c r="J553"/>
  <c r="J554"/>
  <c r="J555"/>
  <c r="L555" s="1"/>
  <c r="M555" s="1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L574" s="1"/>
  <c r="M574" s="1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L596" s="1"/>
  <c r="M596" s="1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T391" i="1" s="1"/>
  <c r="J708" i="54"/>
  <c r="J709"/>
  <c r="J710"/>
  <c r="J711"/>
  <c r="J712"/>
  <c r="J713"/>
  <c r="J714"/>
  <c r="L714" s="1"/>
  <c r="M714" s="1"/>
  <c r="J715"/>
  <c r="J716"/>
  <c r="J717"/>
  <c r="J718"/>
  <c r="J719"/>
  <c r="J720"/>
  <c r="J721"/>
  <c r="J722"/>
  <c r="J723"/>
  <c r="J724"/>
  <c r="J725"/>
  <c r="J726"/>
  <c r="J727"/>
  <c r="J728"/>
  <c r="J729"/>
  <c r="J730"/>
  <c r="J738"/>
  <c r="J740"/>
  <c r="J741"/>
  <c r="J742"/>
  <c r="J743"/>
  <c r="J744"/>
  <c r="J755"/>
  <c r="J756"/>
  <c r="J757"/>
  <c r="J758"/>
  <c r="J759"/>
  <c r="J760"/>
  <c r="J761"/>
  <c r="J762"/>
  <c r="L762" s="1"/>
  <c r="M762" s="1"/>
  <c r="J763"/>
  <c r="J764"/>
  <c r="J765"/>
  <c r="J766"/>
  <c r="J767"/>
  <c r="J768"/>
  <c r="J769"/>
  <c r="J770"/>
  <c r="J771"/>
  <c r="J772"/>
  <c r="J773"/>
  <c r="J774"/>
  <c r="J775"/>
  <c r="J776"/>
  <c r="L776" s="1"/>
  <c r="M776" s="1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7"/>
  <c r="J808"/>
  <c r="J806"/>
  <c r="J814"/>
  <c r="L814" s="1"/>
  <c r="M814" s="1"/>
  <c r="J815"/>
  <c r="J816"/>
  <c r="J817"/>
  <c r="J818"/>
  <c r="T482" i="1" s="1"/>
  <c r="J819" i="54"/>
  <c r="V912" i="1" l="1"/>
  <c r="W912" s="1"/>
  <c r="J931" i="54"/>
  <c r="T952" i="1"/>
  <c r="T1088"/>
  <c r="T829"/>
  <c r="W1251"/>
  <c r="L705" i="54"/>
  <c r="M705" s="1"/>
  <c r="T1027" i="1"/>
  <c r="L703" i="54"/>
  <c r="M703" s="1"/>
  <c r="T197" i="1"/>
  <c r="L691" i="54"/>
  <c r="M691" s="1"/>
  <c r="T508" i="1"/>
  <c r="L689" i="54"/>
  <c r="M689" s="1"/>
  <c r="T352" i="1"/>
  <c r="L683" i="54"/>
  <c r="M683" s="1"/>
  <c r="T1030" i="1"/>
  <c r="L681" i="54"/>
  <c r="M681" s="1"/>
  <c r="T1311" i="1"/>
  <c r="L671" i="54"/>
  <c r="M671" s="1"/>
  <c r="T1029" i="1"/>
  <c r="L663" i="54"/>
  <c r="M663" s="1"/>
  <c r="T419" i="1"/>
  <c r="L645" i="54"/>
  <c r="M645" s="1"/>
  <c r="T1054" i="1"/>
  <c r="L627" i="54"/>
  <c r="M627" s="1"/>
  <c r="T1028" i="1"/>
  <c r="L623" i="54"/>
  <c r="M623" s="1"/>
  <c r="T414" i="1"/>
  <c r="L619" i="54"/>
  <c r="M619" s="1"/>
  <c r="T1309" i="1"/>
  <c r="L617" i="54"/>
  <c r="M617" s="1"/>
  <c r="T201" i="1"/>
  <c r="L615" i="54"/>
  <c r="M615" s="1"/>
  <c r="T143" i="1"/>
  <c r="L613" i="54"/>
  <c r="M613" s="1"/>
  <c r="T263" i="1"/>
  <c r="L611" i="54"/>
  <c r="M611" s="1"/>
  <c r="T306" i="1"/>
  <c r="L605" i="54"/>
  <c r="M605" s="1"/>
  <c r="L603"/>
  <c r="M603" s="1"/>
  <c r="T1124" i="1"/>
  <c r="L601" i="54"/>
  <c r="M601" s="1"/>
  <c r="T741" i="1"/>
  <c r="T141"/>
  <c r="L593" i="54"/>
  <c r="M593" s="1"/>
  <c r="T181" i="1"/>
  <c r="L591" i="54"/>
  <c r="M591" s="1"/>
  <c r="T346" i="1"/>
  <c r="T1105"/>
  <c r="L586" i="54"/>
  <c r="M586" s="1"/>
  <c r="T1278" i="1"/>
  <c r="L572" i="54"/>
  <c r="M572" s="1"/>
  <c r="T301" i="1"/>
  <c r="L568" i="54"/>
  <c r="M568" s="1"/>
  <c r="T720" i="1"/>
  <c r="L566" i="54"/>
  <c r="M566" s="1"/>
  <c r="L562"/>
  <c r="M562" s="1"/>
  <c r="T198" i="1"/>
  <c r="L552" i="54"/>
  <c r="M552" s="1"/>
  <c r="T817" i="1"/>
  <c r="L506" i="54"/>
  <c r="M506" s="1"/>
  <c r="T1283" i="1"/>
  <c r="L504" i="54"/>
  <c r="M504" s="1"/>
  <c r="T420" i="1"/>
  <c r="L500" i="54"/>
  <c r="M500" s="1"/>
  <c r="T342" i="1"/>
  <c r="L486" i="54"/>
  <c r="M486" s="1"/>
  <c r="T138" i="1"/>
  <c r="L463" i="54"/>
  <c r="M463" s="1"/>
  <c r="T1017" i="1"/>
  <c r="L459" i="54"/>
  <c r="M459" s="1"/>
  <c r="T644" i="1"/>
  <c r="T370"/>
  <c r="L455" i="54"/>
  <c r="M455" s="1"/>
  <c r="T471" i="1"/>
  <c r="L453" i="54"/>
  <c r="M453" s="1"/>
  <c r="T874" i="1"/>
  <c r="L449" i="54"/>
  <c r="M449" s="1"/>
  <c r="T465" i="1"/>
  <c r="L346" i="54"/>
  <c r="M346" s="1"/>
  <c r="T1155" i="1"/>
  <c r="L342" i="54"/>
  <c r="M342" s="1"/>
  <c r="T1176" i="1"/>
  <c r="L340" i="54"/>
  <c r="M340" s="1"/>
  <c r="T973" i="1"/>
  <c r="L338" i="54"/>
  <c r="M338" s="1"/>
  <c r="T617" i="1"/>
  <c r="L336" i="54"/>
  <c r="M336" s="1"/>
  <c r="T467" i="1"/>
  <c r="L332" i="54"/>
  <c r="M332" s="1"/>
  <c r="T1239" i="1"/>
  <c r="L328" i="54"/>
  <c r="M328" s="1"/>
  <c r="T469" i="1"/>
  <c r="L324" i="54"/>
  <c r="M324" s="1"/>
  <c r="T1153" i="1"/>
  <c r="L320" i="54"/>
  <c r="M320" s="1"/>
  <c r="T871" i="1"/>
  <c r="L318" i="54"/>
  <c r="M318" s="1"/>
  <c r="T1196" i="1"/>
  <c r="L312" i="54"/>
  <c r="M312" s="1"/>
  <c r="T1238" i="1"/>
  <c r="L306" i="54"/>
  <c r="M306" s="1"/>
  <c r="T931" i="1"/>
  <c r="L304" i="54"/>
  <c r="M304" s="1"/>
  <c r="T1152" i="1"/>
  <c r="L296" i="54"/>
  <c r="M296" s="1"/>
  <c r="T400" i="1"/>
  <c r="L294" i="54"/>
  <c r="M294" s="1"/>
  <c r="T974" i="1"/>
  <c r="L288" i="54"/>
  <c r="M288" s="1"/>
  <c r="T282" i="1"/>
  <c r="L286" i="54"/>
  <c r="M286" s="1"/>
  <c r="T613" i="1"/>
  <c r="L284" i="54"/>
  <c r="M284" s="1"/>
  <c r="T543" i="1"/>
  <c r="L282" i="54"/>
  <c r="M282" s="1"/>
  <c r="T1270" i="1"/>
  <c r="L280" i="54"/>
  <c r="M280" s="1"/>
  <c r="T368" i="1"/>
  <c r="L276" i="54"/>
  <c r="M276" s="1"/>
  <c r="T953" i="1"/>
  <c r="L274" i="54"/>
  <c r="M274" s="1"/>
  <c r="T240" i="1"/>
  <c r="L272" i="54"/>
  <c r="M272" s="1"/>
  <c r="T501" i="1"/>
  <c r="L270" i="54"/>
  <c r="M270" s="1"/>
  <c r="T538" i="1"/>
  <c r="L266" i="54"/>
  <c r="M266" s="1"/>
  <c r="T634" i="1"/>
  <c r="L259" i="54"/>
  <c r="M259" s="1"/>
  <c r="T216" i="1"/>
  <c r="L218" i="54"/>
  <c r="M218" s="1"/>
  <c r="T497" i="1"/>
  <c r="L214" i="54"/>
  <c r="M214" s="1"/>
  <c r="T363" i="1"/>
  <c r="L206" i="54"/>
  <c r="M206" s="1"/>
  <c r="T274" i="1"/>
  <c r="L204" i="54"/>
  <c r="M204" s="1"/>
  <c r="T364" i="1"/>
  <c r="L198" i="54"/>
  <c r="M198" s="1"/>
  <c r="T824" i="1"/>
  <c r="L196" i="54"/>
  <c r="M196" s="1"/>
  <c r="T236" i="1"/>
  <c r="L192" i="54"/>
  <c r="M192" s="1"/>
  <c r="T272" i="1"/>
  <c r="T1059"/>
  <c r="L186" i="54"/>
  <c r="M186" s="1"/>
  <c r="T211" i="1"/>
  <c r="L184" i="54"/>
  <c r="M184" s="1"/>
  <c r="T1050" i="1"/>
  <c r="L180" i="54"/>
  <c r="M180" s="1"/>
  <c r="T793" i="1"/>
  <c r="L178" i="54"/>
  <c r="M178" s="1"/>
  <c r="T928" i="1"/>
  <c r="L176" i="54"/>
  <c r="M176" s="1"/>
  <c r="T660" i="1"/>
  <c r="L174" i="54"/>
  <c r="M174" s="1"/>
  <c r="T890" i="1"/>
  <c r="L172" i="54"/>
  <c r="M172" s="1"/>
  <c r="T563" i="1"/>
  <c r="L166" i="54"/>
  <c r="M166" s="1"/>
  <c r="T791" i="1"/>
  <c r="L129" i="54"/>
  <c r="M129" s="1"/>
  <c r="T388" i="1"/>
  <c r="L121" i="54"/>
  <c r="M121" s="1"/>
  <c r="T389" i="1"/>
  <c r="L115" i="54"/>
  <c r="M115" s="1"/>
  <c r="T1074" i="1"/>
  <c r="L111" i="54"/>
  <c r="M111" s="1"/>
  <c r="T1218" i="1"/>
  <c r="L109" i="54"/>
  <c r="M109" s="1"/>
  <c r="T1193" i="1"/>
  <c r="L107" i="54"/>
  <c r="M107" s="1"/>
  <c r="T1300" i="1"/>
  <c r="L99" i="54"/>
  <c r="M99" s="1"/>
  <c r="T889" i="1"/>
  <c r="L95" i="54"/>
  <c r="M95" s="1"/>
  <c r="T165" i="1"/>
  <c r="L79" i="54"/>
  <c r="M79" s="1"/>
  <c r="T383" i="1"/>
  <c r="L69" i="54"/>
  <c r="M69" s="1"/>
  <c r="T381" i="1"/>
  <c r="L65" i="54"/>
  <c r="M65" s="1"/>
  <c r="T860" i="1"/>
  <c r="L61" i="54"/>
  <c r="M61" s="1"/>
  <c r="T1032" i="1"/>
  <c r="L30" i="54"/>
  <c r="M30" s="1"/>
  <c r="T1237" i="1"/>
  <c r="L28" i="54"/>
  <c r="M28" s="1"/>
  <c r="T1119" i="1"/>
  <c r="L24" i="54"/>
  <c r="M24" s="1"/>
  <c r="T742" i="1"/>
  <c r="L17" i="54"/>
  <c r="M17" s="1"/>
  <c r="T322" i="1"/>
  <c r="L11" i="54"/>
  <c r="M11" s="1"/>
  <c r="T914" i="1"/>
  <c r="L819" i="54"/>
  <c r="M819" s="1"/>
  <c r="T685" i="1"/>
  <c r="L815" i="54"/>
  <c r="M815" s="1"/>
  <c r="T523" i="1"/>
  <c r="L807" i="54"/>
  <c r="M807" s="1"/>
  <c r="T518" i="1"/>
  <c r="L801" i="54"/>
  <c r="M801" s="1"/>
  <c r="T558" i="1"/>
  <c r="L799" i="54"/>
  <c r="M799" s="1"/>
  <c r="T514" i="1"/>
  <c r="L795" i="54"/>
  <c r="M795" s="1"/>
  <c r="T682" i="1"/>
  <c r="L779" i="54"/>
  <c r="M779" s="1"/>
  <c r="T574" i="1"/>
  <c r="L777" i="54"/>
  <c r="M777" s="1"/>
  <c r="T692" i="1"/>
  <c r="L767" i="54"/>
  <c r="M767" s="1"/>
  <c r="T679" i="1"/>
  <c r="L761" i="54"/>
  <c r="M761" s="1"/>
  <c r="L759"/>
  <c r="M759" s="1"/>
  <c r="L743"/>
  <c r="M743" s="1"/>
  <c r="T519" i="1"/>
  <c r="L729" i="54"/>
  <c r="M729" s="1"/>
  <c r="T421" i="1"/>
  <c r="L723" i="54"/>
  <c r="M723" s="1"/>
  <c r="T906" i="1"/>
  <c r="L717" i="54"/>
  <c r="M717" s="1"/>
  <c r="T1024" i="1"/>
  <c r="L713" i="54"/>
  <c r="M713" s="1"/>
  <c r="T729" i="1"/>
  <c r="L709" i="54"/>
  <c r="M709" s="1"/>
  <c r="T183" i="1"/>
  <c r="L818" i="54"/>
  <c r="M818" s="1"/>
  <c r="T488" i="1"/>
  <c r="L816" i="54"/>
  <c r="M816" s="1"/>
  <c r="T487" i="1"/>
  <c r="L808" i="54"/>
  <c r="M808" s="1"/>
  <c r="T231" i="1"/>
  <c r="L800" i="54"/>
  <c r="M800" s="1"/>
  <c r="T554" i="1"/>
  <c r="L794" i="54"/>
  <c r="M794" s="1"/>
  <c r="T572" i="1"/>
  <c r="L786" i="54"/>
  <c r="M786" s="1"/>
  <c r="T683" i="1"/>
  <c r="L784" i="54"/>
  <c r="M784" s="1"/>
  <c r="T819" i="1"/>
  <c r="L782" i="54"/>
  <c r="M782" s="1"/>
  <c r="T524" i="1"/>
  <c r="L780" i="54"/>
  <c r="M780" s="1"/>
  <c r="T787" i="1"/>
  <c r="L778" i="54"/>
  <c r="M778" s="1"/>
  <c r="T553" i="1"/>
  <c r="L774" i="54"/>
  <c r="M774" s="1"/>
  <c r="T525" i="1"/>
  <c r="L772" i="54"/>
  <c r="M772" s="1"/>
  <c r="T522" i="1"/>
  <c r="L770" i="54"/>
  <c r="M770" s="1"/>
  <c r="T520" i="1"/>
  <c r="L744" i="54"/>
  <c r="M744" s="1"/>
  <c r="T678" i="1"/>
  <c r="L740" i="54"/>
  <c r="M740" s="1"/>
  <c r="T454" i="1"/>
  <c r="L730" i="54"/>
  <c r="M730" s="1"/>
  <c r="T785" i="1"/>
  <c r="L726" i="54"/>
  <c r="M726" s="1"/>
  <c r="T760" i="1"/>
  <c r="L718" i="54"/>
  <c r="M718" s="1"/>
  <c r="T480" i="1"/>
  <c r="L716" i="54"/>
  <c r="M716" s="1"/>
  <c r="T964" i="1"/>
  <c r="L710" i="54"/>
  <c r="M710" s="1"/>
  <c r="T204" i="1"/>
  <c r="L706" i="54"/>
  <c r="M706" s="1"/>
  <c r="T1211" i="1"/>
  <c r="L704" i="54"/>
  <c r="M704" s="1"/>
  <c r="T1003" i="1"/>
  <c r="L702" i="54"/>
  <c r="M702" s="1"/>
  <c r="T117" i="1"/>
  <c r="L700" i="54"/>
  <c r="M700" s="1"/>
  <c r="T1312" i="1"/>
  <c r="L692" i="54"/>
  <c r="M692" s="1"/>
  <c r="T406" i="1"/>
  <c r="L686" i="54"/>
  <c r="M686" s="1"/>
  <c r="T1287" i="1"/>
  <c r="L682" i="54"/>
  <c r="M682" s="1"/>
  <c r="T411" i="1"/>
  <c r="L674" i="54"/>
  <c r="M674" s="1"/>
  <c r="T1247" i="1"/>
  <c r="L670" i="54"/>
  <c r="M670" s="1"/>
  <c r="T1000" i="1"/>
  <c r="L668" i="54"/>
  <c r="M668" s="1"/>
  <c r="T905" i="1"/>
  <c r="L666" i="54"/>
  <c r="M666" s="1"/>
  <c r="T150" i="1"/>
  <c r="L664" i="54"/>
  <c r="M664" s="1"/>
  <c r="T818" i="1"/>
  <c r="L660" i="54"/>
  <c r="M660" s="1"/>
  <c r="T1310" i="1"/>
  <c r="L658" i="54"/>
  <c r="M658" s="1"/>
  <c r="T182" i="1"/>
  <c r="L656" i="54"/>
  <c r="M656" s="1"/>
  <c r="T164" i="1"/>
  <c r="L648" i="54"/>
  <c r="M648" s="1"/>
  <c r="T308" i="1"/>
  <c r="L646" i="54"/>
  <c r="M646" s="1"/>
  <c r="T259" i="1"/>
  <c r="L636" i="54"/>
  <c r="M636" s="1"/>
  <c r="T417" i="1"/>
  <c r="L632" i="54"/>
  <c r="M632" s="1"/>
  <c r="T161" i="1"/>
  <c r="L628" i="54"/>
  <c r="M628" s="1"/>
  <c r="T307" i="1"/>
  <c r="L616" i="54"/>
  <c r="M616" s="1"/>
  <c r="T940" i="1"/>
  <c r="L614" i="54"/>
  <c r="M614" s="1"/>
  <c r="T340" i="1"/>
  <c r="L608" i="54"/>
  <c r="M608" s="1"/>
  <c r="T305" i="1"/>
  <c r="L602" i="54"/>
  <c r="M602" s="1"/>
  <c r="T228" i="1"/>
  <c r="L588" i="54"/>
  <c r="M588" s="1"/>
  <c r="T255" i="1"/>
  <c r="L587" i="54"/>
  <c r="M587" s="1"/>
  <c r="T1127" i="1"/>
  <c r="L573" i="54"/>
  <c r="M573" s="1"/>
  <c r="T302" i="1"/>
  <c r="L571" i="54"/>
  <c r="M571" s="1"/>
  <c r="T332" i="1"/>
  <c r="L569" i="54"/>
  <c r="M569" s="1"/>
  <c r="T1276" i="1"/>
  <c r="L565" i="54"/>
  <c r="M565" s="1"/>
  <c r="T331" i="1"/>
  <c r="L557" i="54"/>
  <c r="M557" s="1"/>
  <c r="T901" i="1"/>
  <c r="L511" i="54"/>
  <c r="M511" s="1"/>
  <c r="T727" i="1"/>
  <c r="L501" i="54"/>
  <c r="M501" s="1"/>
  <c r="T343" i="1"/>
  <c r="L497" i="54"/>
  <c r="M497" s="1"/>
  <c r="T903" i="1"/>
  <c r="L491" i="54"/>
  <c r="M491" s="1"/>
  <c r="T180" i="1"/>
  <c r="L485" i="54"/>
  <c r="M485" s="1"/>
  <c r="T1275" i="1"/>
  <c r="L464" i="54"/>
  <c r="M464" s="1"/>
  <c r="T1060" i="1"/>
  <c r="L462" i="54"/>
  <c r="M462" s="1"/>
  <c r="T1175" i="1"/>
  <c r="L456" i="54"/>
  <c r="M456" s="1"/>
  <c r="T284" i="1"/>
  <c r="L452" i="54"/>
  <c r="M452" s="1"/>
  <c r="T580" i="1"/>
  <c r="L450" i="54"/>
  <c r="M450" s="1"/>
  <c r="T647" i="1"/>
  <c r="L349" i="54"/>
  <c r="M349" s="1"/>
  <c r="T636" i="1"/>
  <c r="L347" i="54"/>
  <c r="M347" s="1"/>
  <c r="T620" i="1"/>
  <c r="L341" i="54"/>
  <c r="M341" s="1"/>
  <c r="T437" i="1"/>
  <c r="L337" i="54"/>
  <c r="M337" s="1"/>
  <c r="T618" i="1"/>
  <c r="L331" i="54"/>
  <c r="M331" s="1"/>
  <c r="T1154" i="1"/>
  <c r="L329" i="54"/>
  <c r="M329" s="1"/>
  <c r="T627" i="1"/>
  <c r="L325" i="54"/>
  <c r="M325" s="1"/>
  <c r="T870" i="1"/>
  <c r="L315" i="54"/>
  <c r="M315" s="1"/>
  <c r="T499" i="1"/>
  <c r="L313" i="54"/>
  <c r="M313" s="1"/>
  <c r="T1222" i="1"/>
  <c r="L311" i="54"/>
  <c r="M311" s="1"/>
  <c r="T436" i="1"/>
  <c r="L309" i="54"/>
  <c r="M309" s="1"/>
  <c r="T611" i="1"/>
  <c r="L307" i="54"/>
  <c r="M307" s="1"/>
  <c r="T582" i="1"/>
  <c r="T581"/>
  <c r="L301" i="54"/>
  <c r="M301" s="1"/>
  <c r="T798" i="1"/>
  <c r="L299" i="54"/>
  <c r="M299" s="1"/>
  <c r="T597" i="1"/>
  <c r="L297" i="54"/>
  <c r="M297" s="1"/>
  <c r="T398" i="1"/>
  <c r="L295" i="54"/>
  <c r="M295" s="1"/>
  <c r="T696" i="1"/>
  <c r="L293" i="54"/>
  <c r="M293" s="1"/>
  <c r="T325" i="1"/>
  <c r="L291" i="54"/>
  <c r="M291" s="1"/>
  <c r="T401" i="1"/>
  <c r="L289" i="54"/>
  <c r="M289" s="1"/>
  <c r="T972" i="1"/>
  <c r="L287" i="54"/>
  <c r="M287" s="1"/>
  <c r="T612" i="1"/>
  <c r="L285" i="54"/>
  <c r="M285" s="1"/>
  <c r="T616" i="1"/>
  <c r="L283" i="54"/>
  <c r="M283" s="1"/>
  <c r="T280" i="1"/>
  <c r="L281" i="54"/>
  <c r="M281" s="1"/>
  <c r="T1174" i="1"/>
  <c r="L279" i="54"/>
  <c r="M279" s="1"/>
  <c r="L275"/>
  <c r="M275" s="1"/>
  <c r="T466" i="1"/>
  <c r="L273" i="54"/>
  <c r="M273" s="1"/>
  <c r="T635" i="1"/>
  <c r="L271" i="54"/>
  <c r="M271" s="1"/>
  <c r="T539" i="1"/>
  <c r="L267" i="54"/>
  <c r="M267" s="1"/>
  <c r="T916" i="1"/>
  <c r="L215" i="54"/>
  <c r="M215" s="1"/>
  <c r="T536" i="1"/>
  <c r="L209" i="54"/>
  <c r="M209" s="1"/>
  <c r="T533" i="1"/>
  <c r="L205" i="54"/>
  <c r="M205" s="1"/>
  <c r="T463" i="1"/>
  <c r="L203" i="54"/>
  <c r="M203" s="1"/>
  <c r="T491" i="1"/>
  <c r="L193" i="54"/>
  <c r="M193" s="1"/>
  <c r="T594" i="1"/>
  <c r="L191" i="54"/>
  <c r="M191" s="1"/>
  <c r="T1007" i="1"/>
  <c r="L185" i="54"/>
  <c r="M185" s="1"/>
  <c r="T212" i="1"/>
  <c r="L183" i="54"/>
  <c r="M183" s="1"/>
  <c r="T659" i="1"/>
  <c r="L181" i="54"/>
  <c r="M181" s="1"/>
  <c r="T321" i="1"/>
  <c r="L177" i="54"/>
  <c r="M177" s="1"/>
  <c r="T1096" i="1"/>
  <c r="L175" i="54"/>
  <c r="M175" s="1"/>
  <c r="T1148" i="1"/>
  <c r="L173" i="54"/>
  <c r="M173" s="1"/>
  <c r="T578" i="1"/>
  <c r="L128" i="54"/>
  <c r="M128" s="1"/>
  <c r="T967" i="1"/>
  <c r="L122" i="54"/>
  <c r="M122" s="1"/>
  <c r="T1034" i="1"/>
  <c r="L120" i="54"/>
  <c r="M120" s="1"/>
  <c r="T380" i="1"/>
  <c r="L116" i="54"/>
  <c r="M116" s="1"/>
  <c r="T319" i="1"/>
  <c r="L110" i="54"/>
  <c r="M110" s="1"/>
  <c r="T1190" i="1"/>
  <c r="L108" i="54"/>
  <c r="M108" s="1"/>
  <c r="T382" i="1"/>
  <c r="L104" i="54"/>
  <c r="M104" s="1"/>
  <c r="T123" i="1"/>
  <c r="L100" i="54"/>
  <c r="M100" s="1"/>
  <c r="T1005" i="1"/>
  <c r="L98" i="54"/>
  <c r="M98" s="1"/>
  <c r="T866" i="1"/>
  <c r="L96" i="54"/>
  <c r="M96" s="1"/>
  <c r="T1095" i="1"/>
  <c r="L94" i="54"/>
  <c r="M94" s="1"/>
  <c r="T1192" i="1"/>
  <c r="L92" i="54"/>
  <c r="M92" s="1"/>
  <c r="T1194" i="1"/>
  <c r="L84" i="54"/>
  <c r="M84" s="1"/>
  <c r="T315" i="1"/>
  <c r="L82" i="54"/>
  <c r="M82" s="1"/>
  <c r="T1079" i="1"/>
  <c r="L72" i="54"/>
  <c r="M72" s="1"/>
  <c r="T358" i="1"/>
  <c r="L70" i="54"/>
  <c r="M70" s="1"/>
  <c r="T946" i="1"/>
  <c r="L68" i="54"/>
  <c r="M68" s="1"/>
  <c r="T944" i="1"/>
  <c r="L29" i="54"/>
  <c r="M29" s="1"/>
  <c r="T1120" i="1"/>
  <c r="L25" i="54"/>
  <c r="M25" s="1"/>
  <c r="T764" i="1"/>
  <c r="L20" i="54"/>
  <c r="M20" s="1"/>
  <c r="T275" i="1"/>
  <c r="L18" i="54"/>
  <c r="M18" s="1"/>
  <c r="T743" i="1"/>
  <c r="L16" i="54"/>
  <c r="M16" s="1"/>
  <c r="T1081" i="1"/>
  <c r="L14" i="54"/>
  <c r="M14" s="1"/>
  <c r="T393" i="1"/>
  <c r="L12" i="54"/>
  <c r="M12" s="1"/>
  <c r="T1097" i="1"/>
  <c r="M824" i="54"/>
  <c r="T831" i="1"/>
  <c r="L817" i="54"/>
  <c r="M817" s="1"/>
  <c r="T456" i="1"/>
  <c r="L806" i="54"/>
  <c r="M806" s="1"/>
  <c r="T789" i="1"/>
  <c r="L802" i="54"/>
  <c r="M802" s="1"/>
  <c r="T556" i="1"/>
  <c r="L798" i="54"/>
  <c r="M798" s="1"/>
  <c r="T555" i="1"/>
  <c r="L797" i="54"/>
  <c r="M797" s="1"/>
  <c r="T684" i="1"/>
  <c r="L796" i="54"/>
  <c r="M796" s="1"/>
  <c r="T674" i="1"/>
  <c r="L793" i="54"/>
  <c r="M793" s="1"/>
  <c r="T575" i="1"/>
  <c r="L792" i="54"/>
  <c r="M792" s="1"/>
  <c r="T552" i="1"/>
  <c r="L791" i="54"/>
  <c r="M791" s="1"/>
  <c r="T527" i="1"/>
  <c r="L790" i="54"/>
  <c r="M790" s="1"/>
  <c r="T672" i="1"/>
  <c r="L789" i="54"/>
  <c r="M789" s="1"/>
  <c r="T671" i="1"/>
  <c r="L788" i="54"/>
  <c r="M788" s="1"/>
  <c r="T512" i="1"/>
  <c r="L787" i="54"/>
  <c r="M787" s="1"/>
  <c r="T485" i="1"/>
  <c r="L785" i="54"/>
  <c r="M785" s="1"/>
  <c r="T511" i="1"/>
  <c r="L783" i="54"/>
  <c r="M783" s="1"/>
  <c r="T232" i="1"/>
  <c r="L781" i="54"/>
  <c r="M781" s="1"/>
  <c r="T526" i="1"/>
  <c r="L775" i="54"/>
  <c r="M775" s="1"/>
  <c r="T786" i="1"/>
  <c r="L773" i="54"/>
  <c r="M773" s="1"/>
  <c r="T484" i="1"/>
  <c r="L771" i="54"/>
  <c r="M771" s="1"/>
  <c r="T1250" i="1"/>
  <c r="L769" i="54"/>
  <c r="M769" s="1"/>
  <c r="T486" i="1"/>
  <c r="L768" i="54"/>
  <c r="M768" s="1"/>
  <c r="T681" i="1"/>
  <c r="L766" i="54"/>
  <c r="M766" s="1"/>
  <c r="T513" i="1"/>
  <c r="L765" i="54"/>
  <c r="M765" s="1"/>
  <c r="T673" i="1"/>
  <c r="L764" i="54"/>
  <c r="M764" s="1"/>
  <c r="T821" i="1"/>
  <c r="L763" i="54"/>
  <c r="M763" s="1"/>
  <c r="T517" i="1"/>
  <c r="L760" i="54"/>
  <c r="M760" s="1"/>
  <c r="T676" i="1"/>
  <c r="L758" i="54"/>
  <c r="M758" s="1"/>
  <c r="T675" i="1"/>
  <c r="L757" i="54"/>
  <c r="M757" s="1"/>
  <c r="T516" i="1"/>
  <c r="L756" i="54"/>
  <c r="M756" s="1"/>
  <c r="T927" i="1"/>
  <c r="L755" i="54"/>
  <c r="M755" s="1"/>
  <c r="T229" i="1"/>
  <c r="L742" i="54"/>
  <c r="M742" s="1"/>
  <c r="T677" i="1"/>
  <c r="L741" i="54"/>
  <c r="M741" s="1"/>
  <c r="L738"/>
  <c r="M738" s="1"/>
  <c r="T822" i="1"/>
  <c r="L728" i="54"/>
  <c r="M728" s="1"/>
  <c r="T1053" i="1"/>
  <c r="L727" i="54"/>
  <c r="M727" s="1"/>
  <c r="T1280" i="1"/>
  <c r="L725" i="54"/>
  <c r="M725" s="1"/>
  <c r="T1057" i="1"/>
  <c r="L724" i="54"/>
  <c r="M724" s="1"/>
  <c r="T156" i="1"/>
  <c r="L722" i="54"/>
  <c r="M722" s="1"/>
  <c r="T160" i="1"/>
  <c r="L721" i="54"/>
  <c r="M721" s="1"/>
  <c r="T852" i="1"/>
  <c r="L720" i="54"/>
  <c r="M720" s="1"/>
  <c r="T904" i="1"/>
  <c r="L719" i="54"/>
  <c r="M719" s="1"/>
  <c r="T354" i="1"/>
  <c r="L715" i="54"/>
  <c r="M715" s="1"/>
  <c r="T851" i="1"/>
  <c r="L712" i="54"/>
  <c r="M712" s="1"/>
  <c r="T1289" i="1"/>
  <c r="L711" i="54"/>
  <c r="M711" s="1"/>
  <c r="T858" i="1"/>
  <c r="L708" i="54"/>
  <c r="M708" s="1"/>
  <c r="T1056" i="1"/>
  <c r="L707" i="54"/>
  <c r="M707" s="1"/>
  <c r="T730" i="1"/>
  <c r="L701" i="54"/>
  <c r="M701" s="1"/>
  <c r="T116" i="1"/>
  <c r="L699" i="54"/>
  <c r="M699" s="1"/>
  <c r="T312" i="1"/>
  <c r="L698" i="54"/>
  <c r="M698" s="1"/>
  <c r="T723" i="1"/>
  <c r="L697" i="54"/>
  <c r="M697" s="1"/>
  <c r="T881" i="1"/>
  <c r="L696" i="54"/>
  <c r="M696" s="1"/>
  <c r="T1212" i="1"/>
  <c r="L695" i="54"/>
  <c r="M695" s="1"/>
  <c r="T311" i="1"/>
  <c r="L694" i="54"/>
  <c r="M694" s="1"/>
  <c r="T349" i="1"/>
  <c r="L693" i="54"/>
  <c r="M693" s="1"/>
  <c r="T1210" i="1"/>
  <c r="L690" i="54"/>
  <c r="M690" s="1"/>
  <c r="T1229" i="1"/>
  <c r="L688" i="54"/>
  <c r="M688" s="1"/>
  <c r="T1288" i="1"/>
  <c r="L687" i="54"/>
  <c r="M687" s="1"/>
  <c r="T262" i="1"/>
  <c r="L685" i="54"/>
  <c r="M685" s="1"/>
  <c r="T1286" i="1"/>
  <c r="L684" i="54"/>
  <c r="M684" s="1"/>
  <c r="L680"/>
  <c r="M680" s="1"/>
  <c r="T353" i="1"/>
  <c r="L679" i="54"/>
  <c r="M679" s="1"/>
  <c r="T857" i="1"/>
  <c r="L678" i="54"/>
  <c r="M678" s="1"/>
  <c r="T112" i="1"/>
  <c r="L677" i="54"/>
  <c r="M677" s="1"/>
  <c r="T422" i="1"/>
  <c r="L676" i="54"/>
  <c r="M676" s="1"/>
  <c r="T310" i="1"/>
  <c r="L675" i="54"/>
  <c r="M675" s="1"/>
  <c r="T203" i="1"/>
  <c r="L673" i="54"/>
  <c r="M673" s="1"/>
  <c r="T1052" i="1"/>
  <c r="L672" i="54"/>
  <c r="M672" s="1"/>
  <c r="T1055" i="1"/>
  <c r="L669" i="54"/>
  <c r="M669" s="1"/>
  <c r="T309" i="1"/>
  <c r="L667" i="54"/>
  <c r="M667" s="1"/>
  <c r="T1248" i="1"/>
  <c r="L665" i="54"/>
  <c r="M665" s="1"/>
  <c r="T149" i="1"/>
  <c r="L662" i="54"/>
  <c r="M662" s="1"/>
  <c r="T1001" i="1"/>
  <c r="L661" i="54"/>
  <c r="M661" s="1"/>
  <c r="T261" i="1"/>
  <c r="L659" i="54"/>
  <c r="M659" s="1"/>
  <c r="T551" i="1"/>
  <c r="L657" i="54"/>
  <c r="M657" s="1"/>
  <c r="T926" i="1"/>
  <c r="L655" i="54"/>
  <c r="M655" s="1"/>
  <c r="T115" i="1"/>
  <c r="L654" i="54"/>
  <c r="M654" s="1"/>
  <c r="T148" i="1"/>
  <c r="L653" i="54"/>
  <c r="M653" s="1"/>
  <c r="T163" i="1"/>
  <c r="L652" i="54"/>
  <c r="M652" s="1"/>
  <c r="T885" i="1"/>
  <c r="L651" i="54"/>
  <c r="M651" s="1"/>
  <c r="T1284" i="1"/>
  <c r="L650" i="54"/>
  <c r="M650" s="1"/>
  <c r="T333" i="1"/>
  <c r="L649" i="54"/>
  <c r="M649" s="1"/>
  <c r="T963" i="1"/>
  <c r="L647" i="54"/>
  <c r="M647" s="1"/>
  <c r="T260" i="1"/>
  <c r="L644" i="54"/>
  <c r="M644" s="1"/>
  <c r="T942" i="1"/>
  <c r="L643" i="54"/>
  <c r="M643" s="1"/>
  <c r="T348" i="1"/>
  <c r="L642" i="54"/>
  <c r="M642" s="1"/>
  <c r="T1106" i="1"/>
  <c r="L641" i="54"/>
  <c r="M641" s="1"/>
  <c r="T1125" i="1"/>
  <c r="L640" i="54"/>
  <c r="M640" s="1"/>
  <c r="T162" i="1"/>
  <c r="L639" i="54"/>
  <c r="M639" s="1"/>
  <c r="T300" i="1"/>
  <c r="L638" i="54"/>
  <c r="M638" s="1"/>
  <c r="T418" i="1"/>
  <c r="L637" i="54"/>
  <c r="M637" s="1"/>
  <c r="T111" i="1"/>
  <c r="L635" i="54"/>
  <c r="M635" s="1"/>
  <c r="T1165" i="1"/>
  <c r="L634" i="54"/>
  <c r="M634" s="1"/>
  <c r="T345" i="1"/>
  <c r="L633" i="54"/>
  <c r="M633" s="1"/>
  <c r="T726" i="1"/>
  <c r="L631" i="54"/>
  <c r="M631" s="1"/>
  <c r="T1164" i="1"/>
  <c r="L630" i="54"/>
  <c r="M630" s="1"/>
  <c r="T1282" i="1"/>
  <c r="L629" i="54"/>
  <c r="M629" s="1"/>
  <c r="T1281" i="1"/>
  <c r="L626" i="54"/>
  <c r="M626" s="1"/>
  <c r="T722" i="1"/>
  <c r="L625" i="54"/>
  <c r="M625" s="1"/>
  <c r="T416" i="1"/>
  <c r="L624" i="54"/>
  <c r="M624" s="1"/>
  <c r="T415" i="1"/>
  <c r="L622" i="54"/>
  <c r="M622" s="1"/>
  <c r="T110" i="1"/>
  <c r="L621" i="54"/>
  <c r="M621" s="1"/>
  <c r="T882" i="1"/>
  <c r="L620" i="54"/>
  <c r="M620" s="1"/>
  <c r="T144" i="1"/>
  <c r="L618" i="54"/>
  <c r="M618" s="1"/>
  <c r="T258" i="1"/>
  <c r="L612" i="54"/>
  <c r="M612" s="1"/>
  <c r="T145" i="1"/>
  <c r="L610" i="54"/>
  <c r="M610" s="1"/>
  <c r="T108" i="1"/>
  <c r="L609" i="54"/>
  <c r="M609" s="1"/>
  <c r="T142" i="1"/>
  <c r="L607" i="54"/>
  <c r="M607" s="1"/>
  <c r="T1026" i="1"/>
  <c r="L606" i="54"/>
  <c r="M606" s="1"/>
  <c r="T1308" i="1"/>
  <c r="L604" i="54"/>
  <c r="M604" s="1"/>
  <c r="T257" i="1"/>
  <c r="L600" i="54"/>
  <c r="M600" s="1"/>
  <c r="T413" i="1"/>
  <c r="L599" i="54"/>
  <c r="M599" s="1"/>
  <c r="T1279" i="1"/>
  <c r="L598" i="54"/>
  <c r="M598" s="1"/>
  <c r="T1307" i="1"/>
  <c r="L597" i="54"/>
  <c r="M597" s="1"/>
  <c r="T1160" i="1"/>
  <c r="L595" i="54"/>
  <c r="M595" s="1"/>
  <c r="T999" i="1"/>
  <c r="L594" i="54"/>
  <c r="M594" s="1"/>
  <c r="T107" i="1"/>
  <c r="L592" i="54"/>
  <c r="M592" s="1"/>
  <c r="T1162" i="1"/>
  <c r="L590" i="54"/>
  <c r="M590" s="1"/>
  <c r="T200" i="1"/>
  <c r="L589" i="54"/>
  <c r="M589" s="1"/>
  <c r="T1025" i="1"/>
  <c r="L585" i="54"/>
  <c r="M585" s="1"/>
  <c r="T147" i="1"/>
  <c r="L584" i="54"/>
  <c r="M584" s="1"/>
  <c r="T179" i="1"/>
  <c r="L583" i="54"/>
  <c r="M583" s="1"/>
  <c r="T140" i="1"/>
  <c r="L582" i="54"/>
  <c r="M582" s="1"/>
  <c r="T1167" i="1"/>
  <c r="L581" i="54"/>
  <c r="M581" s="1"/>
  <c r="T938" i="1"/>
  <c r="L580" i="54"/>
  <c r="M580" s="1"/>
  <c r="T159" i="1"/>
  <c r="L579" i="54"/>
  <c r="M579" s="1"/>
  <c r="T338" i="1"/>
  <c r="L578" i="54"/>
  <c r="M578" s="1"/>
  <c r="T105" i="1"/>
  <c r="L577" i="54"/>
  <c r="M577" s="1"/>
  <c r="T303" i="1"/>
  <c r="L576" i="54"/>
  <c r="M576" s="1"/>
  <c r="T334" i="1"/>
  <c r="L575" i="54"/>
  <c r="M575" s="1"/>
  <c r="T1087" i="1"/>
  <c r="L570" i="54"/>
  <c r="M570" s="1"/>
  <c r="T199" i="1"/>
  <c r="L567" i="54"/>
  <c r="M567" s="1"/>
  <c r="T412" i="1"/>
  <c r="L564" i="54"/>
  <c r="M564" s="1"/>
  <c r="T177" i="1"/>
  <c r="L563" i="54"/>
  <c r="M563" s="1"/>
  <c r="T176" i="1"/>
  <c r="L561" i="54"/>
  <c r="M561" s="1"/>
  <c r="T854" i="1"/>
  <c r="L560" i="54"/>
  <c r="M560" s="1"/>
  <c r="T104" i="1"/>
  <c r="L559" i="54"/>
  <c r="M559" s="1"/>
  <c r="T103" i="1"/>
  <c r="L558" i="54"/>
  <c r="M558" s="1"/>
  <c r="T856" i="1"/>
  <c r="L556" i="54"/>
  <c r="M556" s="1"/>
  <c r="T175" i="1"/>
  <c r="L554" i="54"/>
  <c r="M554" s="1"/>
  <c r="L553"/>
  <c r="M553" s="1"/>
  <c r="T1123" i="1"/>
  <c r="L551" i="54"/>
  <c r="M551" s="1"/>
  <c r="T101" i="1"/>
  <c r="L550" i="54"/>
  <c r="M550" s="1"/>
  <c r="T100" i="1"/>
  <c r="L549" i="54"/>
  <c r="M549" s="1"/>
  <c r="T114" i="1"/>
  <c r="L548" i="54"/>
  <c r="M548" s="1"/>
  <c r="T99" i="1"/>
  <c r="L547" i="54"/>
  <c r="M547" s="1"/>
  <c r="T97" i="1"/>
  <c r="L514" i="54"/>
  <c r="M514" s="1"/>
  <c r="T725" i="1"/>
  <c r="L512" i="54"/>
  <c r="M512" s="1"/>
  <c r="T883" i="1"/>
  <c r="L510" i="54"/>
  <c r="M510" s="1"/>
  <c r="T347" i="1"/>
  <c r="L509" i="54"/>
  <c r="M509" s="1"/>
  <c r="T113" i="1"/>
  <c r="L508" i="54"/>
  <c r="M508" s="1"/>
  <c r="L507"/>
  <c r="M507" s="1"/>
  <c r="T941" i="1"/>
  <c r="L505" i="54"/>
  <c r="M505" s="1"/>
  <c r="T146" i="1"/>
  <c r="L503" i="54"/>
  <c r="M503" s="1"/>
  <c r="T481" i="1"/>
  <c r="L502" i="54"/>
  <c r="M502" s="1"/>
  <c r="T344" i="1"/>
  <c r="L499" i="54"/>
  <c r="M499" s="1"/>
  <c r="T341" i="1"/>
  <c r="L498" i="54"/>
  <c r="M498" s="1"/>
  <c r="T1163" i="1"/>
  <c r="L496" i="54"/>
  <c r="M496" s="1"/>
  <c r="T339" i="1"/>
  <c r="L495" i="54"/>
  <c r="M495" s="1"/>
  <c r="T1104" i="1"/>
  <c r="L494" i="54"/>
  <c r="M494" s="1"/>
  <c r="T784" i="1"/>
  <c r="L493" i="54"/>
  <c r="M493" s="1"/>
  <c r="T550" i="1"/>
  <c r="L492" i="54"/>
  <c r="M492" s="1"/>
  <c r="T256" i="1"/>
  <c r="L490" i="54"/>
  <c r="M490" s="1"/>
  <c r="T902" i="1"/>
  <c r="L489" i="54"/>
  <c r="M489" s="1"/>
  <c r="L488"/>
  <c r="M488" s="1"/>
  <c r="T106" i="1"/>
  <c r="L487" i="54"/>
  <c r="M487" s="1"/>
  <c r="T1277" i="1"/>
  <c r="L484" i="54"/>
  <c r="M484" s="1"/>
  <c r="T853" i="1"/>
  <c r="L483" i="54"/>
  <c r="M483" s="1"/>
  <c r="T157" i="1"/>
  <c r="L482" i="54"/>
  <c r="M482" s="1"/>
  <c r="T937" i="1"/>
  <c r="L461" i="54"/>
  <c r="M461" s="1"/>
  <c r="T598" i="1"/>
  <c r="L458" i="54"/>
  <c r="M458" s="1"/>
  <c r="T646" i="1"/>
  <c r="L454" i="54"/>
  <c r="M454" s="1"/>
  <c r="T649" i="1"/>
  <c r="L451" i="54"/>
  <c r="M451" s="1"/>
  <c r="T643" i="1"/>
  <c r="L351" i="54"/>
  <c r="M351" s="1"/>
  <c r="T987" i="1"/>
  <c r="L350" i="54"/>
  <c r="M350" s="1"/>
  <c r="T38" i="1"/>
  <c r="L348" i="54"/>
  <c r="M348" s="1"/>
  <c r="T628" i="1"/>
  <c r="L345" i="54"/>
  <c r="M345" s="1"/>
  <c r="T986" i="1"/>
  <c r="L344" i="54"/>
  <c r="M344" s="1"/>
  <c r="T619" i="1"/>
  <c r="L343" i="54"/>
  <c r="M343" s="1"/>
  <c r="T1177" i="1"/>
  <c r="L339" i="54"/>
  <c r="M339" s="1"/>
  <c r="T54" i="1"/>
  <c r="L335" i="54"/>
  <c r="M335" s="1"/>
  <c r="T36" i="1"/>
  <c r="L334" i="54"/>
  <c r="M334" s="1"/>
  <c r="T59" i="1"/>
  <c r="L333" i="54"/>
  <c r="M333" s="1"/>
  <c r="T58" i="1"/>
  <c r="L330" i="54"/>
  <c r="M330" s="1"/>
  <c r="T985" i="1"/>
  <c r="L327" i="54"/>
  <c r="M327" s="1"/>
  <c r="T954" i="1"/>
  <c r="L326" i="54"/>
  <c r="M326" s="1"/>
  <c r="T33" i="1"/>
  <c r="L323" i="54"/>
  <c r="M323" s="1"/>
  <c r="T56" i="1"/>
  <c r="L322" i="54"/>
  <c r="M322" s="1"/>
  <c r="T595" i="1"/>
  <c r="L321" i="54"/>
  <c r="M321" s="1"/>
  <c r="T39" i="1"/>
  <c r="L319" i="54"/>
  <c r="M319" s="1"/>
  <c r="T639" i="1"/>
  <c r="L317" i="54"/>
  <c r="M317" s="1"/>
  <c r="T769" i="1"/>
  <c r="L316" i="54"/>
  <c r="M316" s="1"/>
  <c r="T55" i="1"/>
  <c r="L314" i="54"/>
  <c r="M314" s="1"/>
  <c r="T57" i="1"/>
  <c r="L310" i="54"/>
  <c r="M310" s="1"/>
  <c r="T35" i="1"/>
  <c r="L308" i="54"/>
  <c r="M308" s="1"/>
  <c r="T34" i="1"/>
  <c r="L305" i="54"/>
  <c r="M305" s="1"/>
  <c r="T915" i="1"/>
  <c r="L303" i="54"/>
  <c r="M303" s="1"/>
  <c r="T930" i="1"/>
  <c r="L302" i="54"/>
  <c r="M302" s="1"/>
  <c r="T783" i="1"/>
  <c r="L300" i="54"/>
  <c r="M300" s="1"/>
  <c r="T37" i="1"/>
  <c r="L292" i="54"/>
  <c r="M292" s="1"/>
  <c r="T615" i="1"/>
  <c r="L290" i="54"/>
  <c r="M290" s="1"/>
  <c r="T366" i="1"/>
  <c r="L278" i="54"/>
  <c r="M278" s="1"/>
  <c r="T614" i="1"/>
  <c r="L277" i="54"/>
  <c r="M277" s="1"/>
  <c r="T1274" i="1"/>
  <c r="L268" i="54"/>
  <c r="M268" s="1"/>
  <c r="T1011" i="1"/>
  <c r="L257" i="54"/>
  <c r="M257" s="1"/>
  <c r="L256"/>
  <c r="M256" s="1"/>
  <c r="T320" i="1"/>
  <c r="L219" i="54"/>
  <c r="M219" s="1"/>
  <c r="T51" i="1"/>
  <c r="L165" i="54"/>
  <c r="M165" s="1"/>
  <c r="L217"/>
  <c r="M217" s="1"/>
  <c r="T32" i="1"/>
  <c r="L216" i="54"/>
  <c r="M216" s="1"/>
  <c r="T1150" i="1"/>
  <c r="L213" i="54"/>
  <c r="M213" s="1"/>
  <c r="T1146" i="1"/>
  <c r="L212" i="54"/>
  <c r="M212" s="1"/>
  <c r="T737" i="1"/>
  <c r="L211" i="54"/>
  <c r="M211" s="1"/>
  <c r="T462" i="1"/>
  <c r="L210" i="54"/>
  <c r="M210" s="1"/>
  <c r="T609" i="1"/>
  <c r="L208" i="54"/>
  <c r="M208" s="1"/>
  <c r="T215" i="1"/>
  <c r="L207" i="54"/>
  <c r="M207" s="1"/>
  <c r="T1266" i="1"/>
  <c r="L202" i="54"/>
  <c r="M202" s="1"/>
  <c r="T657" i="1"/>
  <c r="L201" i="54"/>
  <c r="M201" s="1"/>
  <c r="T461" i="1"/>
  <c r="L200" i="54"/>
  <c r="M200" s="1"/>
  <c r="T390" i="1"/>
  <c r="L199" i="54"/>
  <c r="M199" s="1"/>
  <c r="T362" i="1"/>
  <c r="L197" i="54"/>
  <c r="M197" s="1"/>
  <c r="T532" i="1"/>
  <c r="L195" i="54"/>
  <c r="M195" s="1"/>
  <c r="T564" i="1"/>
  <c r="L194" i="54"/>
  <c r="M194" s="1"/>
  <c r="T561" i="1"/>
  <c r="L190" i="54"/>
  <c r="M190" s="1"/>
  <c r="T1147" i="1"/>
  <c r="L189" i="54"/>
  <c r="M189" s="1"/>
  <c r="T1302" i="1"/>
  <c r="L188" i="54"/>
  <c r="M188" s="1"/>
  <c r="T531" i="1"/>
  <c r="L187" i="54"/>
  <c r="M187" s="1"/>
  <c r="T493" i="1"/>
  <c r="L182" i="54"/>
  <c r="M182" s="1"/>
  <c r="T490" i="1"/>
  <c r="L179" i="54"/>
  <c r="M179" s="1"/>
  <c r="T761" i="1"/>
  <c r="L171" i="54"/>
  <c r="M171" s="1"/>
  <c r="L170"/>
  <c r="M170" s="1"/>
  <c r="T562" i="1"/>
  <c r="L168" i="54"/>
  <c r="M168" s="1"/>
  <c r="T652" i="1"/>
  <c r="L167" i="54"/>
  <c r="M167" s="1"/>
  <c r="T237" i="1"/>
  <c r="L130" i="54"/>
  <c r="M130" s="1"/>
  <c r="T908" i="1"/>
  <c r="L127" i="54"/>
  <c r="M127" s="1"/>
  <c r="T945" i="1"/>
  <c r="L126" i="54"/>
  <c r="M126" s="1"/>
  <c r="T910" i="1"/>
  <c r="L125" i="54"/>
  <c r="M125" s="1"/>
  <c r="T1078" i="1"/>
  <c r="L124" i="54"/>
  <c r="M124" s="1"/>
  <c r="T126" i="1"/>
  <c r="L123" i="54"/>
  <c r="M123" s="1"/>
  <c r="T88" i="1"/>
  <c r="L119" i="54"/>
  <c r="M119" s="1"/>
  <c r="T734" i="1"/>
  <c r="L118" i="54"/>
  <c r="M118" s="1"/>
  <c r="T1262" i="1"/>
  <c r="L117" i="54"/>
  <c r="M117" s="1"/>
  <c r="T360" i="1"/>
  <c r="L114" i="54"/>
  <c r="M114" s="1"/>
  <c r="T457" i="1"/>
  <c r="L113" i="54"/>
  <c r="M113" s="1"/>
  <c r="T316" i="1"/>
  <c r="L112" i="54"/>
  <c r="M112" s="1"/>
  <c r="T89" i="1"/>
  <c r="L106" i="54"/>
  <c r="M106" s="1"/>
  <c r="T90" i="1"/>
  <c r="L105" i="54"/>
  <c r="M105" s="1"/>
  <c r="T86" i="1"/>
  <c r="L103" i="54"/>
  <c r="M103" s="1"/>
  <c r="T125" i="1"/>
  <c r="L102" i="54"/>
  <c r="M102" s="1"/>
  <c r="T85" i="1"/>
  <c r="L101" i="54"/>
  <c r="M101" s="1"/>
  <c r="T1299" i="1"/>
  <c r="L97" i="54"/>
  <c r="M97" s="1"/>
  <c r="T591" i="1"/>
  <c r="L93" i="54"/>
  <c r="M93" s="1"/>
  <c r="T167" i="1"/>
  <c r="L91" i="54"/>
  <c r="M91" s="1"/>
  <c r="T173" i="1"/>
  <c r="L90" i="54"/>
  <c r="M90" s="1"/>
  <c r="T76" i="1"/>
  <c r="L89" i="54"/>
  <c r="M89" s="1"/>
  <c r="T84" i="1"/>
  <c r="L88" i="54"/>
  <c r="M88" s="1"/>
  <c r="T83" i="1"/>
  <c r="L87" i="54"/>
  <c r="M87" s="1"/>
  <c r="T270" i="1"/>
  <c r="L86" i="54"/>
  <c r="M86" s="1"/>
  <c r="T735" i="1"/>
  <c r="L85" i="54"/>
  <c r="M85" s="1"/>
  <c r="T78" i="1"/>
  <c r="L83" i="54"/>
  <c r="M83" s="1"/>
  <c r="T888" i="1"/>
  <c r="L80" i="54"/>
  <c r="M80" s="1"/>
  <c r="T314" i="1"/>
  <c r="L78" i="54"/>
  <c r="M78" s="1"/>
  <c r="T736" i="1"/>
  <c r="L77" i="54"/>
  <c r="M77" s="1"/>
  <c r="T907" i="1"/>
  <c r="L76" i="54"/>
  <c r="M76" s="1"/>
  <c r="T82" i="1"/>
  <c r="L75" i="54"/>
  <c r="M75" s="1"/>
  <c r="T1264" i="1"/>
  <c r="L74" i="54"/>
  <c r="M74" s="1"/>
  <c r="T81" i="1"/>
  <c r="L73" i="54"/>
  <c r="M73" s="1"/>
  <c r="T1114" i="1"/>
  <c r="L71" i="54"/>
  <c r="M71" s="1"/>
  <c r="T1072" i="1"/>
  <c r="L67" i="54"/>
  <c r="M67" s="1"/>
  <c r="T209" i="1"/>
  <c r="L66" i="54"/>
  <c r="M66" s="1"/>
  <c r="T80" i="1"/>
  <c r="L64" i="54"/>
  <c r="M64" s="1"/>
  <c r="T1115" i="1"/>
  <c r="L63" i="54"/>
  <c r="M63" s="1"/>
  <c r="T733" i="1"/>
  <c r="L62" i="54"/>
  <c r="M62" s="1"/>
  <c r="T357" i="1"/>
  <c r="L60" i="54"/>
  <c r="M60" s="1"/>
  <c r="T77" i="1"/>
  <c r="L31" i="54"/>
  <c r="M31" s="1"/>
  <c r="T762" i="1"/>
  <c r="L26" i="54"/>
  <c r="M26" s="1"/>
  <c r="T869" i="1"/>
  <c r="L22" i="54"/>
  <c r="M22" s="1"/>
  <c r="T767" i="1"/>
  <c r="L19" i="54"/>
  <c r="M19" s="1"/>
  <c r="T129" i="1"/>
  <c r="L15" i="54"/>
  <c r="M15" s="1"/>
  <c r="T130" i="1"/>
  <c r="L13" i="54"/>
  <c r="M13" s="1"/>
  <c r="T91" i="1"/>
  <c r="L10" i="54"/>
  <c r="T1252" i="1" l="1"/>
  <c r="T1061"/>
  <c r="T754"/>
  <c r="T1185"/>
  <c r="T989"/>
  <c r="M10" i="54"/>
  <c r="M931" s="1"/>
  <c r="L931"/>
  <c r="M933" l="1"/>
  <c r="M935" s="1"/>
  <c r="S719" i="1"/>
  <c r="R719"/>
  <c r="Q719"/>
  <c r="S1395"/>
  <c r="R1395"/>
  <c r="Q1395"/>
  <c r="S1445"/>
  <c r="R1445"/>
  <c r="Q1445"/>
  <c r="S1437"/>
  <c r="R1437"/>
  <c r="Q1437"/>
  <c r="S1206"/>
  <c r="R1206"/>
  <c r="Q1206"/>
  <c r="S433"/>
  <c r="R433"/>
  <c r="Q433"/>
  <c r="S1422"/>
  <c r="R1422"/>
  <c r="Q1422"/>
  <c r="S1421"/>
  <c r="R1421"/>
  <c r="Q1421"/>
  <c r="S1413"/>
  <c r="R1413"/>
  <c r="Q1413"/>
  <c r="S430"/>
  <c r="R430"/>
  <c r="Q430"/>
  <c r="S1438"/>
  <c r="R1438"/>
  <c r="Q1438"/>
  <c r="S1402"/>
  <c r="R1402"/>
  <c r="Q1402"/>
  <c r="S1401"/>
  <c r="R1401"/>
  <c r="Q1401"/>
  <c r="S1394"/>
  <c r="S1396" s="1"/>
  <c r="R1394"/>
  <c r="R1396" s="1"/>
  <c r="Q1394"/>
  <c r="Q1396" s="1"/>
  <c r="S1388"/>
  <c r="R1388"/>
  <c r="Q1388"/>
  <c r="S1387"/>
  <c r="R1387"/>
  <c r="Q1387"/>
  <c r="S1380"/>
  <c r="S1382" s="1"/>
  <c r="R1380"/>
  <c r="R1382" s="1"/>
  <c r="Q1380"/>
  <c r="Q1382" s="1"/>
  <c r="S1374"/>
  <c r="R1374"/>
  <c r="Q1374"/>
  <c r="S1368"/>
  <c r="R1368"/>
  <c r="Q1368"/>
  <c r="S1361"/>
  <c r="R1361"/>
  <c r="Q1361"/>
  <c r="S1360"/>
  <c r="R1360"/>
  <c r="Q1360"/>
  <c r="S1352"/>
  <c r="R1352"/>
  <c r="Q1352"/>
  <c r="S1423"/>
  <c r="R1423"/>
  <c r="Q1423"/>
  <c r="S1344"/>
  <c r="R1344"/>
  <c r="Q1344"/>
  <c r="S1414"/>
  <c r="R1414"/>
  <c r="Q1414"/>
  <c r="S1336"/>
  <c r="R1336"/>
  <c r="Q1336"/>
  <c r="S1337"/>
  <c r="R1337"/>
  <c r="Q1337"/>
  <c r="S1329"/>
  <c r="S1330" s="1"/>
  <c r="R1329"/>
  <c r="R1330" s="1"/>
  <c r="Q1329"/>
  <c r="Q1330" s="1"/>
  <c r="S1313"/>
  <c r="R1313"/>
  <c r="Q1313"/>
  <c r="S1312"/>
  <c r="R1312"/>
  <c r="Q1312"/>
  <c r="S1311"/>
  <c r="R1311"/>
  <c r="Q1311"/>
  <c r="S1310"/>
  <c r="R1310"/>
  <c r="Q1310"/>
  <c r="S1309"/>
  <c r="R1309"/>
  <c r="Q1309"/>
  <c r="S1308"/>
  <c r="R1308"/>
  <c r="Q1308"/>
  <c r="S1307"/>
  <c r="R1307"/>
  <c r="Q1307"/>
  <c r="S1306"/>
  <c r="R1306"/>
  <c r="Q1306"/>
  <c r="S1305"/>
  <c r="R1305"/>
  <c r="Q1305"/>
  <c r="S1304"/>
  <c r="R1304"/>
  <c r="Q1304"/>
  <c r="S1303"/>
  <c r="R1303"/>
  <c r="Q1303"/>
  <c r="S1302"/>
  <c r="R1302"/>
  <c r="Q1302"/>
  <c r="S1301"/>
  <c r="R1301"/>
  <c r="Q1301"/>
  <c r="S1300"/>
  <c r="R1300"/>
  <c r="Q1300"/>
  <c r="S1299"/>
  <c r="R1299"/>
  <c r="Q1299"/>
  <c r="S1298"/>
  <c r="R1298"/>
  <c r="Q1298"/>
  <c r="S1297"/>
  <c r="R1297"/>
  <c r="Q1297"/>
  <c r="S1290"/>
  <c r="R1290"/>
  <c r="Q1290"/>
  <c r="S1289"/>
  <c r="R1289"/>
  <c r="Q1289"/>
  <c r="S1288"/>
  <c r="R1288"/>
  <c r="Q1288"/>
  <c r="S1287"/>
  <c r="R1287"/>
  <c r="Q1287"/>
  <c r="S1286"/>
  <c r="R1286"/>
  <c r="Q1286"/>
  <c r="S1285"/>
  <c r="R1285"/>
  <c r="Q1285"/>
  <c r="S1284"/>
  <c r="R1284"/>
  <c r="Q1284"/>
  <c r="S1283"/>
  <c r="R1283"/>
  <c r="Q1283"/>
  <c r="S1282"/>
  <c r="R1282"/>
  <c r="Q1282"/>
  <c r="S1281"/>
  <c r="R1281"/>
  <c r="Q1281"/>
  <c r="S1280"/>
  <c r="R1280"/>
  <c r="Q1280"/>
  <c r="S1279"/>
  <c r="R1279"/>
  <c r="Q1279"/>
  <c r="S1278"/>
  <c r="R1278"/>
  <c r="Q1278"/>
  <c r="S1277"/>
  <c r="R1277"/>
  <c r="Q1277"/>
  <c r="S1276"/>
  <c r="R1276"/>
  <c r="Q1276"/>
  <c r="S1275"/>
  <c r="R1275"/>
  <c r="Q1275"/>
  <c r="S1274"/>
  <c r="R1274"/>
  <c r="Q1274"/>
  <c r="S1271"/>
  <c r="R1271"/>
  <c r="Q1271"/>
  <c r="S1270"/>
  <c r="R1270"/>
  <c r="Q1270"/>
  <c r="S1269"/>
  <c r="R1269"/>
  <c r="Q1269"/>
  <c r="S1268"/>
  <c r="R1268"/>
  <c r="Q1268"/>
  <c r="S1267"/>
  <c r="R1267"/>
  <c r="Q1267"/>
  <c r="S1266"/>
  <c r="R1266"/>
  <c r="Q1266"/>
  <c r="S1265"/>
  <c r="R1265"/>
  <c r="Q1265"/>
  <c r="S1264"/>
  <c r="R1264"/>
  <c r="Q1264"/>
  <c r="S1263"/>
  <c r="R1263"/>
  <c r="Q1263"/>
  <c r="S1262"/>
  <c r="R1262"/>
  <c r="Q1262"/>
  <c r="S1250"/>
  <c r="R1250"/>
  <c r="Q1250"/>
  <c r="S1249"/>
  <c r="R1249"/>
  <c r="Q1249"/>
  <c r="S1248"/>
  <c r="R1248"/>
  <c r="Q1248"/>
  <c r="S1247"/>
  <c r="R1247"/>
  <c r="Q1247"/>
  <c r="S981"/>
  <c r="R981"/>
  <c r="Q981"/>
  <c r="S1246"/>
  <c r="R1246"/>
  <c r="Q1246"/>
  <c r="S1245"/>
  <c r="R1245"/>
  <c r="Q1245"/>
  <c r="S1244"/>
  <c r="R1244"/>
  <c r="Q1244"/>
  <c r="S1243"/>
  <c r="R1243"/>
  <c r="Q1243"/>
  <c r="S1239"/>
  <c r="R1239"/>
  <c r="Q1239"/>
  <c r="S1238"/>
  <c r="R1238"/>
  <c r="Q1238"/>
  <c r="S1237"/>
  <c r="R1237"/>
  <c r="Q1237"/>
  <c r="S1236"/>
  <c r="R1236"/>
  <c r="Q1236"/>
  <c r="S1235"/>
  <c r="R1235"/>
  <c r="Q1235"/>
  <c r="S1229"/>
  <c r="R1229"/>
  <c r="Q1229"/>
  <c r="S1223"/>
  <c r="R1223"/>
  <c r="Q1223"/>
  <c r="S1222"/>
  <c r="R1222"/>
  <c r="Q1222"/>
  <c r="S1221"/>
  <c r="R1221"/>
  <c r="Q1221"/>
  <c r="S1219"/>
  <c r="R1219"/>
  <c r="Q1219"/>
  <c r="S1218"/>
  <c r="R1218"/>
  <c r="Q1218"/>
  <c r="S1212"/>
  <c r="R1212"/>
  <c r="Q1212"/>
  <c r="S1211"/>
  <c r="R1211"/>
  <c r="Q1211"/>
  <c r="S1210"/>
  <c r="R1210"/>
  <c r="Q1210"/>
  <c r="S1209"/>
  <c r="R1209"/>
  <c r="Q1209"/>
  <c r="S1208"/>
  <c r="R1208"/>
  <c r="Q1208"/>
  <c r="S1207"/>
  <c r="R1207"/>
  <c r="Q1207"/>
  <c r="S1201"/>
  <c r="R1201"/>
  <c r="Q1201"/>
  <c r="S1200"/>
  <c r="R1200"/>
  <c r="Q1200"/>
  <c r="S1199"/>
  <c r="R1199"/>
  <c r="Q1199"/>
  <c r="S1198"/>
  <c r="R1198"/>
  <c r="Q1198"/>
  <c r="S1197"/>
  <c r="R1197"/>
  <c r="Q1197"/>
  <c r="S1196"/>
  <c r="R1196"/>
  <c r="Q1196"/>
  <c r="S1194"/>
  <c r="R1194"/>
  <c r="Q1194"/>
  <c r="S1193"/>
  <c r="R1193"/>
  <c r="Q1193"/>
  <c r="S1192"/>
  <c r="R1192"/>
  <c r="Q1192"/>
  <c r="S1191"/>
  <c r="R1191"/>
  <c r="Q1191"/>
  <c r="S1190"/>
  <c r="R1190"/>
  <c r="Q1190"/>
  <c r="S1184"/>
  <c r="R1184"/>
  <c r="Q1184"/>
  <c r="S1183"/>
  <c r="R1183"/>
  <c r="Q1183"/>
  <c r="S1182"/>
  <c r="R1182"/>
  <c r="Q1182"/>
  <c r="S1179"/>
  <c r="R1179"/>
  <c r="Q1179"/>
  <c r="S1178"/>
  <c r="R1178"/>
  <c r="Q1178"/>
  <c r="S1177"/>
  <c r="R1177"/>
  <c r="Q1177"/>
  <c r="S1176"/>
  <c r="R1176"/>
  <c r="Q1176"/>
  <c r="S1175"/>
  <c r="R1175"/>
  <c r="Q1175"/>
  <c r="S1174"/>
  <c r="R1174"/>
  <c r="Q1174"/>
  <c r="S1167"/>
  <c r="R1167"/>
  <c r="Q1167"/>
  <c r="S1166"/>
  <c r="R1166"/>
  <c r="Q1166"/>
  <c r="S1165"/>
  <c r="R1165"/>
  <c r="Q1165"/>
  <c r="S1164"/>
  <c r="R1164"/>
  <c r="Q1164"/>
  <c r="S1163"/>
  <c r="R1163"/>
  <c r="Q1163"/>
  <c r="S1162"/>
  <c r="R1162"/>
  <c r="Q1162"/>
  <c r="S1161"/>
  <c r="R1161"/>
  <c r="Q1161"/>
  <c r="S1160"/>
  <c r="R1160"/>
  <c r="Q1160"/>
  <c r="S1159"/>
  <c r="R1159"/>
  <c r="Q1159"/>
  <c r="S1158"/>
  <c r="R1158"/>
  <c r="Q1158"/>
  <c r="S1157"/>
  <c r="R1157"/>
  <c r="Q1157"/>
  <c r="S1156"/>
  <c r="R1156"/>
  <c r="Q1156"/>
  <c r="S1155"/>
  <c r="R1155"/>
  <c r="Q1155"/>
  <c r="S1154"/>
  <c r="R1154"/>
  <c r="Q1154"/>
  <c r="S1153"/>
  <c r="R1153"/>
  <c r="Q1153"/>
  <c r="S1152"/>
  <c r="R1152"/>
  <c r="Q1152"/>
  <c r="S1151"/>
  <c r="R1151"/>
  <c r="Q1151"/>
  <c r="S1150"/>
  <c r="R1150"/>
  <c r="Q1150"/>
  <c r="S1148"/>
  <c r="R1148"/>
  <c r="Q1148"/>
  <c r="S1147"/>
  <c r="R1147"/>
  <c r="Q1147"/>
  <c r="S1146"/>
  <c r="R1146"/>
  <c r="Q1146"/>
  <c r="S1145"/>
  <c r="R1145"/>
  <c r="Q1145"/>
  <c r="S1144"/>
  <c r="R1144"/>
  <c r="Q1144"/>
  <c r="S1143"/>
  <c r="R1143"/>
  <c r="Q1143"/>
  <c r="S1127"/>
  <c r="R1127"/>
  <c r="Q1127"/>
  <c r="S1126"/>
  <c r="R1126"/>
  <c r="Q1126"/>
  <c r="S1125"/>
  <c r="R1125"/>
  <c r="Q1125"/>
  <c r="S1124"/>
  <c r="R1124"/>
  <c r="Q1124"/>
  <c r="S1123"/>
  <c r="R1123"/>
  <c r="Q1123"/>
  <c r="S1122"/>
  <c r="R1122"/>
  <c r="Q1122"/>
  <c r="S1121"/>
  <c r="R1121"/>
  <c r="Q1121"/>
  <c r="S1120"/>
  <c r="R1120"/>
  <c r="Q1120"/>
  <c r="S1119"/>
  <c r="R1119"/>
  <c r="Q1119"/>
  <c r="S1102"/>
  <c r="R1102"/>
  <c r="Q1102"/>
  <c r="S1117"/>
  <c r="R1117"/>
  <c r="Q1117"/>
  <c r="S1116"/>
  <c r="R1116"/>
  <c r="Q1116"/>
  <c r="S1115"/>
  <c r="R1115"/>
  <c r="Q1115"/>
  <c r="S1114"/>
  <c r="R1114"/>
  <c r="Q1114"/>
  <c r="S1107"/>
  <c r="R1107"/>
  <c r="Q1107"/>
  <c r="S1106"/>
  <c r="R1106"/>
  <c r="Q1106"/>
  <c r="S1105"/>
  <c r="R1105"/>
  <c r="Q1105"/>
  <c r="S1104"/>
  <c r="R1104"/>
  <c r="Q1104"/>
  <c r="S1099"/>
  <c r="R1099"/>
  <c r="Q1099"/>
  <c r="S1103"/>
  <c r="R1103"/>
  <c r="Q1103"/>
  <c r="S336"/>
  <c r="R336"/>
  <c r="Q336"/>
  <c r="S1101"/>
  <c r="R1101"/>
  <c r="Q1101"/>
  <c r="S1098"/>
  <c r="R1098"/>
  <c r="Q1098"/>
  <c r="S1097"/>
  <c r="R1097"/>
  <c r="Q1097"/>
  <c r="S1096"/>
  <c r="R1096"/>
  <c r="Q1096"/>
  <c r="S1095"/>
  <c r="R1095"/>
  <c r="Q1095"/>
  <c r="S1094"/>
  <c r="R1094"/>
  <c r="Q1094"/>
  <c r="S1088"/>
  <c r="R1088"/>
  <c r="Q1088"/>
  <c r="S1087"/>
  <c r="R1087"/>
  <c r="Q1087"/>
  <c r="S1086"/>
  <c r="R1086"/>
  <c r="Q1086"/>
  <c r="S1085"/>
  <c r="R1085"/>
  <c r="Q1085"/>
  <c r="S1084"/>
  <c r="R1084"/>
  <c r="Q1084"/>
  <c r="S1083"/>
  <c r="R1083"/>
  <c r="Q1083"/>
  <c r="S1082"/>
  <c r="R1082"/>
  <c r="Q1082"/>
  <c r="S1081"/>
  <c r="R1081"/>
  <c r="Q1081"/>
  <c r="S1080"/>
  <c r="R1080"/>
  <c r="Q1080"/>
  <c r="S1079"/>
  <c r="R1079"/>
  <c r="Q1079"/>
  <c r="S1078"/>
  <c r="R1078"/>
  <c r="Q1078"/>
  <c r="S1077"/>
  <c r="R1077"/>
  <c r="Q1077"/>
  <c r="S1100"/>
  <c r="R1100"/>
  <c r="Q1100"/>
  <c r="S1075"/>
  <c r="R1075"/>
  <c r="Q1075"/>
  <c r="S1074"/>
  <c r="R1074"/>
  <c r="Q1074"/>
  <c r="S1073"/>
  <c r="R1073"/>
  <c r="Q1073"/>
  <c r="S1072"/>
  <c r="R1072"/>
  <c r="Q1072"/>
  <c r="S1071"/>
  <c r="R1071"/>
  <c r="Q1071"/>
  <c r="S1060"/>
  <c r="R1060"/>
  <c r="Q1060"/>
  <c r="S1059"/>
  <c r="R1059"/>
  <c r="Q1059"/>
  <c r="S1058"/>
  <c r="R1058"/>
  <c r="Q1058"/>
  <c r="S1057"/>
  <c r="R1057"/>
  <c r="Q1057"/>
  <c r="S1056"/>
  <c r="R1056"/>
  <c r="Q1056"/>
  <c r="S1055"/>
  <c r="R1055"/>
  <c r="Q1055"/>
  <c r="S1054"/>
  <c r="R1054"/>
  <c r="Q1054"/>
  <c r="S1053"/>
  <c r="R1053"/>
  <c r="Q1053"/>
  <c r="S1052"/>
  <c r="R1052"/>
  <c r="Q1052"/>
  <c r="S1051"/>
  <c r="R1051"/>
  <c r="Q1051"/>
  <c r="S1050"/>
  <c r="R1050"/>
  <c r="Q1050"/>
  <c r="S1049"/>
  <c r="R1049"/>
  <c r="Q1049"/>
  <c r="S1041"/>
  <c r="R1041"/>
  <c r="Q1041"/>
  <c r="S1016"/>
  <c r="R1016"/>
  <c r="Q1016"/>
  <c r="S1014"/>
  <c r="R1014"/>
  <c r="Q1014"/>
  <c r="S1040"/>
  <c r="R1040"/>
  <c r="Q1040"/>
  <c r="S1039"/>
  <c r="R1039"/>
  <c r="Q1039"/>
  <c r="S1038"/>
  <c r="R1038"/>
  <c r="Q1038"/>
  <c r="S1037"/>
  <c r="R1037"/>
  <c r="Q1037"/>
  <c r="S1036"/>
  <c r="R1036"/>
  <c r="Q1036"/>
  <c r="S1035"/>
  <c r="R1035"/>
  <c r="Q1035"/>
  <c r="S1034"/>
  <c r="R1034"/>
  <c r="Q1034"/>
  <c r="S1013"/>
  <c r="R1013"/>
  <c r="Q1013"/>
  <c r="S1032"/>
  <c r="R1032"/>
  <c r="Q1032"/>
  <c r="S1031"/>
  <c r="R1031"/>
  <c r="Q1031"/>
  <c r="S1030"/>
  <c r="R1030"/>
  <c r="Q1030"/>
  <c r="S1029"/>
  <c r="R1029"/>
  <c r="Q1029"/>
  <c r="S1028"/>
  <c r="R1028"/>
  <c r="Q1028"/>
  <c r="S1027"/>
  <c r="R1027"/>
  <c r="Q1027"/>
  <c r="S1026"/>
  <c r="R1026"/>
  <c r="Q1026"/>
  <c r="S1025"/>
  <c r="R1025"/>
  <c r="Q1025"/>
  <c r="S1024"/>
  <c r="R1024"/>
  <c r="Q1024"/>
  <c r="S1023"/>
  <c r="R1023"/>
  <c r="Q1023"/>
  <c r="S1017"/>
  <c r="R1017"/>
  <c r="Q1017"/>
  <c r="S1015"/>
  <c r="R1015"/>
  <c r="Q1015"/>
  <c r="S1033"/>
  <c r="R1033"/>
  <c r="Q1033"/>
  <c r="S1012"/>
  <c r="R1012"/>
  <c r="Q1012"/>
  <c r="S1011"/>
  <c r="R1011"/>
  <c r="Q1011"/>
  <c r="S1010"/>
  <c r="R1010"/>
  <c r="Q1010"/>
  <c r="S1009"/>
  <c r="R1009"/>
  <c r="Q1009"/>
  <c r="S1008"/>
  <c r="R1008"/>
  <c r="Q1008"/>
  <c r="S1007"/>
  <c r="R1007"/>
  <c r="Q1007"/>
  <c r="S1006"/>
  <c r="R1006"/>
  <c r="Q1006"/>
  <c r="S1005"/>
  <c r="R1005"/>
  <c r="Q1005"/>
  <c r="S1004"/>
  <c r="R1004"/>
  <c r="Q1004"/>
  <c r="S1003"/>
  <c r="R1003"/>
  <c r="Q1003"/>
  <c r="S1002"/>
  <c r="R1002"/>
  <c r="Q1002"/>
  <c r="S1001"/>
  <c r="R1001"/>
  <c r="Q1001"/>
  <c r="S1000"/>
  <c r="R1000"/>
  <c r="Q1000"/>
  <c r="S999"/>
  <c r="R999"/>
  <c r="Q999"/>
  <c r="S988"/>
  <c r="R988"/>
  <c r="Q988"/>
  <c r="S987"/>
  <c r="R987"/>
  <c r="Q987"/>
  <c r="S986"/>
  <c r="R986"/>
  <c r="Q986"/>
  <c r="S985"/>
  <c r="R985"/>
  <c r="Q985"/>
  <c r="S980"/>
  <c r="R980"/>
  <c r="Q980"/>
  <c r="S974"/>
  <c r="R974"/>
  <c r="Q974"/>
  <c r="S973"/>
  <c r="R973"/>
  <c r="Q973"/>
  <c r="S972"/>
  <c r="R972"/>
  <c r="Q972"/>
  <c r="S971"/>
  <c r="R971"/>
  <c r="Q971"/>
  <c r="S970"/>
  <c r="R970"/>
  <c r="Q970"/>
  <c r="S969"/>
  <c r="R969"/>
  <c r="Q969"/>
  <c r="S968"/>
  <c r="R968"/>
  <c r="Q968"/>
  <c r="S967"/>
  <c r="R967"/>
  <c r="Q967"/>
  <c r="S966"/>
  <c r="R966"/>
  <c r="Q966"/>
  <c r="S965"/>
  <c r="R965"/>
  <c r="Q965"/>
  <c r="S964"/>
  <c r="R964"/>
  <c r="Q964"/>
  <c r="S963"/>
  <c r="R963"/>
  <c r="Q963"/>
  <c r="S962"/>
  <c r="R962"/>
  <c r="Q962"/>
  <c r="S955"/>
  <c r="R955"/>
  <c r="Q955"/>
  <c r="S954"/>
  <c r="R954"/>
  <c r="Q954"/>
  <c r="S953"/>
  <c r="R953"/>
  <c r="Q953"/>
  <c r="S952"/>
  <c r="R952"/>
  <c r="Q952"/>
  <c r="S951"/>
  <c r="R951"/>
  <c r="Q951"/>
  <c r="S950"/>
  <c r="R950"/>
  <c r="Q950"/>
  <c r="S893"/>
  <c r="R893"/>
  <c r="Q893"/>
  <c r="S949"/>
  <c r="R949"/>
  <c r="Q949"/>
  <c r="S948"/>
  <c r="R948"/>
  <c r="Q948"/>
  <c r="S947"/>
  <c r="R947"/>
  <c r="Q947"/>
  <c r="S946"/>
  <c r="R946"/>
  <c r="Q946"/>
  <c r="S945"/>
  <c r="R945"/>
  <c r="Q945"/>
  <c r="S944"/>
  <c r="R944"/>
  <c r="Q944"/>
  <c r="S739"/>
  <c r="R739"/>
  <c r="Q739"/>
  <c r="S943"/>
  <c r="R943"/>
  <c r="Q943"/>
  <c r="S942"/>
  <c r="R942"/>
  <c r="Q942"/>
  <c r="S941"/>
  <c r="R941"/>
  <c r="Q941"/>
  <c r="S940"/>
  <c r="R940"/>
  <c r="Q940"/>
  <c r="S557"/>
  <c r="R557"/>
  <c r="Q557"/>
  <c r="S939"/>
  <c r="R939"/>
  <c r="Q939"/>
  <c r="S938"/>
  <c r="R938"/>
  <c r="Q938"/>
  <c r="S937"/>
  <c r="R937"/>
  <c r="Q937"/>
  <c r="S931"/>
  <c r="R931"/>
  <c r="Q931"/>
  <c r="S930"/>
  <c r="R930"/>
  <c r="Q930"/>
  <c r="S929"/>
  <c r="R929"/>
  <c r="Q929"/>
  <c r="S928"/>
  <c r="R928"/>
  <c r="Q928"/>
  <c r="S927"/>
  <c r="R927"/>
  <c r="Q927"/>
  <c r="S926"/>
  <c r="R926"/>
  <c r="Q926"/>
  <c r="S925"/>
  <c r="R925"/>
  <c r="Q925"/>
  <c r="S918"/>
  <c r="R918"/>
  <c r="Q918"/>
  <c r="S917"/>
  <c r="R917"/>
  <c r="Q917"/>
  <c r="S916"/>
  <c r="R916"/>
  <c r="Q916"/>
  <c r="S915"/>
  <c r="R915"/>
  <c r="Q915"/>
  <c r="S914"/>
  <c r="R914"/>
  <c r="Q914"/>
  <c r="S913"/>
  <c r="R913"/>
  <c r="Q913"/>
  <c r="S911"/>
  <c r="R911"/>
  <c r="Q911"/>
  <c r="S910"/>
  <c r="R910"/>
  <c r="Q910"/>
  <c r="S909"/>
  <c r="R909"/>
  <c r="Q909"/>
  <c r="S908"/>
  <c r="R908"/>
  <c r="Q908"/>
  <c r="S907"/>
  <c r="R907"/>
  <c r="Q907"/>
  <c r="S906"/>
  <c r="R906"/>
  <c r="Q906"/>
  <c r="S905"/>
  <c r="R905"/>
  <c r="Q905"/>
  <c r="S904"/>
  <c r="R904"/>
  <c r="Q904"/>
  <c r="S903"/>
  <c r="R903"/>
  <c r="Q903"/>
  <c r="S902"/>
  <c r="R902"/>
  <c r="Q902"/>
  <c r="S901"/>
  <c r="R901"/>
  <c r="Q901"/>
  <c r="S895"/>
  <c r="R895"/>
  <c r="Q895"/>
  <c r="S894"/>
  <c r="R894"/>
  <c r="Q894"/>
  <c r="S892"/>
  <c r="R892"/>
  <c r="Q892"/>
  <c r="S891"/>
  <c r="R891"/>
  <c r="Q891"/>
  <c r="S890"/>
  <c r="R890"/>
  <c r="Q890"/>
  <c r="S889"/>
  <c r="R889"/>
  <c r="Q889"/>
  <c r="S888"/>
  <c r="R888"/>
  <c r="Q888"/>
  <c r="S887"/>
  <c r="R887"/>
  <c r="Q887"/>
  <c r="S886"/>
  <c r="R886"/>
  <c r="Q886"/>
  <c r="S885"/>
  <c r="R885"/>
  <c r="Q885"/>
  <c r="S884"/>
  <c r="R884"/>
  <c r="Q884"/>
  <c r="S883"/>
  <c r="R883"/>
  <c r="Q883"/>
  <c r="S882"/>
  <c r="R882"/>
  <c r="Q882"/>
  <c r="S881"/>
  <c r="R881"/>
  <c r="Q881"/>
  <c r="S874"/>
  <c r="R874"/>
  <c r="Q874"/>
  <c r="S873"/>
  <c r="R873"/>
  <c r="Q873"/>
  <c r="S872"/>
  <c r="R872"/>
  <c r="Q872"/>
  <c r="S871"/>
  <c r="R871"/>
  <c r="Q871"/>
  <c r="S870"/>
  <c r="R870"/>
  <c r="Q870"/>
  <c r="S869"/>
  <c r="R869"/>
  <c r="Q869"/>
  <c r="S868"/>
  <c r="R868"/>
  <c r="Q868"/>
  <c r="S867"/>
  <c r="R867"/>
  <c r="Q867"/>
  <c r="S866"/>
  <c r="R866"/>
  <c r="Q866"/>
  <c r="S861"/>
  <c r="R861"/>
  <c r="Q861"/>
  <c r="S860"/>
  <c r="R860"/>
  <c r="Q860"/>
  <c r="S859"/>
  <c r="R859"/>
  <c r="Q859"/>
  <c r="S858"/>
  <c r="R858"/>
  <c r="Q858"/>
  <c r="S857"/>
  <c r="R857"/>
  <c r="Q857"/>
  <c r="S856"/>
  <c r="R856"/>
  <c r="Q856"/>
  <c r="S333"/>
  <c r="R333"/>
  <c r="Q333"/>
  <c r="S855"/>
  <c r="R855"/>
  <c r="Q855"/>
  <c r="S854"/>
  <c r="R854"/>
  <c r="Q854"/>
  <c r="S853"/>
  <c r="R853"/>
  <c r="Q853"/>
  <c r="S852"/>
  <c r="R852"/>
  <c r="Q852"/>
  <c r="S851"/>
  <c r="R851"/>
  <c r="Q851"/>
  <c r="S834"/>
  <c r="R834"/>
  <c r="Q834"/>
  <c r="S831"/>
  <c r="R831"/>
  <c r="Q831"/>
  <c r="S830"/>
  <c r="R830"/>
  <c r="Q830"/>
  <c r="S829"/>
  <c r="R829"/>
  <c r="Q829"/>
  <c r="S828"/>
  <c r="R828"/>
  <c r="Q828"/>
  <c r="S794"/>
  <c r="R794"/>
  <c r="Q794"/>
  <c r="S826"/>
  <c r="R826"/>
  <c r="Q826"/>
  <c r="S825"/>
  <c r="R825"/>
  <c r="Q825"/>
  <c r="S824"/>
  <c r="R824"/>
  <c r="Q824"/>
  <c r="S823"/>
  <c r="R823"/>
  <c r="Q823"/>
  <c r="S822"/>
  <c r="R822"/>
  <c r="Q822"/>
  <c r="S821"/>
  <c r="R821"/>
  <c r="Q821"/>
  <c r="S789"/>
  <c r="R789"/>
  <c r="Q789"/>
  <c r="S819"/>
  <c r="R819"/>
  <c r="Q819"/>
  <c r="S818"/>
  <c r="R818"/>
  <c r="Q818"/>
  <c r="S817"/>
  <c r="R817"/>
  <c r="Q817"/>
  <c r="S811"/>
  <c r="R811"/>
  <c r="Q811"/>
  <c r="S810"/>
  <c r="R810"/>
  <c r="Q810"/>
  <c r="S128"/>
  <c r="R128"/>
  <c r="Q128"/>
  <c r="S806"/>
  <c r="R806"/>
  <c r="Q806"/>
  <c r="S805"/>
  <c r="R805"/>
  <c r="Q805"/>
  <c r="S404"/>
  <c r="R404"/>
  <c r="Q404"/>
  <c r="S804"/>
  <c r="R804"/>
  <c r="Q804"/>
  <c r="S803"/>
  <c r="R803"/>
  <c r="Q803"/>
  <c r="S802"/>
  <c r="R802"/>
  <c r="Q802"/>
  <c r="S801"/>
  <c r="R801"/>
  <c r="Q801"/>
  <c r="S783"/>
  <c r="R783"/>
  <c r="Q783"/>
  <c r="S798"/>
  <c r="R798"/>
  <c r="Q798"/>
  <c r="S797"/>
  <c r="R797"/>
  <c r="Q797"/>
  <c r="S796"/>
  <c r="R796"/>
  <c r="Q796"/>
  <c r="S795"/>
  <c r="R795"/>
  <c r="Q795"/>
  <c r="S827"/>
  <c r="R827"/>
  <c r="Q827"/>
  <c r="S793"/>
  <c r="R793"/>
  <c r="Q793"/>
  <c r="S792"/>
  <c r="R792"/>
  <c r="Q792"/>
  <c r="S791"/>
  <c r="R791"/>
  <c r="Q791"/>
  <c r="S1195"/>
  <c r="R1195"/>
  <c r="Q1195"/>
  <c r="S790"/>
  <c r="R790"/>
  <c r="Q790"/>
  <c r="S820"/>
  <c r="R820"/>
  <c r="Q820"/>
  <c r="S788"/>
  <c r="R788"/>
  <c r="Q788"/>
  <c r="S787"/>
  <c r="R787"/>
  <c r="Q787"/>
  <c r="S786"/>
  <c r="R786"/>
  <c r="Q786"/>
  <c r="S785"/>
  <c r="R785"/>
  <c r="Q785"/>
  <c r="S784"/>
  <c r="R784"/>
  <c r="Q784"/>
  <c r="S799"/>
  <c r="R799"/>
  <c r="Q799"/>
  <c r="S771"/>
  <c r="R771"/>
  <c r="Q771"/>
  <c r="S770"/>
  <c r="R770"/>
  <c r="Q770"/>
  <c r="S769"/>
  <c r="R769"/>
  <c r="Q769"/>
  <c r="S768"/>
  <c r="R768"/>
  <c r="Q768"/>
  <c r="S767"/>
  <c r="R767"/>
  <c r="Q767"/>
  <c r="S766"/>
  <c r="R766"/>
  <c r="Q766"/>
  <c r="S765"/>
  <c r="R765"/>
  <c r="Q765"/>
  <c r="S764"/>
  <c r="R764"/>
  <c r="Q764"/>
  <c r="S763"/>
  <c r="R763"/>
  <c r="Q763"/>
  <c r="S762"/>
  <c r="R762"/>
  <c r="Q762"/>
  <c r="S761"/>
  <c r="R761"/>
  <c r="Q761"/>
  <c r="S760"/>
  <c r="R760"/>
  <c r="Q760"/>
  <c r="S759"/>
  <c r="R759"/>
  <c r="Q759"/>
  <c r="S753"/>
  <c r="R753"/>
  <c r="Q753"/>
  <c r="S752"/>
  <c r="R752"/>
  <c r="Q752"/>
  <c r="S751"/>
  <c r="R751"/>
  <c r="Q751"/>
  <c r="S750"/>
  <c r="R750"/>
  <c r="Q750"/>
  <c r="S749"/>
  <c r="R749"/>
  <c r="Q749"/>
  <c r="S748"/>
  <c r="R748"/>
  <c r="Q748"/>
  <c r="S747"/>
  <c r="R747"/>
  <c r="Q747"/>
  <c r="S746"/>
  <c r="R746"/>
  <c r="Q746"/>
  <c r="S745"/>
  <c r="R745"/>
  <c r="Q745"/>
  <c r="S744"/>
  <c r="R744"/>
  <c r="Q744"/>
  <c r="S743"/>
  <c r="R743"/>
  <c r="Q743"/>
  <c r="S742"/>
  <c r="R742"/>
  <c r="Q742"/>
  <c r="S741"/>
  <c r="R741"/>
  <c r="Q741"/>
  <c r="S740"/>
  <c r="R740"/>
  <c r="Q740"/>
  <c r="S738"/>
  <c r="R738"/>
  <c r="Q738"/>
  <c r="S737"/>
  <c r="R737"/>
  <c r="Q737"/>
  <c r="S736"/>
  <c r="R736"/>
  <c r="Q736"/>
  <c r="S735"/>
  <c r="R735"/>
  <c r="Q735"/>
  <c r="S734"/>
  <c r="R734"/>
  <c r="Q734"/>
  <c r="S733"/>
  <c r="R733"/>
  <c r="Q733"/>
  <c r="S732"/>
  <c r="R732"/>
  <c r="Q732"/>
  <c r="S731"/>
  <c r="R731"/>
  <c r="Q731"/>
  <c r="S730"/>
  <c r="R730"/>
  <c r="Q730"/>
  <c r="S729"/>
  <c r="R729"/>
  <c r="Q729"/>
  <c r="S728"/>
  <c r="R728"/>
  <c r="Q728"/>
  <c r="S727"/>
  <c r="R727"/>
  <c r="Q727"/>
  <c r="S726"/>
  <c r="R726"/>
  <c r="Q726"/>
  <c r="S725"/>
  <c r="R725"/>
  <c r="Q725"/>
  <c r="S724"/>
  <c r="R724"/>
  <c r="Q724"/>
  <c r="S723"/>
  <c r="R723"/>
  <c r="Q723"/>
  <c r="S722"/>
  <c r="R722"/>
  <c r="Q722"/>
  <c r="S721"/>
  <c r="R721"/>
  <c r="Q721"/>
  <c r="S720"/>
  <c r="R720"/>
  <c r="Q720"/>
  <c r="S716"/>
  <c r="R716"/>
  <c r="Q716"/>
  <c r="S715"/>
  <c r="R715"/>
  <c r="Q715"/>
  <c r="S699"/>
  <c r="R699"/>
  <c r="Q699"/>
  <c r="S698"/>
  <c r="R698"/>
  <c r="Q698"/>
  <c r="S697"/>
  <c r="R697"/>
  <c r="Q697"/>
  <c r="S696"/>
  <c r="R696"/>
  <c r="Q696"/>
  <c r="S695"/>
  <c r="R695"/>
  <c r="Q695"/>
  <c r="S694"/>
  <c r="R694"/>
  <c r="Q694"/>
  <c r="S693"/>
  <c r="R693"/>
  <c r="Q693"/>
  <c r="S692"/>
  <c r="R692"/>
  <c r="Q692"/>
  <c r="S686"/>
  <c r="R686"/>
  <c r="Q686"/>
  <c r="S685"/>
  <c r="R685"/>
  <c r="Q685"/>
  <c r="S684"/>
  <c r="R684"/>
  <c r="Q684"/>
  <c r="S683"/>
  <c r="R683"/>
  <c r="Q683"/>
  <c r="S682"/>
  <c r="R682"/>
  <c r="Q682"/>
  <c r="S681"/>
  <c r="R681"/>
  <c r="Q681"/>
  <c r="S680"/>
  <c r="R680"/>
  <c r="Q680"/>
  <c r="S679"/>
  <c r="R679"/>
  <c r="Q679"/>
  <c r="S678"/>
  <c r="R678"/>
  <c r="Q678"/>
  <c r="S677"/>
  <c r="R677"/>
  <c r="Q677"/>
  <c r="S676"/>
  <c r="R676"/>
  <c r="Q676"/>
  <c r="S675"/>
  <c r="R675"/>
  <c r="Q675"/>
  <c r="S674"/>
  <c r="R674"/>
  <c r="Q674"/>
  <c r="S673"/>
  <c r="R673"/>
  <c r="Q673"/>
  <c r="S672"/>
  <c r="R672"/>
  <c r="Q672"/>
  <c r="S671"/>
  <c r="R671"/>
  <c r="Q671"/>
  <c r="S670"/>
  <c r="R670"/>
  <c r="Q670"/>
  <c r="S669"/>
  <c r="R669"/>
  <c r="Q669"/>
  <c r="S663"/>
  <c r="R663"/>
  <c r="Q663"/>
  <c r="S662"/>
  <c r="R662"/>
  <c r="Q662"/>
  <c r="S661"/>
  <c r="R661"/>
  <c r="Q661"/>
  <c r="S660"/>
  <c r="R660"/>
  <c r="Q660"/>
  <c r="S659"/>
  <c r="R659"/>
  <c r="Q659"/>
  <c r="S658"/>
  <c r="R658"/>
  <c r="Q658"/>
  <c r="S657"/>
  <c r="R657"/>
  <c r="Q657"/>
  <c r="S656"/>
  <c r="R656"/>
  <c r="Q656"/>
  <c r="S655"/>
  <c r="R655"/>
  <c r="Q655"/>
  <c r="S654"/>
  <c r="R654"/>
  <c r="Q654"/>
  <c r="S653"/>
  <c r="R653"/>
  <c r="Q653"/>
  <c r="S652"/>
  <c r="R652"/>
  <c r="Q652"/>
  <c r="S651"/>
  <c r="R651"/>
  <c r="Q651"/>
  <c r="S650"/>
  <c r="R650"/>
  <c r="Q650"/>
  <c r="S649"/>
  <c r="R649"/>
  <c r="Q649"/>
  <c r="S648"/>
  <c r="R648"/>
  <c r="Q648"/>
  <c r="S647"/>
  <c r="R647"/>
  <c r="Q647"/>
  <c r="S646"/>
  <c r="R646"/>
  <c r="Q646"/>
  <c r="S645"/>
  <c r="R645"/>
  <c r="Q645"/>
  <c r="S644"/>
  <c r="R644"/>
  <c r="Q644"/>
  <c r="S643"/>
  <c r="R643"/>
  <c r="Q643"/>
  <c r="S642"/>
  <c r="R642"/>
  <c r="Q642"/>
  <c r="S640"/>
  <c r="R640"/>
  <c r="Q640"/>
  <c r="S639"/>
  <c r="R639"/>
  <c r="Q639"/>
  <c r="S638"/>
  <c r="R638"/>
  <c r="Q638"/>
  <c r="S637"/>
  <c r="R637"/>
  <c r="Q637"/>
  <c r="S636"/>
  <c r="R636"/>
  <c r="Q636"/>
  <c r="S635"/>
  <c r="R635"/>
  <c r="Q635"/>
  <c r="S634"/>
  <c r="R634"/>
  <c r="Q634"/>
  <c r="S633"/>
  <c r="R633"/>
  <c r="Q633"/>
  <c r="S632"/>
  <c r="R632"/>
  <c r="Q632"/>
  <c r="S631"/>
  <c r="R631"/>
  <c r="Q631"/>
  <c r="S630"/>
  <c r="R630"/>
  <c r="Q630"/>
  <c r="S629"/>
  <c r="R629"/>
  <c r="Q629"/>
  <c r="S628"/>
  <c r="R628"/>
  <c r="Q628"/>
  <c r="S627"/>
  <c r="R627"/>
  <c r="Q627"/>
  <c r="S626"/>
  <c r="R626"/>
  <c r="Q626"/>
  <c r="S620"/>
  <c r="R620"/>
  <c r="Q620"/>
  <c r="S619"/>
  <c r="R619"/>
  <c r="Q619"/>
  <c r="S618"/>
  <c r="R618"/>
  <c r="Q618"/>
  <c r="S617"/>
  <c r="R617"/>
  <c r="Q617"/>
  <c r="S616"/>
  <c r="R616"/>
  <c r="Q616"/>
  <c r="S615"/>
  <c r="R615"/>
  <c r="Q615"/>
  <c r="S614"/>
  <c r="R614"/>
  <c r="Q614"/>
  <c r="S613"/>
  <c r="R613"/>
  <c r="Q613"/>
  <c r="S612"/>
  <c r="R612"/>
  <c r="Q612"/>
  <c r="S611"/>
  <c r="R611"/>
  <c r="Q611"/>
  <c r="S610"/>
  <c r="R610"/>
  <c r="Q610"/>
  <c r="S609"/>
  <c r="R609"/>
  <c r="Q609"/>
  <c r="S608"/>
  <c r="R608"/>
  <c r="Q608"/>
  <c r="S607"/>
  <c r="R607"/>
  <c r="Q607"/>
  <c r="S606"/>
  <c r="R606"/>
  <c r="Q606"/>
  <c r="S605"/>
  <c r="R605"/>
  <c r="Q605"/>
  <c r="S604"/>
  <c r="R604"/>
  <c r="Q604"/>
  <c r="S598"/>
  <c r="R598"/>
  <c r="Q598"/>
  <c r="S597"/>
  <c r="R597"/>
  <c r="Q597"/>
  <c r="S596"/>
  <c r="R596"/>
  <c r="Q596"/>
  <c r="S595"/>
  <c r="R595"/>
  <c r="Q595"/>
  <c r="S594"/>
  <c r="R594"/>
  <c r="Q594"/>
  <c r="S593"/>
  <c r="R593"/>
  <c r="Q593"/>
  <c r="S592"/>
  <c r="R592"/>
  <c r="Q592"/>
  <c r="S591"/>
  <c r="R591"/>
  <c r="Q591"/>
  <c r="S590"/>
  <c r="R590"/>
  <c r="Q590"/>
  <c r="S589"/>
  <c r="R589"/>
  <c r="Q589"/>
  <c r="S588"/>
  <c r="R588"/>
  <c r="Q588"/>
  <c r="S582"/>
  <c r="R582"/>
  <c r="Q582"/>
  <c r="S581"/>
  <c r="R581"/>
  <c r="Q581"/>
  <c r="S580"/>
  <c r="R580"/>
  <c r="Q580"/>
  <c r="S579"/>
  <c r="R579"/>
  <c r="Q579"/>
  <c r="S578"/>
  <c r="R578"/>
  <c r="Q578"/>
  <c r="S577"/>
  <c r="R577"/>
  <c r="Q577"/>
  <c r="S576"/>
  <c r="R576"/>
  <c r="Q576"/>
  <c r="S575"/>
  <c r="R575"/>
  <c r="Q575"/>
  <c r="S574"/>
  <c r="R574"/>
  <c r="Q574"/>
  <c r="S573"/>
  <c r="R573"/>
  <c r="Q573"/>
  <c r="S572"/>
  <c r="R572"/>
  <c r="Q572"/>
  <c r="S566"/>
  <c r="R566"/>
  <c r="Q566"/>
  <c r="S565"/>
  <c r="R565"/>
  <c r="Q565"/>
  <c r="S564"/>
  <c r="R564"/>
  <c r="Q564"/>
  <c r="S563"/>
  <c r="R563"/>
  <c r="Q563"/>
  <c r="S562"/>
  <c r="R562"/>
  <c r="Q562"/>
  <c r="S561"/>
  <c r="R561"/>
  <c r="Q561"/>
  <c r="S560"/>
  <c r="R560"/>
  <c r="Q560"/>
  <c r="S559"/>
  <c r="R559"/>
  <c r="Q559"/>
  <c r="S558"/>
  <c r="R558"/>
  <c r="Q558"/>
  <c r="S556"/>
  <c r="R556"/>
  <c r="Q556"/>
  <c r="S555"/>
  <c r="R555"/>
  <c r="Q555"/>
  <c r="S554"/>
  <c r="R554"/>
  <c r="Q554"/>
  <c r="S553"/>
  <c r="R553"/>
  <c r="Q553"/>
  <c r="S552"/>
  <c r="R552"/>
  <c r="Q552"/>
  <c r="S551"/>
  <c r="R551"/>
  <c r="Q551"/>
  <c r="S550"/>
  <c r="R550"/>
  <c r="Q550"/>
  <c r="S549"/>
  <c r="R549"/>
  <c r="Q549"/>
  <c r="S543"/>
  <c r="R543"/>
  <c r="Q543"/>
  <c r="S542"/>
  <c r="R542"/>
  <c r="Q542"/>
  <c r="S541"/>
  <c r="R541"/>
  <c r="Q541"/>
  <c r="S540"/>
  <c r="R540"/>
  <c r="Q540"/>
  <c r="S539"/>
  <c r="R539"/>
  <c r="Q539"/>
  <c r="S538"/>
  <c r="R538"/>
  <c r="Q538"/>
  <c r="S537"/>
  <c r="R537"/>
  <c r="Q537"/>
  <c r="S536"/>
  <c r="R536"/>
  <c r="Q536"/>
  <c r="S535"/>
  <c r="R535"/>
  <c r="Q535"/>
  <c r="S534"/>
  <c r="R534"/>
  <c r="Q534"/>
  <c r="S533"/>
  <c r="R533"/>
  <c r="Q533"/>
  <c r="S532"/>
  <c r="R532"/>
  <c r="Q532"/>
  <c r="S531"/>
  <c r="R531"/>
  <c r="Q531"/>
  <c r="S530"/>
  <c r="R530"/>
  <c r="Q530"/>
  <c r="S528"/>
  <c r="R528"/>
  <c r="Q528"/>
  <c r="S527"/>
  <c r="R527"/>
  <c r="Q527"/>
  <c r="S526"/>
  <c r="R526"/>
  <c r="Q526"/>
  <c r="S525"/>
  <c r="R525"/>
  <c r="Q525"/>
  <c r="S524"/>
  <c r="R524"/>
  <c r="Q524"/>
  <c r="S523"/>
  <c r="R523"/>
  <c r="Q523"/>
  <c r="S522"/>
  <c r="R522"/>
  <c r="Q522"/>
  <c r="S521"/>
  <c r="R521"/>
  <c r="Q521"/>
  <c r="S520"/>
  <c r="R520"/>
  <c r="Q520"/>
  <c r="S519"/>
  <c r="R519"/>
  <c r="Q519"/>
  <c r="S518"/>
  <c r="R518"/>
  <c r="Q518"/>
  <c r="S517"/>
  <c r="R517"/>
  <c r="Q517"/>
  <c r="S516"/>
  <c r="R516"/>
  <c r="Q516"/>
  <c r="S515"/>
  <c r="R515"/>
  <c r="Q515"/>
  <c r="S514"/>
  <c r="R514"/>
  <c r="Q514"/>
  <c r="S513"/>
  <c r="R513"/>
  <c r="Q513"/>
  <c r="S512"/>
  <c r="R512"/>
  <c r="Q512"/>
  <c r="S511"/>
  <c r="R511"/>
  <c r="Q511"/>
  <c r="S510"/>
  <c r="R510"/>
  <c r="Q510"/>
  <c r="S509"/>
  <c r="R509"/>
  <c r="Q509"/>
  <c r="S508"/>
  <c r="R508"/>
  <c r="Q508"/>
  <c r="S502"/>
  <c r="R502"/>
  <c r="Q502"/>
  <c r="S501"/>
  <c r="R501"/>
  <c r="Q501"/>
  <c r="S500"/>
  <c r="R500"/>
  <c r="Q500"/>
  <c r="S499"/>
  <c r="R499"/>
  <c r="Q499"/>
  <c r="S498"/>
  <c r="R498"/>
  <c r="Q498"/>
  <c r="S497"/>
  <c r="R497"/>
  <c r="Q497"/>
  <c r="S496"/>
  <c r="R496"/>
  <c r="Q496"/>
  <c r="S495"/>
  <c r="R495"/>
  <c r="Q495"/>
  <c r="S494"/>
  <c r="R494"/>
  <c r="Q494"/>
  <c r="S493"/>
  <c r="R493"/>
  <c r="Q493"/>
  <c r="S492"/>
  <c r="R492"/>
  <c r="Q492"/>
  <c r="S491"/>
  <c r="R491"/>
  <c r="Q491"/>
  <c r="S490"/>
  <c r="R490"/>
  <c r="Q490"/>
  <c r="S489"/>
  <c r="R489"/>
  <c r="Q489"/>
  <c r="S488"/>
  <c r="R488"/>
  <c r="Q488"/>
  <c r="S487"/>
  <c r="R487"/>
  <c r="Q487"/>
  <c r="S486"/>
  <c r="R486"/>
  <c r="Q486"/>
  <c r="S485"/>
  <c r="R485"/>
  <c r="Q485"/>
  <c r="S484"/>
  <c r="R484"/>
  <c r="Q484"/>
  <c r="S483"/>
  <c r="R483"/>
  <c r="Q483"/>
  <c r="S482"/>
  <c r="R482"/>
  <c r="Q482"/>
  <c r="S481"/>
  <c r="R481"/>
  <c r="Q481"/>
  <c r="S480"/>
  <c r="R480"/>
  <c r="Q480"/>
  <c r="S474"/>
  <c r="R474"/>
  <c r="Q474"/>
  <c r="S473"/>
  <c r="R473"/>
  <c r="Q473"/>
  <c r="S472"/>
  <c r="R472"/>
  <c r="Q472"/>
  <c r="S471"/>
  <c r="R471"/>
  <c r="Q471"/>
  <c r="S470"/>
  <c r="R470"/>
  <c r="Q470"/>
  <c r="S469"/>
  <c r="R469"/>
  <c r="Q469"/>
  <c r="S468"/>
  <c r="R468"/>
  <c r="Q468"/>
  <c r="S467"/>
  <c r="R467"/>
  <c r="Q467"/>
  <c r="S466"/>
  <c r="R466"/>
  <c r="Q466"/>
  <c r="S465"/>
  <c r="R465"/>
  <c r="Q465"/>
  <c r="S464"/>
  <c r="R464"/>
  <c r="Q464"/>
  <c r="S463"/>
  <c r="R463"/>
  <c r="Q463"/>
  <c r="S462"/>
  <c r="R462"/>
  <c r="Q462"/>
  <c r="S461"/>
  <c r="R461"/>
  <c r="Q461"/>
  <c r="S460"/>
  <c r="R460"/>
  <c r="Q460"/>
  <c r="S459"/>
  <c r="R459"/>
  <c r="Q459"/>
  <c r="S457"/>
  <c r="R457"/>
  <c r="Q457"/>
  <c r="S456"/>
  <c r="R456"/>
  <c r="Q456"/>
  <c r="S455"/>
  <c r="R455"/>
  <c r="Q455"/>
  <c r="S454"/>
  <c r="R454"/>
  <c r="Q454"/>
  <c r="S440"/>
  <c r="R440"/>
  <c r="Q440"/>
  <c r="S439"/>
  <c r="R439"/>
  <c r="Q439"/>
  <c r="S438"/>
  <c r="R438"/>
  <c r="Q438"/>
  <c r="S437"/>
  <c r="R437"/>
  <c r="Q437"/>
  <c r="S436"/>
  <c r="R436"/>
  <c r="Q436"/>
  <c r="S435"/>
  <c r="R435"/>
  <c r="Q435"/>
  <c r="S434"/>
  <c r="R434"/>
  <c r="Q434"/>
  <c r="S432"/>
  <c r="R432"/>
  <c r="Q432"/>
  <c r="S431"/>
  <c r="R431"/>
  <c r="Q431"/>
  <c r="S428"/>
  <c r="R428"/>
  <c r="Q428"/>
  <c r="S427"/>
  <c r="R427"/>
  <c r="Q427"/>
  <c r="S422"/>
  <c r="R422"/>
  <c r="Q422"/>
  <c r="S421"/>
  <c r="R421"/>
  <c r="Q421"/>
  <c r="S420"/>
  <c r="R420"/>
  <c r="Q420"/>
  <c r="S419"/>
  <c r="R419"/>
  <c r="Q419"/>
  <c r="S418"/>
  <c r="R418"/>
  <c r="Q418"/>
  <c r="S417"/>
  <c r="R417"/>
  <c r="Q417"/>
  <c r="S416"/>
  <c r="R416"/>
  <c r="Q416"/>
  <c r="S415"/>
  <c r="R415"/>
  <c r="Q415"/>
  <c r="S414"/>
  <c r="R414"/>
  <c r="Q414"/>
  <c r="S413"/>
  <c r="R413"/>
  <c r="Q413"/>
  <c r="S412"/>
  <c r="R412"/>
  <c r="Q412"/>
  <c r="S411"/>
  <c r="R411"/>
  <c r="Q411"/>
  <c r="S410"/>
  <c r="R410"/>
  <c r="Q410"/>
  <c r="S409"/>
  <c r="R409"/>
  <c r="Q409"/>
  <c r="S408"/>
  <c r="R408"/>
  <c r="Q408"/>
  <c r="S407"/>
  <c r="R407"/>
  <c r="Q407"/>
  <c r="S406"/>
  <c r="R406"/>
  <c r="Q406"/>
  <c r="S405"/>
  <c r="R405"/>
  <c r="Q405"/>
  <c r="S403"/>
  <c r="R403"/>
  <c r="Q403"/>
  <c r="S402"/>
  <c r="R402"/>
  <c r="Q402"/>
  <c r="S401"/>
  <c r="R401"/>
  <c r="Q401"/>
  <c r="S400"/>
  <c r="R400"/>
  <c r="Q400"/>
  <c r="S399"/>
  <c r="R399"/>
  <c r="Q399"/>
  <c r="S398"/>
  <c r="R398"/>
  <c r="Q398"/>
  <c r="S397"/>
  <c r="R397"/>
  <c r="Q397"/>
  <c r="S396"/>
  <c r="R396"/>
  <c r="Q396"/>
  <c r="S395"/>
  <c r="R395"/>
  <c r="Q395"/>
  <c r="S394"/>
  <c r="R394"/>
  <c r="Q394"/>
  <c r="S393"/>
  <c r="R393"/>
  <c r="Q393"/>
  <c r="S391"/>
  <c r="R391"/>
  <c r="Q391"/>
  <c r="S390"/>
  <c r="R390"/>
  <c r="Q390"/>
  <c r="S389"/>
  <c r="R389"/>
  <c r="Q389"/>
  <c r="S388"/>
  <c r="R388"/>
  <c r="Q388"/>
  <c r="S387"/>
  <c r="R387"/>
  <c r="Q387"/>
  <c r="S386"/>
  <c r="R386"/>
  <c r="Q386"/>
  <c r="S385"/>
  <c r="R385"/>
  <c r="Q385"/>
  <c r="S384"/>
  <c r="R384"/>
  <c r="Q384"/>
  <c r="S383"/>
  <c r="R383"/>
  <c r="Q383"/>
  <c r="S382"/>
  <c r="R382"/>
  <c r="Q382"/>
  <c r="S381"/>
  <c r="R381"/>
  <c r="Q381"/>
  <c r="S380"/>
  <c r="R380"/>
  <c r="Q380"/>
  <c r="S379"/>
  <c r="R379"/>
  <c r="Q379"/>
  <c r="S373"/>
  <c r="R373"/>
  <c r="Q373"/>
  <c r="S372"/>
  <c r="R372"/>
  <c r="Q372"/>
  <c r="S371"/>
  <c r="R371"/>
  <c r="Q371"/>
  <c r="S370"/>
  <c r="R370"/>
  <c r="Q370"/>
  <c r="S369"/>
  <c r="R369"/>
  <c r="Q369"/>
  <c r="S368"/>
  <c r="R368"/>
  <c r="Q368"/>
  <c r="S367"/>
  <c r="R367"/>
  <c r="Q367"/>
  <c r="S366"/>
  <c r="R366"/>
  <c r="Q366"/>
  <c r="S365"/>
  <c r="R365"/>
  <c r="Q365"/>
  <c r="S364"/>
  <c r="R364"/>
  <c r="Q364"/>
  <c r="S363"/>
  <c r="R363"/>
  <c r="Q363"/>
  <c r="S362"/>
  <c r="R362"/>
  <c r="Q362"/>
  <c r="S361"/>
  <c r="R361"/>
  <c r="Q361"/>
  <c r="S360"/>
  <c r="R360"/>
  <c r="Q360"/>
  <c r="S359"/>
  <c r="R359"/>
  <c r="Q359"/>
  <c r="S358"/>
  <c r="R358"/>
  <c r="Q358"/>
  <c r="S357"/>
  <c r="R357"/>
  <c r="Q357"/>
  <c r="S356"/>
  <c r="R356"/>
  <c r="Q356"/>
  <c r="S355"/>
  <c r="R355"/>
  <c r="Q355"/>
  <c r="S354"/>
  <c r="R354"/>
  <c r="Q354"/>
  <c r="S353"/>
  <c r="R353"/>
  <c r="Q353"/>
  <c r="S352"/>
  <c r="R352"/>
  <c r="Q352"/>
  <c r="S351"/>
  <c r="R351"/>
  <c r="Q351"/>
  <c r="S350"/>
  <c r="R350"/>
  <c r="Q350"/>
  <c r="S349"/>
  <c r="R349"/>
  <c r="Q349"/>
  <c r="S348"/>
  <c r="R348"/>
  <c r="Q348"/>
  <c r="S347"/>
  <c r="R347"/>
  <c r="Q347"/>
  <c r="S346"/>
  <c r="R346"/>
  <c r="Q346"/>
  <c r="S345"/>
  <c r="R345"/>
  <c r="Q345"/>
  <c r="S344"/>
  <c r="R344"/>
  <c r="Q344"/>
  <c r="S343"/>
  <c r="R343"/>
  <c r="Q343"/>
  <c r="S342"/>
  <c r="R342"/>
  <c r="Q342"/>
  <c r="S341"/>
  <c r="R341"/>
  <c r="Q341"/>
  <c r="S340"/>
  <c r="R340"/>
  <c r="Q340"/>
  <c r="S339"/>
  <c r="R339"/>
  <c r="Q339"/>
  <c r="S338"/>
  <c r="R338"/>
  <c r="Q338"/>
  <c r="S334"/>
  <c r="R334"/>
  <c r="Q334"/>
  <c r="S332"/>
  <c r="R332"/>
  <c r="Q332"/>
  <c r="S331"/>
  <c r="R331"/>
  <c r="Q331"/>
  <c r="S325"/>
  <c r="R325"/>
  <c r="Q325"/>
  <c r="S324"/>
  <c r="R324"/>
  <c r="Q324"/>
  <c r="S323"/>
  <c r="R323"/>
  <c r="Q323"/>
  <c r="S322"/>
  <c r="R322"/>
  <c r="Q322"/>
  <c r="S321"/>
  <c r="R321"/>
  <c r="Q321"/>
  <c r="S320"/>
  <c r="R320"/>
  <c r="Q320"/>
  <c r="S319"/>
  <c r="R319"/>
  <c r="Q319"/>
  <c r="S318"/>
  <c r="R318"/>
  <c r="Q318"/>
  <c r="S317"/>
  <c r="R317"/>
  <c r="Q317"/>
  <c r="S316"/>
  <c r="R316"/>
  <c r="Q316"/>
  <c r="S315"/>
  <c r="R315"/>
  <c r="Q315"/>
  <c r="S314"/>
  <c r="R314"/>
  <c r="Q314"/>
  <c r="S313"/>
  <c r="R313"/>
  <c r="Q313"/>
  <c r="S312"/>
  <c r="R312"/>
  <c r="Q312"/>
  <c r="S311"/>
  <c r="R311"/>
  <c r="Q311"/>
  <c r="S310"/>
  <c r="R310"/>
  <c r="Q310"/>
  <c r="S309"/>
  <c r="R309"/>
  <c r="Q309"/>
  <c r="S308"/>
  <c r="R308"/>
  <c r="Q308"/>
  <c r="S307"/>
  <c r="R307"/>
  <c r="Q307"/>
  <c r="S306"/>
  <c r="R306"/>
  <c r="Q306"/>
  <c r="S305"/>
  <c r="R305"/>
  <c r="Q305"/>
  <c r="S304"/>
  <c r="R304"/>
  <c r="Q304"/>
  <c r="S303"/>
  <c r="R303"/>
  <c r="Q303"/>
  <c r="S302"/>
  <c r="R302"/>
  <c r="Q302"/>
  <c r="S301"/>
  <c r="R301"/>
  <c r="Q301"/>
  <c r="S300"/>
  <c r="R300"/>
  <c r="Q300"/>
  <c r="S287"/>
  <c r="R287"/>
  <c r="Q287"/>
  <c r="S286"/>
  <c r="R286"/>
  <c r="Q286"/>
  <c r="S285"/>
  <c r="R285"/>
  <c r="Q285"/>
  <c r="S284"/>
  <c r="R284"/>
  <c r="Q284"/>
  <c r="S283"/>
  <c r="R283"/>
  <c r="Q283"/>
  <c r="S282"/>
  <c r="R282"/>
  <c r="Q282"/>
  <c r="S281"/>
  <c r="R281"/>
  <c r="Q281"/>
  <c r="S280"/>
  <c r="R280"/>
  <c r="Q280"/>
  <c r="S279"/>
  <c r="R279"/>
  <c r="Q279"/>
  <c r="S278"/>
  <c r="R278"/>
  <c r="Q278"/>
  <c r="S277"/>
  <c r="R277"/>
  <c r="Q277"/>
  <c r="S276"/>
  <c r="R276"/>
  <c r="Q276"/>
  <c r="S275"/>
  <c r="R275"/>
  <c r="Q275"/>
  <c r="S274"/>
  <c r="R274"/>
  <c r="Q274"/>
  <c r="S273"/>
  <c r="R273"/>
  <c r="Q273"/>
  <c r="S272"/>
  <c r="R272"/>
  <c r="Q272"/>
  <c r="S271"/>
  <c r="R271"/>
  <c r="Q271"/>
  <c r="S270"/>
  <c r="R270"/>
  <c r="Q270"/>
  <c r="S269"/>
  <c r="R269"/>
  <c r="Q269"/>
  <c r="S268"/>
  <c r="R268"/>
  <c r="Q268"/>
  <c r="S1173"/>
  <c r="S1185" s="1"/>
  <c r="R1173"/>
  <c r="R1185" s="1"/>
  <c r="Q1173"/>
  <c r="Q1185" s="1"/>
  <c r="S267"/>
  <c r="R267"/>
  <c r="Q267"/>
  <c r="S265"/>
  <c r="R265"/>
  <c r="Q265"/>
  <c r="S264"/>
  <c r="R264"/>
  <c r="Q264"/>
  <c r="S263"/>
  <c r="R263"/>
  <c r="Q263"/>
  <c r="S262"/>
  <c r="R262"/>
  <c r="Q262"/>
  <c r="S261"/>
  <c r="R261"/>
  <c r="Q261"/>
  <c r="S260"/>
  <c r="R260"/>
  <c r="Q260"/>
  <c r="S259"/>
  <c r="R259"/>
  <c r="Q259"/>
  <c r="S258"/>
  <c r="R258"/>
  <c r="Q258"/>
  <c r="S257"/>
  <c r="R257"/>
  <c r="Q257"/>
  <c r="S256"/>
  <c r="R256"/>
  <c r="Q256"/>
  <c r="S255"/>
  <c r="R255"/>
  <c r="Q255"/>
  <c r="S254"/>
  <c r="R254"/>
  <c r="Q254"/>
  <c r="S247"/>
  <c r="R247"/>
  <c r="Q247"/>
  <c r="S246"/>
  <c r="R246"/>
  <c r="Q246"/>
  <c r="S245"/>
  <c r="R245"/>
  <c r="Q245"/>
  <c r="S244"/>
  <c r="R244"/>
  <c r="Q244"/>
  <c r="S242"/>
  <c r="R242"/>
  <c r="Q242"/>
  <c r="S240"/>
  <c r="R240"/>
  <c r="Q240"/>
  <c r="S239"/>
  <c r="R239"/>
  <c r="Q239"/>
  <c r="S238"/>
  <c r="R238"/>
  <c r="Q238"/>
  <c r="S237"/>
  <c r="R237"/>
  <c r="Q237"/>
  <c r="S236"/>
  <c r="R236"/>
  <c r="Q236"/>
  <c r="S235"/>
  <c r="R235"/>
  <c r="Q235"/>
  <c r="S234"/>
  <c r="R234"/>
  <c r="Q234"/>
  <c r="S233"/>
  <c r="R233"/>
  <c r="Q233"/>
  <c r="S232"/>
  <c r="R232"/>
  <c r="Q232"/>
  <c r="S231"/>
  <c r="R231"/>
  <c r="Q231"/>
  <c r="S230"/>
  <c r="R230"/>
  <c r="Q230"/>
  <c r="S229"/>
  <c r="R229"/>
  <c r="Q229"/>
  <c r="S228"/>
  <c r="R228"/>
  <c r="Q228"/>
  <c r="S227"/>
  <c r="R227"/>
  <c r="Q227"/>
  <c r="S221"/>
  <c r="R221"/>
  <c r="Q221"/>
  <c r="S220"/>
  <c r="R220"/>
  <c r="Q220"/>
  <c r="S219"/>
  <c r="R219"/>
  <c r="Q219"/>
  <c r="S218"/>
  <c r="R218"/>
  <c r="Q218"/>
  <c r="S217"/>
  <c r="R217"/>
  <c r="Q217"/>
  <c r="S216"/>
  <c r="R216"/>
  <c r="Q216"/>
  <c r="S215"/>
  <c r="R215"/>
  <c r="Q215"/>
  <c r="S214"/>
  <c r="R214"/>
  <c r="Q214"/>
  <c r="S213"/>
  <c r="R213"/>
  <c r="Q213"/>
  <c r="S212"/>
  <c r="R212"/>
  <c r="Q212"/>
  <c r="S211"/>
  <c r="R211"/>
  <c r="Q211"/>
  <c r="S210"/>
  <c r="R210"/>
  <c r="Q210"/>
  <c r="S209"/>
  <c r="R209"/>
  <c r="Q209"/>
  <c r="S208"/>
  <c r="R208"/>
  <c r="Q208"/>
  <c r="S207"/>
  <c r="R207"/>
  <c r="Q207"/>
  <c r="S206"/>
  <c r="R206"/>
  <c r="Q206"/>
  <c r="S205"/>
  <c r="R205"/>
  <c r="Q205"/>
  <c r="S204"/>
  <c r="R204"/>
  <c r="Q204"/>
  <c r="S203"/>
  <c r="R203"/>
  <c r="Q203"/>
  <c r="S202"/>
  <c r="R202"/>
  <c r="Q202"/>
  <c r="S201"/>
  <c r="R201"/>
  <c r="Q201"/>
  <c r="S200"/>
  <c r="R200"/>
  <c r="Q200"/>
  <c r="S199"/>
  <c r="R199"/>
  <c r="Q199"/>
  <c r="S198"/>
  <c r="R198"/>
  <c r="Q198"/>
  <c r="S197"/>
  <c r="R197"/>
  <c r="Q197"/>
  <c r="S183"/>
  <c r="R183"/>
  <c r="Q183"/>
  <c r="S182"/>
  <c r="R182"/>
  <c r="Q182"/>
  <c r="S181"/>
  <c r="R181"/>
  <c r="Q181"/>
  <c r="S180"/>
  <c r="R180"/>
  <c r="Q180"/>
  <c r="S179"/>
  <c r="R179"/>
  <c r="Q179"/>
  <c r="S178"/>
  <c r="R178"/>
  <c r="Q178"/>
  <c r="S177"/>
  <c r="R177"/>
  <c r="Q177"/>
  <c r="S176"/>
  <c r="R176"/>
  <c r="Q176"/>
  <c r="S175"/>
  <c r="R175"/>
  <c r="Q175"/>
  <c r="S174"/>
  <c r="R174"/>
  <c r="Q174"/>
  <c r="S173"/>
  <c r="R173"/>
  <c r="Q173"/>
  <c r="S167"/>
  <c r="R167"/>
  <c r="Q167"/>
  <c r="S266"/>
  <c r="R266"/>
  <c r="Q266"/>
  <c r="S166"/>
  <c r="R166"/>
  <c r="Q166"/>
  <c r="S165"/>
  <c r="R165"/>
  <c r="Q165"/>
  <c r="S164"/>
  <c r="R164"/>
  <c r="Q164"/>
  <c r="S163"/>
  <c r="R163"/>
  <c r="Q163"/>
  <c r="S162"/>
  <c r="R162"/>
  <c r="Q162"/>
  <c r="S161"/>
  <c r="R161"/>
  <c r="Q161"/>
  <c r="S160"/>
  <c r="R160"/>
  <c r="Q160"/>
  <c r="S159"/>
  <c r="R159"/>
  <c r="Q159"/>
  <c r="S158"/>
  <c r="R158"/>
  <c r="Q158"/>
  <c r="S157"/>
  <c r="R157"/>
  <c r="Q157"/>
  <c r="S156"/>
  <c r="R156"/>
  <c r="Q156"/>
  <c r="S150"/>
  <c r="R150"/>
  <c r="Q150"/>
  <c r="S149"/>
  <c r="R149"/>
  <c r="Q149"/>
  <c r="S148"/>
  <c r="R148"/>
  <c r="Q148"/>
  <c r="S147"/>
  <c r="R147"/>
  <c r="Q147"/>
  <c r="S146"/>
  <c r="R146"/>
  <c r="Q146"/>
  <c r="S145"/>
  <c r="R145"/>
  <c r="Q145"/>
  <c r="S144"/>
  <c r="R144"/>
  <c r="Q144"/>
  <c r="S143"/>
  <c r="R143"/>
  <c r="Q143"/>
  <c r="S142"/>
  <c r="R142"/>
  <c r="Q142"/>
  <c r="S141"/>
  <c r="R141"/>
  <c r="Q141"/>
  <c r="S140"/>
  <c r="R140"/>
  <c r="Q140"/>
  <c r="S139"/>
  <c r="R139"/>
  <c r="Q139"/>
  <c r="S138"/>
  <c r="R138"/>
  <c r="Q138"/>
  <c r="S137"/>
  <c r="R137"/>
  <c r="Q137"/>
  <c r="S136"/>
  <c r="R136"/>
  <c r="Q136"/>
  <c r="S135"/>
  <c r="R135"/>
  <c r="Q135"/>
  <c r="S134"/>
  <c r="R134"/>
  <c r="Q134"/>
  <c r="S133"/>
  <c r="R133"/>
  <c r="Q133"/>
  <c r="S132"/>
  <c r="R132"/>
  <c r="Q132"/>
  <c r="S131"/>
  <c r="R131"/>
  <c r="Q131"/>
  <c r="S130"/>
  <c r="R130"/>
  <c r="Q130"/>
  <c r="S129"/>
  <c r="R129"/>
  <c r="Q129"/>
  <c r="S809"/>
  <c r="R809"/>
  <c r="Q809"/>
  <c r="S127"/>
  <c r="R127"/>
  <c r="Q127"/>
  <c r="S126"/>
  <c r="R126"/>
  <c r="Q126"/>
  <c r="S125"/>
  <c r="R125"/>
  <c r="Q125"/>
  <c r="S124"/>
  <c r="R124"/>
  <c r="Q124"/>
  <c r="S123"/>
  <c r="R123"/>
  <c r="Q123"/>
  <c r="S117"/>
  <c r="R117"/>
  <c r="Q117"/>
  <c r="S116"/>
  <c r="R116"/>
  <c r="Q116"/>
  <c r="S115"/>
  <c r="R115"/>
  <c r="Q115"/>
  <c r="S114"/>
  <c r="R114"/>
  <c r="Q114"/>
  <c r="S113"/>
  <c r="R113"/>
  <c r="Q113"/>
  <c r="S112"/>
  <c r="R112"/>
  <c r="Q112"/>
  <c r="S111"/>
  <c r="R111"/>
  <c r="Q111"/>
  <c r="S110"/>
  <c r="R110"/>
  <c r="Q110"/>
  <c r="S109"/>
  <c r="R109"/>
  <c r="Q109"/>
  <c r="S108"/>
  <c r="R108"/>
  <c r="Q108"/>
  <c r="S107"/>
  <c r="R107"/>
  <c r="Q107"/>
  <c r="S106"/>
  <c r="R106"/>
  <c r="Q106"/>
  <c r="S105"/>
  <c r="R105"/>
  <c r="Q105"/>
  <c r="S104"/>
  <c r="R104"/>
  <c r="Q104"/>
  <c r="S103"/>
  <c r="R103"/>
  <c r="Q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Q56"/>
  <c r="S55"/>
  <c r="R55"/>
  <c r="Q55"/>
  <c r="S54"/>
  <c r="R54"/>
  <c r="Q54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2"/>
  <c r="R42"/>
  <c r="Q42"/>
  <c r="S41"/>
  <c r="R41"/>
  <c r="Q41"/>
  <c r="S40"/>
  <c r="R40"/>
  <c r="Q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1118"/>
  <c r="R1118"/>
  <c r="Q1118"/>
  <c r="S53"/>
  <c r="R53"/>
  <c r="Q53"/>
  <c r="S1076"/>
  <c r="R1076"/>
  <c r="Q1076"/>
  <c r="S248"/>
  <c r="R248"/>
  <c r="Q248"/>
  <c r="S984"/>
  <c r="R984"/>
  <c r="Q984"/>
  <c r="S337"/>
  <c r="R337"/>
  <c r="Q337"/>
  <c r="S14"/>
  <c r="R14"/>
  <c r="Q14"/>
  <c r="S13"/>
  <c r="R13"/>
  <c r="Q13"/>
  <c r="S12"/>
  <c r="R12"/>
  <c r="Q12"/>
  <c r="S11"/>
  <c r="R11"/>
  <c r="Q11"/>
  <c r="S10"/>
  <c r="R10"/>
  <c r="Q10"/>
  <c r="P719"/>
  <c r="O719"/>
  <c r="N719"/>
  <c r="M719"/>
  <c r="K719"/>
  <c r="J719"/>
  <c r="I719"/>
  <c r="H719"/>
  <c r="G719"/>
  <c r="P1395"/>
  <c r="O1395"/>
  <c r="N1395"/>
  <c r="M1395"/>
  <c r="K1395"/>
  <c r="J1395"/>
  <c r="I1395"/>
  <c r="H1395"/>
  <c r="G1395"/>
  <c r="P1445"/>
  <c r="O1445"/>
  <c r="N1445"/>
  <c r="M1445"/>
  <c r="K1445"/>
  <c r="J1445"/>
  <c r="I1445"/>
  <c r="H1445"/>
  <c r="G1445"/>
  <c r="P1437"/>
  <c r="O1437"/>
  <c r="N1437"/>
  <c r="M1437"/>
  <c r="K1437"/>
  <c r="J1437"/>
  <c r="I1437"/>
  <c r="H1437"/>
  <c r="G1437"/>
  <c r="P1206"/>
  <c r="O1206"/>
  <c r="N1206"/>
  <c r="M1206"/>
  <c r="K1206"/>
  <c r="J1206"/>
  <c r="I1206"/>
  <c r="H1206"/>
  <c r="G1206"/>
  <c r="P1422"/>
  <c r="O1422"/>
  <c r="N1422"/>
  <c r="M1422"/>
  <c r="K1422"/>
  <c r="J1422"/>
  <c r="I1422"/>
  <c r="H1422"/>
  <c r="G1422"/>
  <c r="P1421"/>
  <c r="O1421"/>
  <c r="N1421"/>
  <c r="M1421"/>
  <c r="K1421"/>
  <c r="J1421"/>
  <c r="I1421"/>
  <c r="H1421"/>
  <c r="G1421"/>
  <c r="P433"/>
  <c r="O433"/>
  <c r="N433"/>
  <c r="M433"/>
  <c r="K433"/>
  <c r="J433"/>
  <c r="I433"/>
  <c r="H433"/>
  <c r="G433"/>
  <c r="P1413"/>
  <c r="O1413"/>
  <c r="N1413"/>
  <c r="M1413"/>
  <c r="K1413"/>
  <c r="J1413"/>
  <c r="I1413"/>
  <c r="H1413"/>
  <c r="G1413"/>
  <c r="P430"/>
  <c r="O430"/>
  <c r="N430"/>
  <c r="M430"/>
  <c r="K430"/>
  <c r="J430"/>
  <c r="I430"/>
  <c r="H430"/>
  <c r="G430"/>
  <c r="P1438"/>
  <c r="O1438"/>
  <c r="N1438"/>
  <c r="M1438"/>
  <c r="K1438"/>
  <c r="J1438"/>
  <c r="I1438"/>
  <c r="H1438"/>
  <c r="G1438"/>
  <c r="P1401"/>
  <c r="O1401"/>
  <c r="N1401"/>
  <c r="M1401"/>
  <c r="K1401"/>
  <c r="J1401"/>
  <c r="I1401"/>
  <c r="H1401"/>
  <c r="G1401"/>
  <c r="P1394"/>
  <c r="O1394"/>
  <c r="N1394"/>
  <c r="M1394"/>
  <c r="K1394"/>
  <c r="J1394"/>
  <c r="I1394"/>
  <c r="H1394"/>
  <c r="G1394"/>
  <c r="P1388"/>
  <c r="O1388"/>
  <c r="N1388"/>
  <c r="M1388"/>
  <c r="K1388"/>
  <c r="J1388"/>
  <c r="I1388"/>
  <c r="H1388"/>
  <c r="G1388"/>
  <c r="P1387"/>
  <c r="O1387"/>
  <c r="N1387"/>
  <c r="M1387"/>
  <c r="K1387"/>
  <c r="J1387"/>
  <c r="I1387"/>
  <c r="H1387"/>
  <c r="G1387"/>
  <c r="P1380"/>
  <c r="P1382" s="1"/>
  <c r="O1380"/>
  <c r="O1382" s="1"/>
  <c r="N1380"/>
  <c r="N1382" s="1"/>
  <c r="M1380"/>
  <c r="M1382" s="1"/>
  <c r="K1380"/>
  <c r="K1382" s="1"/>
  <c r="J1380"/>
  <c r="J1382" s="1"/>
  <c r="I1380"/>
  <c r="I1382" s="1"/>
  <c r="H1380"/>
  <c r="H1382" s="1"/>
  <c r="G1380"/>
  <c r="G1382" s="1"/>
  <c r="P1374"/>
  <c r="O1374"/>
  <c r="N1374"/>
  <c r="M1374"/>
  <c r="K1374"/>
  <c r="J1374"/>
  <c r="I1374"/>
  <c r="H1374"/>
  <c r="G1374"/>
  <c r="P1368"/>
  <c r="O1368"/>
  <c r="N1368"/>
  <c r="M1368"/>
  <c r="K1368"/>
  <c r="J1368"/>
  <c r="I1368"/>
  <c r="H1368"/>
  <c r="G1368"/>
  <c r="P1361"/>
  <c r="O1361"/>
  <c r="N1361"/>
  <c r="M1361"/>
  <c r="K1361"/>
  <c r="J1361"/>
  <c r="I1361"/>
  <c r="H1361"/>
  <c r="G1361"/>
  <c r="P1360"/>
  <c r="O1360"/>
  <c r="N1360"/>
  <c r="M1360"/>
  <c r="K1360"/>
  <c r="J1360"/>
  <c r="I1360"/>
  <c r="H1360"/>
  <c r="G1360"/>
  <c r="P1352"/>
  <c r="O1352"/>
  <c r="N1352"/>
  <c r="M1352"/>
  <c r="K1352"/>
  <c r="J1352"/>
  <c r="I1352"/>
  <c r="H1352"/>
  <c r="G1352"/>
  <c r="P1423"/>
  <c r="O1423"/>
  <c r="N1423"/>
  <c r="M1423"/>
  <c r="K1423"/>
  <c r="J1423"/>
  <c r="I1423"/>
  <c r="H1423"/>
  <c r="G1423"/>
  <c r="P1344"/>
  <c r="O1344"/>
  <c r="N1344"/>
  <c r="M1344"/>
  <c r="K1344"/>
  <c r="J1344"/>
  <c r="I1344"/>
  <c r="H1344"/>
  <c r="G1344"/>
  <c r="P1414"/>
  <c r="O1414"/>
  <c r="N1414"/>
  <c r="M1414"/>
  <c r="K1414"/>
  <c r="J1414"/>
  <c r="I1414"/>
  <c r="H1414"/>
  <c r="G1414"/>
  <c r="P1336"/>
  <c r="O1336"/>
  <c r="N1336"/>
  <c r="M1336"/>
  <c r="K1336"/>
  <c r="J1336"/>
  <c r="I1336"/>
  <c r="H1336"/>
  <c r="G1336"/>
  <c r="P1337"/>
  <c r="O1337"/>
  <c r="N1337"/>
  <c r="M1337"/>
  <c r="K1337"/>
  <c r="J1337"/>
  <c r="I1337"/>
  <c r="H1337"/>
  <c r="G1337"/>
  <c r="P1329"/>
  <c r="P1330" s="1"/>
  <c r="O1329"/>
  <c r="O1330" s="1"/>
  <c r="N1329"/>
  <c r="N1330" s="1"/>
  <c r="M1329"/>
  <c r="M1330" s="1"/>
  <c r="K1329"/>
  <c r="K1330" s="1"/>
  <c r="J1329"/>
  <c r="J1330" s="1"/>
  <c r="I1329"/>
  <c r="I1330" s="1"/>
  <c r="H1329"/>
  <c r="H1330" s="1"/>
  <c r="G1329"/>
  <c r="G1330" s="1"/>
  <c r="P1313"/>
  <c r="O1313"/>
  <c r="N1313"/>
  <c r="M1313"/>
  <c r="K1313"/>
  <c r="J1313"/>
  <c r="I1313"/>
  <c r="H1313"/>
  <c r="G1313"/>
  <c r="P1312"/>
  <c r="O1312"/>
  <c r="N1312"/>
  <c r="M1312"/>
  <c r="K1312"/>
  <c r="J1312"/>
  <c r="I1312"/>
  <c r="H1312"/>
  <c r="G1312"/>
  <c r="P1311"/>
  <c r="O1311"/>
  <c r="N1311"/>
  <c r="M1311"/>
  <c r="K1311"/>
  <c r="J1311"/>
  <c r="I1311"/>
  <c r="H1311"/>
  <c r="G1311"/>
  <c r="P1310"/>
  <c r="O1310"/>
  <c r="N1310"/>
  <c r="M1310"/>
  <c r="K1310"/>
  <c r="J1310"/>
  <c r="I1310"/>
  <c r="H1310"/>
  <c r="G1310"/>
  <c r="P1309"/>
  <c r="O1309"/>
  <c r="N1309"/>
  <c r="M1309"/>
  <c r="K1309"/>
  <c r="J1309"/>
  <c r="I1309"/>
  <c r="H1309"/>
  <c r="G1309"/>
  <c r="P1308"/>
  <c r="O1308"/>
  <c r="N1308"/>
  <c r="M1308"/>
  <c r="K1308"/>
  <c r="J1308"/>
  <c r="I1308"/>
  <c r="H1308"/>
  <c r="G1308"/>
  <c r="P1307"/>
  <c r="O1307"/>
  <c r="N1307"/>
  <c r="M1307"/>
  <c r="K1307"/>
  <c r="J1307"/>
  <c r="I1307"/>
  <c r="H1307"/>
  <c r="G1307"/>
  <c r="P1306"/>
  <c r="O1306"/>
  <c r="N1306"/>
  <c r="M1306"/>
  <c r="K1306"/>
  <c r="J1306"/>
  <c r="I1306"/>
  <c r="H1306"/>
  <c r="G1306"/>
  <c r="P1305"/>
  <c r="O1305"/>
  <c r="N1305"/>
  <c r="M1305"/>
  <c r="K1305"/>
  <c r="J1305"/>
  <c r="I1305"/>
  <c r="H1305"/>
  <c r="G1305"/>
  <c r="P1304"/>
  <c r="O1304"/>
  <c r="N1304"/>
  <c r="M1304"/>
  <c r="K1304"/>
  <c r="J1304"/>
  <c r="I1304"/>
  <c r="H1304"/>
  <c r="G1304"/>
  <c r="P1303"/>
  <c r="O1303"/>
  <c r="N1303"/>
  <c r="M1303"/>
  <c r="K1303"/>
  <c r="J1303"/>
  <c r="I1303"/>
  <c r="H1303"/>
  <c r="G1303"/>
  <c r="P1302"/>
  <c r="O1302"/>
  <c r="N1302"/>
  <c r="M1302"/>
  <c r="K1302"/>
  <c r="J1302"/>
  <c r="I1302"/>
  <c r="H1302"/>
  <c r="G1302"/>
  <c r="P1301"/>
  <c r="O1301"/>
  <c r="N1301"/>
  <c r="M1301"/>
  <c r="K1301"/>
  <c r="J1301"/>
  <c r="I1301"/>
  <c r="H1301"/>
  <c r="G1301"/>
  <c r="P1300"/>
  <c r="O1300"/>
  <c r="N1300"/>
  <c r="M1300"/>
  <c r="K1300"/>
  <c r="J1300"/>
  <c r="I1300"/>
  <c r="H1300"/>
  <c r="G1300"/>
  <c r="P1299"/>
  <c r="O1299"/>
  <c r="N1299"/>
  <c r="M1299"/>
  <c r="K1299"/>
  <c r="J1299"/>
  <c r="I1299"/>
  <c r="H1299"/>
  <c r="G1299"/>
  <c r="P1298"/>
  <c r="O1298"/>
  <c r="N1298"/>
  <c r="M1298"/>
  <c r="K1298"/>
  <c r="J1298"/>
  <c r="I1298"/>
  <c r="H1298"/>
  <c r="G1298"/>
  <c r="P1297"/>
  <c r="O1297"/>
  <c r="N1297"/>
  <c r="M1297"/>
  <c r="K1297"/>
  <c r="J1297"/>
  <c r="I1297"/>
  <c r="H1297"/>
  <c r="G1297"/>
  <c r="P1290"/>
  <c r="O1290"/>
  <c r="N1290"/>
  <c r="M1290"/>
  <c r="K1290"/>
  <c r="J1290"/>
  <c r="I1290"/>
  <c r="H1290"/>
  <c r="G1290"/>
  <c r="P1289"/>
  <c r="O1289"/>
  <c r="N1289"/>
  <c r="M1289"/>
  <c r="K1289"/>
  <c r="J1289"/>
  <c r="I1289"/>
  <c r="H1289"/>
  <c r="G1289"/>
  <c r="P1288"/>
  <c r="O1288"/>
  <c r="N1288"/>
  <c r="M1288"/>
  <c r="K1288"/>
  <c r="J1288"/>
  <c r="I1288"/>
  <c r="H1288"/>
  <c r="G1288"/>
  <c r="P1287"/>
  <c r="O1287"/>
  <c r="N1287"/>
  <c r="M1287"/>
  <c r="K1287"/>
  <c r="J1287"/>
  <c r="I1287"/>
  <c r="H1287"/>
  <c r="G1287"/>
  <c r="P1286"/>
  <c r="O1286"/>
  <c r="N1286"/>
  <c r="M1286"/>
  <c r="K1286"/>
  <c r="J1286"/>
  <c r="I1286"/>
  <c r="H1286"/>
  <c r="G1286"/>
  <c r="P1285"/>
  <c r="O1285"/>
  <c r="N1285"/>
  <c r="M1285"/>
  <c r="K1285"/>
  <c r="J1285"/>
  <c r="I1285"/>
  <c r="H1285"/>
  <c r="G1285"/>
  <c r="P1284"/>
  <c r="O1284"/>
  <c r="N1284"/>
  <c r="M1284"/>
  <c r="K1284"/>
  <c r="J1284"/>
  <c r="I1284"/>
  <c r="H1284"/>
  <c r="G1284"/>
  <c r="P1283"/>
  <c r="O1283"/>
  <c r="N1283"/>
  <c r="M1283"/>
  <c r="K1283"/>
  <c r="J1283"/>
  <c r="I1283"/>
  <c r="H1283"/>
  <c r="G1283"/>
  <c r="P1282"/>
  <c r="O1282"/>
  <c r="N1282"/>
  <c r="M1282"/>
  <c r="K1282"/>
  <c r="J1282"/>
  <c r="I1282"/>
  <c r="H1282"/>
  <c r="G1282"/>
  <c r="P1281"/>
  <c r="O1281"/>
  <c r="N1281"/>
  <c r="M1281"/>
  <c r="K1281"/>
  <c r="J1281"/>
  <c r="I1281"/>
  <c r="H1281"/>
  <c r="G1281"/>
  <c r="P1280"/>
  <c r="O1280"/>
  <c r="N1280"/>
  <c r="M1280"/>
  <c r="K1280"/>
  <c r="J1280"/>
  <c r="I1280"/>
  <c r="H1280"/>
  <c r="G1280"/>
  <c r="P1279"/>
  <c r="O1279"/>
  <c r="N1279"/>
  <c r="M1279"/>
  <c r="K1279"/>
  <c r="J1279"/>
  <c r="I1279"/>
  <c r="H1279"/>
  <c r="G1279"/>
  <c r="P1278"/>
  <c r="O1278"/>
  <c r="N1278"/>
  <c r="M1278"/>
  <c r="K1278"/>
  <c r="J1278"/>
  <c r="I1278"/>
  <c r="H1278"/>
  <c r="G1278"/>
  <c r="P1277"/>
  <c r="O1277"/>
  <c r="N1277"/>
  <c r="M1277"/>
  <c r="K1277"/>
  <c r="J1277"/>
  <c r="I1277"/>
  <c r="H1277"/>
  <c r="G1277"/>
  <c r="P1276"/>
  <c r="O1276"/>
  <c r="N1276"/>
  <c r="M1276"/>
  <c r="K1276"/>
  <c r="J1276"/>
  <c r="I1276"/>
  <c r="H1276"/>
  <c r="G1276"/>
  <c r="P1275"/>
  <c r="O1275"/>
  <c r="N1275"/>
  <c r="M1275"/>
  <c r="K1275"/>
  <c r="J1275"/>
  <c r="I1275"/>
  <c r="H1275"/>
  <c r="G1275"/>
  <c r="P1274"/>
  <c r="O1274"/>
  <c r="N1274"/>
  <c r="M1274"/>
  <c r="K1274"/>
  <c r="J1274"/>
  <c r="I1274"/>
  <c r="H1274"/>
  <c r="G1274"/>
  <c r="P1271"/>
  <c r="O1271"/>
  <c r="N1271"/>
  <c r="M1271"/>
  <c r="K1271"/>
  <c r="J1271"/>
  <c r="I1271"/>
  <c r="H1271"/>
  <c r="G1271"/>
  <c r="P1270"/>
  <c r="O1270"/>
  <c r="N1270"/>
  <c r="M1270"/>
  <c r="K1270"/>
  <c r="J1270"/>
  <c r="I1270"/>
  <c r="H1270"/>
  <c r="G1270"/>
  <c r="P1269"/>
  <c r="O1269"/>
  <c r="N1269"/>
  <c r="M1269"/>
  <c r="K1269"/>
  <c r="J1269"/>
  <c r="I1269"/>
  <c r="H1269"/>
  <c r="G1269"/>
  <c r="P1268"/>
  <c r="O1268"/>
  <c r="N1268"/>
  <c r="M1268"/>
  <c r="K1268"/>
  <c r="J1268"/>
  <c r="I1268"/>
  <c r="H1268"/>
  <c r="G1268"/>
  <c r="P1267"/>
  <c r="O1267"/>
  <c r="N1267"/>
  <c r="M1267"/>
  <c r="K1267"/>
  <c r="J1267"/>
  <c r="I1267"/>
  <c r="H1267"/>
  <c r="G1267"/>
  <c r="P1266"/>
  <c r="O1266"/>
  <c r="N1266"/>
  <c r="M1266"/>
  <c r="K1266"/>
  <c r="J1266"/>
  <c r="I1266"/>
  <c r="H1266"/>
  <c r="G1266"/>
  <c r="P1265"/>
  <c r="O1265"/>
  <c r="N1265"/>
  <c r="M1265"/>
  <c r="K1265"/>
  <c r="J1265"/>
  <c r="I1265"/>
  <c r="H1265"/>
  <c r="G1265"/>
  <c r="P1264"/>
  <c r="O1264"/>
  <c r="N1264"/>
  <c r="M1264"/>
  <c r="K1264"/>
  <c r="J1264"/>
  <c r="I1264"/>
  <c r="H1264"/>
  <c r="G1264"/>
  <c r="P1263"/>
  <c r="O1263"/>
  <c r="N1263"/>
  <c r="M1263"/>
  <c r="K1263"/>
  <c r="J1263"/>
  <c r="I1263"/>
  <c r="H1263"/>
  <c r="G1263"/>
  <c r="P1262"/>
  <c r="O1262"/>
  <c r="N1262"/>
  <c r="M1262"/>
  <c r="K1262"/>
  <c r="J1262"/>
  <c r="I1262"/>
  <c r="H1262"/>
  <c r="G1262"/>
  <c r="P1250"/>
  <c r="O1250"/>
  <c r="N1250"/>
  <c r="M1250"/>
  <c r="K1250"/>
  <c r="J1250"/>
  <c r="I1250"/>
  <c r="H1250"/>
  <c r="G1250"/>
  <c r="P1249"/>
  <c r="O1249"/>
  <c r="N1249"/>
  <c r="M1249"/>
  <c r="K1249"/>
  <c r="J1249"/>
  <c r="I1249"/>
  <c r="H1249"/>
  <c r="G1249"/>
  <c r="P1248"/>
  <c r="O1248"/>
  <c r="N1248"/>
  <c r="M1248"/>
  <c r="K1248"/>
  <c r="J1248"/>
  <c r="I1248"/>
  <c r="H1248"/>
  <c r="G1248"/>
  <c r="P1247"/>
  <c r="O1247"/>
  <c r="N1247"/>
  <c r="M1247"/>
  <c r="K1247"/>
  <c r="J1247"/>
  <c r="I1247"/>
  <c r="H1247"/>
  <c r="G1247"/>
  <c r="P981"/>
  <c r="O981"/>
  <c r="N981"/>
  <c r="M981"/>
  <c r="K981"/>
  <c r="J981"/>
  <c r="I981"/>
  <c r="H981"/>
  <c r="G981"/>
  <c r="P1246"/>
  <c r="O1246"/>
  <c r="N1246"/>
  <c r="M1246"/>
  <c r="K1246"/>
  <c r="J1246"/>
  <c r="I1246"/>
  <c r="H1246"/>
  <c r="G1246"/>
  <c r="P1245"/>
  <c r="O1245"/>
  <c r="N1245"/>
  <c r="M1245"/>
  <c r="K1245"/>
  <c r="J1245"/>
  <c r="I1245"/>
  <c r="H1245"/>
  <c r="G1245"/>
  <c r="P1244"/>
  <c r="O1244"/>
  <c r="N1244"/>
  <c r="M1244"/>
  <c r="K1244"/>
  <c r="J1244"/>
  <c r="I1244"/>
  <c r="H1244"/>
  <c r="G1244"/>
  <c r="P1243"/>
  <c r="O1243"/>
  <c r="N1243"/>
  <c r="M1243"/>
  <c r="K1243"/>
  <c r="J1243"/>
  <c r="I1243"/>
  <c r="H1243"/>
  <c r="G1243"/>
  <c r="P1239"/>
  <c r="O1239"/>
  <c r="N1239"/>
  <c r="M1239"/>
  <c r="K1239"/>
  <c r="J1239"/>
  <c r="I1239"/>
  <c r="H1239"/>
  <c r="G1239"/>
  <c r="P1238"/>
  <c r="O1238"/>
  <c r="N1238"/>
  <c r="M1238"/>
  <c r="K1238"/>
  <c r="J1238"/>
  <c r="I1238"/>
  <c r="H1238"/>
  <c r="G1238"/>
  <c r="P1237"/>
  <c r="O1237"/>
  <c r="N1237"/>
  <c r="M1237"/>
  <c r="K1237"/>
  <c r="J1237"/>
  <c r="I1237"/>
  <c r="H1237"/>
  <c r="G1237"/>
  <c r="P1236"/>
  <c r="O1236"/>
  <c r="N1236"/>
  <c r="M1236"/>
  <c r="K1236"/>
  <c r="J1236"/>
  <c r="I1236"/>
  <c r="H1236"/>
  <c r="G1236"/>
  <c r="P1235"/>
  <c r="O1235"/>
  <c r="N1235"/>
  <c r="M1235"/>
  <c r="K1235"/>
  <c r="J1235"/>
  <c r="I1235"/>
  <c r="H1235"/>
  <c r="G1235"/>
  <c r="P1229"/>
  <c r="O1229"/>
  <c r="N1229"/>
  <c r="M1229"/>
  <c r="K1229"/>
  <c r="J1229"/>
  <c r="I1229"/>
  <c r="H1229"/>
  <c r="G1229"/>
  <c r="P1223"/>
  <c r="O1223"/>
  <c r="N1223"/>
  <c r="M1223"/>
  <c r="K1223"/>
  <c r="J1223"/>
  <c r="I1223"/>
  <c r="H1223"/>
  <c r="G1223"/>
  <c r="P1222"/>
  <c r="O1222"/>
  <c r="N1222"/>
  <c r="M1222"/>
  <c r="K1222"/>
  <c r="J1222"/>
  <c r="I1222"/>
  <c r="H1222"/>
  <c r="G1222"/>
  <c r="P1221"/>
  <c r="O1221"/>
  <c r="N1221"/>
  <c r="M1221"/>
  <c r="K1221"/>
  <c r="J1221"/>
  <c r="I1221"/>
  <c r="H1221"/>
  <c r="G1221"/>
  <c r="P1219"/>
  <c r="O1219"/>
  <c r="N1219"/>
  <c r="M1219"/>
  <c r="K1219"/>
  <c r="J1219"/>
  <c r="I1219"/>
  <c r="H1219"/>
  <c r="G1219"/>
  <c r="P1218"/>
  <c r="O1218"/>
  <c r="N1218"/>
  <c r="M1218"/>
  <c r="K1218"/>
  <c r="J1218"/>
  <c r="I1218"/>
  <c r="H1218"/>
  <c r="G1218"/>
  <c r="P1212"/>
  <c r="O1212"/>
  <c r="N1212"/>
  <c r="M1212"/>
  <c r="K1212"/>
  <c r="J1212"/>
  <c r="I1212"/>
  <c r="H1212"/>
  <c r="G1212"/>
  <c r="P1211"/>
  <c r="O1211"/>
  <c r="N1211"/>
  <c r="M1211"/>
  <c r="K1211"/>
  <c r="J1211"/>
  <c r="I1211"/>
  <c r="H1211"/>
  <c r="G1211"/>
  <c r="P1210"/>
  <c r="O1210"/>
  <c r="N1210"/>
  <c r="M1210"/>
  <c r="K1210"/>
  <c r="J1210"/>
  <c r="I1210"/>
  <c r="H1210"/>
  <c r="G1210"/>
  <c r="P1209"/>
  <c r="O1209"/>
  <c r="N1209"/>
  <c r="M1209"/>
  <c r="K1209"/>
  <c r="J1209"/>
  <c r="I1209"/>
  <c r="H1209"/>
  <c r="G1209"/>
  <c r="P1208"/>
  <c r="O1208"/>
  <c r="N1208"/>
  <c r="M1208"/>
  <c r="K1208"/>
  <c r="J1208"/>
  <c r="I1208"/>
  <c r="H1208"/>
  <c r="G1208"/>
  <c r="P1207"/>
  <c r="O1207"/>
  <c r="N1207"/>
  <c r="M1207"/>
  <c r="K1207"/>
  <c r="J1207"/>
  <c r="I1207"/>
  <c r="H1207"/>
  <c r="G1207"/>
  <c r="P1201"/>
  <c r="O1201"/>
  <c r="N1201"/>
  <c r="M1201"/>
  <c r="K1201"/>
  <c r="J1201"/>
  <c r="I1201"/>
  <c r="H1201"/>
  <c r="G1201"/>
  <c r="P1200"/>
  <c r="O1200"/>
  <c r="N1200"/>
  <c r="M1200"/>
  <c r="K1200"/>
  <c r="J1200"/>
  <c r="I1200"/>
  <c r="H1200"/>
  <c r="G1200"/>
  <c r="P1199"/>
  <c r="O1199"/>
  <c r="N1199"/>
  <c r="M1199"/>
  <c r="K1199"/>
  <c r="J1199"/>
  <c r="I1199"/>
  <c r="H1199"/>
  <c r="G1199"/>
  <c r="P1198"/>
  <c r="O1198"/>
  <c r="N1198"/>
  <c r="M1198"/>
  <c r="K1198"/>
  <c r="J1198"/>
  <c r="I1198"/>
  <c r="H1198"/>
  <c r="G1198"/>
  <c r="P1197"/>
  <c r="O1197"/>
  <c r="N1197"/>
  <c r="M1197"/>
  <c r="K1197"/>
  <c r="J1197"/>
  <c r="I1197"/>
  <c r="H1197"/>
  <c r="G1197"/>
  <c r="P1196"/>
  <c r="O1196"/>
  <c r="N1196"/>
  <c r="M1196"/>
  <c r="K1196"/>
  <c r="J1196"/>
  <c r="I1196"/>
  <c r="H1196"/>
  <c r="G1196"/>
  <c r="P1194"/>
  <c r="O1194"/>
  <c r="N1194"/>
  <c r="M1194"/>
  <c r="K1194"/>
  <c r="J1194"/>
  <c r="I1194"/>
  <c r="H1194"/>
  <c r="G1194"/>
  <c r="P1193"/>
  <c r="O1193"/>
  <c r="N1193"/>
  <c r="M1193"/>
  <c r="K1193"/>
  <c r="J1193"/>
  <c r="I1193"/>
  <c r="H1193"/>
  <c r="G1193"/>
  <c r="P1192"/>
  <c r="O1192"/>
  <c r="N1192"/>
  <c r="M1192"/>
  <c r="K1192"/>
  <c r="J1192"/>
  <c r="I1192"/>
  <c r="H1192"/>
  <c r="G1192"/>
  <c r="P1191"/>
  <c r="O1191"/>
  <c r="N1191"/>
  <c r="M1191"/>
  <c r="K1191"/>
  <c r="J1191"/>
  <c r="I1191"/>
  <c r="H1191"/>
  <c r="G1191"/>
  <c r="P1190"/>
  <c r="O1190"/>
  <c r="N1190"/>
  <c r="M1190"/>
  <c r="K1190"/>
  <c r="J1190"/>
  <c r="I1190"/>
  <c r="H1190"/>
  <c r="G1190"/>
  <c r="P1184"/>
  <c r="O1184"/>
  <c r="N1184"/>
  <c r="M1184"/>
  <c r="K1184"/>
  <c r="J1184"/>
  <c r="I1184"/>
  <c r="H1184"/>
  <c r="G1184"/>
  <c r="P1183"/>
  <c r="O1183"/>
  <c r="N1183"/>
  <c r="M1183"/>
  <c r="K1183"/>
  <c r="J1183"/>
  <c r="I1183"/>
  <c r="H1183"/>
  <c r="G1183"/>
  <c r="P1182"/>
  <c r="O1182"/>
  <c r="N1182"/>
  <c r="M1182"/>
  <c r="K1182"/>
  <c r="J1182"/>
  <c r="I1182"/>
  <c r="H1182"/>
  <c r="G1182"/>
  <c r="P1179"/>
  <c r="O1179"/>
  <c r="N1179"/>
  <c r="M1179"/>
  <c r="K1179"/>
  <c r="J1179"/>
  <c r="I1179"/>
  <c r="H1179"/>
  <c r="G1179"/>
  <c r="P1178"/>
  <c r="O1178"/>
  <c r="N1178"/>
  <c r="M1178"/>
  <c r="K1178"/>
  <c r="J1178"/>
  <c r="I1178"/>
  <c r="H1178"/>
  <c r="G1178"/>
  <c r="P1177"/>
  <c r="O1177"/>
  <c r="N1177"/>
  <c r="M1177"/>
  <c r="K1177"/>
  <c r="J1177"/>
  <c r="I1177"/>
  <c r="H1177"/>
  <c r="G1177"/>
  <c r="P1176"/>
  <c r="O1176"/>
  <c r="N1176"/>
  <c r="M1176"/>
  <c r="K1176"/>
  <c r="J1176"/>
  <c r="I1176"/>
  <c r="H1176"/>
  <c r="G1176"/>
  <c r="P1175"/>
  <c r="O1175"/>
  <c r="N1175"/>
  <c r="M1175"/>
  <c r="K1175"/>
  <c r="J1175"/>
  <c r="I1175"/>
  <c r="H1175"/>
  <c r="G1175"/>
  <c r="P1174"/>
  <c r="O1174"/>
  <c r="N1174"/>
  <c r="M1174"/>
  <c r="K1174"/>
  <c r="J1174"/>
  <c r="I1174"/>
  <c r="H1174"/>
  <c r="G1174"/>
  <c r="P1167"/>
  <c r="O1167"/>
  <c r="N1167"/>
  <c r="M1167"/>
  <c r="K1167"/>
  <c r="J1167"/>
  <c r="I1167"/>
  <c r="H1167"/>
  <c r="G1167"/>
  <c r="P1166"/>
  <c r="O1166"/>
  <c r="N1166"/>
  <c r="M1166"/>
  <c r="K1166"/>
  <c r="J1166"/>
  <c r="I1166"/>
  <c r="H1166"/>
  <c r="G1166"/>
  <c r="P1165"/>
  <c r="O1165"/>
  <c r="N1165"/>
  <c r="M1165"/>
  <c r="K1165"/>
  <c r="J1165"/>
  <c r="I1165"/>
  <c r="H1165"/>
  <c r="G1165"/>
  <c r="P1164"/>
  <c r="O1164"/>
  <c r="N1164"/>
  <c r="M1164"/>
  <c r="K1164"/>
  <c r="J1164"/>
  <c r="I1164"/>
  <c r="H1164"/>
  <c r="G1164"/>
  <c r="P1163"/>
  <c r="O1163"/>
  <c r="N1163"/>
  <c r="M1163"/>
  <c r="K1163"/>
  <c r="J1163"/>
  <c r="I1163"/>
  <c r="H1163"/>
  <c r="G1163"/>
  <c r="P1162"/>
  <c r="O1162"/>
  <c r="N1162"/>
  <c r="M1162"/>
  <c r="K1162"/>
  <c r="J1162"/>
  <c r="I1162"/>
  <c r="H1162"/>
  <c r="G1162"/>
  <c r="P1161"/>
  <c r="O1161"/>
  <c r="N1161"/>
  <c r="M1161"/>
  <c r="K1161"/>
  <c r="J1161"/>
  <c r="I1161"/>
  <c r="H1161"/>
  <c r="G1161"/>
  <c r="P1160"/>
  <c r="O1160"/>
  <c r="N1160"/>
  <c r="M1160"/>
  <c r="K1160"/>
  <c r="J1160"/>
  <c r="I1160"/>
  <c r="H1160"/>
  <c r="G1160"/>
  <c r="P1159"/>
  <c r="O1159"/>
  <c r="N1159"/>
  <c r="M1159"/>
  <c r="K1159"/>
  <c r="J1159"/>
  <c r="I1159"/>
  <c r="H1159"/>
  <c r="G1159"/>
  <c r="P1158"/>
  <c r="O1158"/>
  <c r="N1158"/>
  <c r="M1158"/>
  <c r="K1158"/>
  <c r="J1158"/>
  <c r="I1158"/>
  <c r="H1158"/>
  <c r="G1158"/>
  <c r="P1157"/>
  <c r="O1157"/>
  <c r="N1157"/>
  <c r="M1157"/>
  <c r="K1157"/>
  <c r="J1157"/>
  <c r="I1157"/>
  <c r="H1157"/>
  <c r="G1157"/>
  <c r="P1156"/>
  <c r="O1156"/>
  <c r="N1156"/>
  <c r="M1156"/>
  <c r="K1156"/>
  <c r="J1156"/>
  <c r="I1156"/>
  <c r="H1156"/>
  <c r="G1156"/>
  <c r="P1155"/>
  <c r="O1155"/>
  <c r="N1155"/>
  <c r="M1155"/>
  <c r="K1155"/>
  <c r="J1155"/>
  <c r="I1155"/>
  <c r="H1155"/>
  <c r="G1155"/>
  <c r="P1154"/>
  <c r="O1154"/>
  <c r="N1154"/>
  <c r="M1154"/>
  <c r="K1154"/>
  <c r="J1154"/>
  <c r="I1154"/>
  <c r="H1154"/>
  <c r="G1154"/>
  <c r="P1153"/>
  <c r="O1153"/>
  <c r="N1153"/>
  <c r="M1153"/>
  <c r="K1153"/>
  <c r="J1153"/>
  <c r="I1153"/>
  <c r="H1153"/>
  <c r="G1153"/>
  <c r="P1152"/>
  <c r="O1152"/>
  <c r="N1152"/>
  <c r="M1152"/>
  <c r="K1152"/>
  <c r="J1152"/>
  <c r="I1152"/>
  <c r="H1152"/>
  <c r="G1152"/>
  <c r="P1151"/>
  <c r="O1151"/>
  <c r="N1151"/>
  <c r="M1151"/>
  <c r="K1151"/>
  <c r="J1151"/>
  <c r="I1151"/>
  <c r="H1151"/>
  <c r="G1151"/>
  <c r="P1150"/>
  <c r="O1150"/>
  <c r="N1150"/>
  <c r="M1150"/>
  <c r="K1150"/>
  <c r="J1150"/>
  <c r="I1150"/>
  <c r="H1150"/>
  <c r="G1150"/>
  <c r="P1148"/>
  <c r="O1148"/>
  <c r="N1148"/>
  <c r="M1148"/>
  <c r="K1148"/>
  <c r="J1148"/>
  <c r="I1148"/>
  <c r="H1148"/>
  <c r="G1148"/>
  <c r="P1147"/>
  <c r="O1147"/>
  <c r="N1147"/>
  <c r="M1147"/>
  <c r="K1147"/>
  <c r="J1147"/>
  <c r="I1147"/>
  <c r="H1147"/>
  <c r="G1147"/>
  <c r="P1146"/>
  <c r="O1146"/>
  <c r="N1146"/>
  <c r="M1146"/>
  <c r="K1146"/>
  <c r="J1146"/>
  <c r="I1146"/>
  <c r="H1146"/>
  <c r="G1146"/>
  <c r="P1145"/>
  <c r="O1145"/>
  <c r="N1145"/>
  <c r="M1145"/>
  <c r="K1145"/>
  <c r="J1145"/>
  <c r="I1145"/>
  <c r="H1145"/>
  <c r="G1145"/>
  <c r="P1144"/>
  <c r="O1144"/>
  <c r="N1144"/>
  <c r="M1144"/>
  <c r="K1144"/>
  <c r="J1144"/>
  <c r="I1144"/>
  <c r="H1144"/>
  <c r="G1144"/>
  <c r="P1143"/>
  <c r="O1143"/>
  <c r="N1143"/>
  <c r="M1143"/>
  <c r="K1143"/>
  <c r="J1143"/>
  <c r="I1143"/>
  <c r="H1143"/>
  <c r="G1143"/>
  <c r="P1127"/>
  <c r="O1127"/>
  <c r="N1127"/>
  <c r="M1127"/>
  <c r="K1127"/>
  <c r="J1127"/>
  <c r="I1127"/>
  <c r="H1127"/>
  <c r="G1127"/>
  <c r="P1126"/>
  <c r="O1126"/>
  <c r="N1126"/>
  <c r="M1126"/>
  <c r="K1126"/>
  <c r="J1126"/>
  <c r="I1126"/>
  <c r="H1126"/>
  <c r="G1126"/>
  <c r="P1125"/>
  <c r="O1125"/>
  <c r="N1125"/>
  <c r="M1125"/>
  <c r="K1125"/>
  <c r="J1125"/>
  <c r="I1125"/>
  <c r="H1125"/>
  <c r="G1125"/>
  <c r="P1124"/>
  <c r="O1124"/>
  <c r="N1124"/>
  <c r="M1124"/>
  <c r="K1124"/>
  <c r="J1124"/>
  <c r="I1124"/>
  <c r="H1124"/>
  <c r="G1124"/>
  <c r="P1123"/>
  <c r="O1123"/>
  <c r="N1123"/>
  <c r="M1123"/>
  <c r="K1123"/>
  <c r="J1123"/>
  <c r="I1123"/>
  <c r="H1123"/>
  <c r="G1123"/>
  <c r="P1122"/>
  <c r="O1122"/>
  <c r="N1122"/>
  <c r="M1122"/>
  <c r="K1122"/>
  <c r="J1122"/>
  <c r="I1122"/>
  <c r="H1122"/>
  <c r="G1122"/>
  <c r="P1121"/>
  <c r="O1121"/>
  <c r="N1121"/>
  <c r="M1121"/>
  <c r="K1121"/>
  <c r="J1121"/>
  <c r="I1121"/>
  <c r="H1121"/>
  <c r="G1121"/>
  <c r="P1120"/>
  <c r="O1120"/>
  <c r="N1120"/>
  <c r="M1120"/>
  <c r="K1120"/>
  <c r="J1120"/>
  <c r="I1120"/>
  <c r="H1120"/>
  <c r="G1120"/>
  <c r="P1119"/>
  <c r="O1119"/>
  <c r="N1119"/>
  <c r="M1119"/>
  <c r="K1119"/>
  <c r="J1119"/>
  <c r="I1119"/>
  <c r="H1119"/>
  <c r="G1119"/>
  <c r="P1102"/>
  <c r="O1102"/>
  <c r="N1102"/>
  <c r="M1102"/>
  <c r="K1102"/>
  <c r="J1102"/>
  <c r="I1102"/>
  <c r="H1102"/>
  <c r="G1102"/>
  <c r="P1117"/>
  <c r="O1117"/>
  <c r="N1117"/>
  <c r="M1117"/>
  <c r="K1117"/>
  <c r="J1117"/>
  <c r="I1117"/>
  <c r="H1117"/>
  <c r="G1117"/>
  <c r="P1116"/>
  <c r="O1116"/>
  <c r="N1116"/>
  <c r="M1116"/>
  <c r="K1116"/>
  <c r="J1116"/>
  <c r="I1116"/>
  <c r="H1116"/>
  <c r="G1116"/>
  <c r="P1115"/>
  <c r="O1115"/>
  <c r="N1115"/>
  <c r="M1115"/>
  <c r="K1115"/>
  <c r="J1115"/>
  <c r="I1115"/>
  <c r="H1115"/>
  <c r="G1115"/>
  <c r="P1114"/>
  <c r="O1114"/>
  <c r="N1114"/>
  <c r="M1114"/>
  <c r="K1114"/>
  <c r="J1114"/>
  <c r="I1114"/>
  <c r="H1114"/>
  <c r="G1114"/>
  <c r="P1107"/>
  <c r="O1107"/>
  <c r="N1107"/>
  <c r="M1107"/>
  <c r="K1107"/>
  <c r="J1107"/>
  <c r="I1107"/>
  <c r="H1107"/>
  <c r="G1107"/>
  <c r="P1106"/>
  <c r="O1106"/>
  <c r="N1106"/>
  <c r="M1106"/>
  <c r="K1106"/>
  <c r="J1106"/>
  <c r="I1106"/>
  <c r="H1106"/>
  <c r="G1106"/>
  <c r="P1105"/>
  <c r="O1105"/>
  <c r="N1105"/>
  <c r="M1105"/>
  <c r="K1105"/>
  <c r="J1105"/>
  <c r="I1105"/>
  <c r="H1105"/>
  <c r="G1105"/>
  <c r="P1104"/>
  <c r="O1104"/>
  <c r="N1104"/>
  <c r="M1104"/>
  <c r="K1104"/>
  <c r="J1104"/>
  <c r="I1104"/>
  <c r="H1104"/>
  <c r="G1104"/>
  <c r="P1099"/>
  <c r="O1099"/>
  <c r="N1099"/>
  <c r="M1099"/>
  <c r="K1099"/>
  <c r="J1099"/>
  <c r="I1099"/>
  <c r="H1099"/>
  <c r="G1099"/>
  <c r="P1103"/>
  <c r="O1103"/>
  <c r="N1103"/>
  <c r="M1103"/>
  <c r="K1103"/>
  <c r="J1103"/>
  <c r="I1103"/>
  <c r="H1103"/>
  <c r="G1103"/>
  <c r="P336"/>
  <c r="O336"/>
  <c r="N336"/>
  <c r="M336"/>
  <c r="K336"/>
  <c r="J336"/>
  <c r="I336"/>
  <c r="H336"/>
  <c r="G336"/>
  <c r="P1101"/>
  <c r="O1101"/>
  <c r="N1101"/>
  <c r="M1101"/>
  <c r="K1101"/>
  <c r="J1101"/>
  <c r="I1101"/>
  <c r="H1101"/>
  <c r="G1101"/>
  <c r="P1098"/>
  <c r="O1098"/>
  <c r="N1098"/>
  <c r="M1098"/>
  <c r="K1098"/>
  <c r="J1098"/>
  <c r="I1098"/>
  <c r="H1098"/>
  <c r="G1098"/>
  <c r="P1097"/>
  <c r="O1097"/>
  <c r="N1097"/>
  <c r="M1097"/>
  <c r="K1097"/>
  <c r="J1097"/>
  <c r="I1097"/>
  <c r="H1097"/>
  <c r="G1097"/>
  <c r="P1096"/>
  <c r="O1096"/>
  <c r="N1096"/>
  <c r="M1096"/>
  <c r="K1096"/>
  <c r="J1096"/>
  <c r="I1096"/>
  <c r="H1096"/>
  <c r="G1096"/>
  <c r="P1095"/>
  <c r="O1095"/>
  <c r="N1095"/>
  <c r="M1095"/>
  <c r="K1095"/>
  <c r="J1095"/>
  <c r="I1095"/>
  <c r="H1095"/>
  <c r="G1095"/>
  <c r="P1094"/>
  <c r="O1094"/>
  <c r="N1094"/>
  <c r="M1094"/>
  <c r="K1094"/>
  <c r="J1094"/>
  <c r="I1094"/>
  <c r="H1094"/>
  <c r="G1094"/>
  <c r="P1088"/>
  <c r="O1088"/>
  <c r="N1088"/>
  <c r="M1088"/>
  <c r="K1088"/>
  <c r="J1088"/>
  <c r="I1088"/>
  <c r="H1088"/>
  <c r="G1088"/>
  <c r="P1087"/>
  <c r="O1087"/>
  <c r="N1087"/>
  <c r="M1087"/>
  <c r="K1087"/>
  <c r="J1087"/>
  <c r="I1087"/>
  <c r="H1087"/>
  <c r="G1087"/>
  <c r="P1086"/>
  <c r="O1086"/>
  <c r="N1086"/>
  <c r="M1086"/>
  <c r="K1086"/>
  <c r="J1086"/>
  <c r="I1086"/>
  <c r="H1086"/>
  <c r="G1086"/>
  <c r="P1085"/>
  <c r="O1085"/>
  <c r="N1085"/>
  <c r="M1085"/>
  <c r="K1085"/>
  <c r="J1085"/>
  <c r="I1085"/>
  <c r="H1085"/>
  <c r="G1085"/>
  <c r="P1084"/>
  <c r="O1084"/>
  <c r="N1084"/>
  <c r="M1084"/>
  <c r="K1084"/>
  <c r="J1084"/>
  <c r="I1084"/>
  <c r="H1084"/>
  <c r="G1084"/>
  <c r="P1083"/>
  <c r="O1083"/>
  <c r="N1083"/>
  <c r="M1083"/>
  <c r="K1083"/>
  <c r="J1083"/>
  <c r="I1083"/>
  <c r="H1083"/>
  <c r="G1083"/>
  <c r="P1082"/>
  <c r="O1082"/>
  <c r="N1082"/>
  <c r="M1082"/>
  <c r="K1082"/>
  <c r="J1082"/>
  <c r="I1082"/>
  <c r="H1082"/>
  <c r="G1082"/>
  <c r="P1081"/>
  <c r="O1081"/>
  <c r="N1081"/>
  <c r="M1081"/>
  <c r="K1081"/>
  <c r="J1081"/>
  <c r="I1081"/>
  <c r="H1081"/>
  <c r="G1081"/>
  <c r="P1080"/>
  <c r="O1080"/>
  <c r="N1080"/>
  <c r="M1080"/>
  <c r="K1080"/>
  <c r="J1080"/>
  <c r="I1080"/>
  <c r="H1080"/>
  <c r="G1080"/>
  <c r="P1079"/>
  <c r="O1079"/>
  <c r="N1079"/>
  <c r="M1079"/>
  <c r="K1079"/>
  <c r="J1079"/>
  <c r="I1079"/>
  <c r="H1079"/>
  <c r="G1079"/>
  <c r="P1078"/>
  <c r="O1078"/>
  <c r="N1078"/>
  <c r="M1078"/>
  <c r="K1078"/>
  <c r="J1078"/>
  <c r="I1078"/>
  <c r="H1078"/>
  <c r="G1078"/>
  <c r="P1077"/>
  <c r="O1077"/>
  <c r="N1077"/>
  <c r="M1077"/>
  <c r="K1077"/>
  <c r="J1077"/>
  <c r="I1077"/>
  <c r="H1077"/>
  <c r="G1077"/>
  <c r="P1100"/>
  <c r="O1100"/>
  <c r="N1100"/>
  <c r="M1100"/>
  <c r="K1100"/>
  <c r="J1100"/>
  <c r="I1100"/>
  <c r="H1100"/>
  <c r="G1100"/>
  <c r="P1075"/>
  <c r="O1075"/>
  <c r="N1075"/>
  <c r="M1075"/>
  <c r="K1075"/>
  <c r="J1075"/>
  <c r="I1075"/>
  <c r="H1075"/>
  <c r="G1075"/>
  <c r="P1074"/>
  <c r="O1074"/>
  <c r="N1074"/>
  <c r="M1074"/>
  <c r="K1074"/>
  <c r="J1074"/>
  <c r="I1074"/>
  <c r="H1074"/>
  <c r="G1074"/>
  <c r="P1073"/>
  <c r="O1073"/>
  <c r="N1073"/>
  <c r="M1073"/>
  <c r="K1073"/>
  <c r="J1073"/>
  <c r="I1073"/>
  <c r="H1073"/>
  <c r="G1073"/>
  <c r="P1072"/>
  <c r="O1072"/>
  <c r="N1072"/>
  <c r="M1072"/>
  <c r="K1072"/>
  <c r="J1072"/>
  <c r="I1072"/>
  <c r="H1072"/>
  <c r="G1072"/>
  <c r="P1071"/>
  <c r="O1071"/>
  <c r="N1071"/>
  <c r="M1071"/>
  <c r="K1071"/>
  <c r="J1071"/>
  <c r="I1071"/>
  <c r="H1071"/>
  <c r="G1071"/>
  <c r="P1060"/>
  <c r="O1060"/>
  <c r="N1060"/>
  <c r="M1060"/>
  <c r="K1060"/>
  <c r="J1060"/>
  <c r="I1060"/>
  <c r="H1060"/>
  <c r="G1060"/>
  <c r="P1059"/>
  <c r="O1059"/>
  <c r="N1059"/>
  <c r="M1059"/>
  <c r="K1059"/>
  <c r="J1059"/>
  <c r="I1059"/>
  <c r="H1059"/>
  <c r="G1059"/>
  <c r="P1058"/>
  <c r="O1058"/>
  <c r="N1058"/>
  <c r="M1058"/>
  <c r="K1058"/>
  <c r="J1058"/>
  <c r="I1058"/>
  <c r="H1058"/>
  <c r="G1058"/>
  <c r="P1057"/>
  <c r="O1057"/>
  <c r="N1057"/>
  <c r="M1057"/>
  <c r="K1057"/>
  <c r="J1057"/>
  <c r="I1057"/>
  <c r="H1057"/>
  <c r="G1057"/>
  <c r="P1056"/>
  <c r="O1056"/>
  <c r="N1056"/>
  <c r="M1056"/>
  <c r="K1056"/>
  <c r="J1056"/>
  <c r="I1056"/>
  <c r="H1056"/>
  <c r="G1056"/>
  <c r="P1055"/>
  <c r="O1055"/>
  <c r="N1055"/>
  <c r="M1055"/>
  <c r="K1055"/>
  <c r="J1055"/>
  <c r="I1055"/>
  <c r="H1055"/>
  <c r="G1055"/>
  <c r="P1054"/>
  <c r="O1054"/>
  <c r="N1054"/>
  <c r="M1054"/>
  <c r="K1054"/>
  <c r="J1054"/>
  <c r="I1054"/>
  <c r="H1054"/>
  <c r="G1054"/>
  <c r="P1053"/>
  <c r="O1053"/>
  <c r="N1053"/>
  <c r="M1053"/>
  <c r="K1053"/>
  <c r="J1053"/>
  <c r="I1053"/>
  <c r="H1053"/>
  <c r="G1053"/>
  <c r="P1052"/>
  <c r="O1052"/>
  <c r="N1052"/>
  <c r="M1052"/>
  <c r="K1052"/>
  <c r="J1052"/>
  <c r="I1052"/>
  <c r="H1052"/>
  <c r="G1052"/>
  <c r="P1051"/>
  <c r="O1051"/>
  <c r="N1051"/>
  <c r="M1051"/>
  <c r="K1051"/>
  <c r="J1051"/>
  <c r="I1051"/>
  <c r="H1051"/>
  <c r="G1051"/>
  <c r="P1050"/>
  <c r="O1050"/>
  <c r="N1050"/>
  <c r="M1050"/>
  <c r="K1050"/>
  <c r="J1050"/>
  <c r="I1050"/>
  <c r="H1050"/>
  <c r="G1050"/>
  <c r="P1049"/>
  <c r="O1049"/>
  <c r="N1049"/>
  <c r="M1049"/>
  <c r="K1049"/>
  <c r="J1049"/>
  <c r="I1049"/>
  <c r="H1049"/>
  <c r="G1049"/>
  <c r="P1041"/>
  <c r="O1041"/>
  <c r="N1041"/>
  <c r="M1041"/>
  <c r="K1041"/>
  <c r="J1041"/>
  <c r="I1041"/>
  <c r="H1041"/>
  <c r="G1041"/>
  <c r="P1016"/>
  <c r="O1016"/>
  <c r="N1016"/>
  <c r="M1016"/>
  <c r="K1016"/>
  <c r="J1016"/>
  <c r="I1016"/>
  <c r="H1016"/>
  <c r="G1016"/>
  <c r="P1014"/>
  <c r="O1014"/>
  <c r="N1014"/>
  <c r="M1014"/>
  <c r="K1014"/>
  <c r="J1014"/>
  <c r="I1014"/>
  <c r="H1014"/>
  <c r="G1014"/>
  <c r="P1040"/>
  <c r="O1040"/>
  <c r="N1040"/>
  <c r="M1040"/>
  <c r="K1040"/>
  <c r="J1040"/>
  <c r="I1040"/>
  <c r="H1040"/>
  <c r="G1040"/>
  <c r="P1039"/>
  <c r="O1039"/>
  <c r="N1039"/>
  <c r="M1039"/>
  <c r="K1039"/>
  <c r="J1039"/>
  <c r="I1039"/>
  <c r="H1039"/>
  <c r="G1039"/>
  <c r="P1038"/>
  <c r="O1038"/>
  <c r="N1038"/>
  <c r="M1038"/>
  <c r="K1038"/>
  <c r="J1038"/>
  <c r="I1038"/>
  <c r="H1038"/>
  <c r="G1038"/>
  <c r="P1037"/>
  <c r="O1037"/>
  <c r="N1037"/>
  <c r="M1037"/>
  <c r="K1037"/>
  <c r="J1037"/>
  <c r="I1037"/>
  <c r="H1037"/>
  <c r="G1037"/>
  <c r="P1036"/>
  <c r="O1036"/>
  <c r="N1036"/>
  <c r="M1036"/>
  <c r="K1036"/>
  <c r="J1036"/>
  <c r="I1036"/>
  <c r="H1036"/>
  <c r="G1036"/>
  <c r="P1035"/>
  <c r="O1035"/>
  <c r="N1035"/>
  <c r="M1035"/>
  <c r="K1035"/>
  <c r="J1035"/>
  <c r="I1035"/>
  <c r="H1035"/>
  <c r="G1035"/>
  <c r="P1034"/>
  <c r="O1034"/>
  <c r="N1034"/>
  <c r="M1034"/>
  <c r="K1034"/>
  <c r="J1034"/>
  <c r="I1034"/>
  <c r="H1034"/>
  <c r="G1034"/>
  <c r="P1013"/>
  <c r="O1013"/>
  <c r="N1013"/>
  <c r="M1013"/>
  <c r="K1013"/>
  <c r="J1013"/>
  <c r="I1013"/>
  <c r="H1013"/>
  <c r="G1013"/>
  <c r="P1032"/>
  <c r="O1032"/>
  <c r="N1032"/>
  <c r="M1032"/>
  <c r="K1032"/>
  <c r="J1032"/>
  <c r="I1032"/>
  <c r="H1032"/>
  <c r="G1032"/>
  <c r="P1031"/>
  <c r="O1031"/>
  <c r="N1031"/>
  <c r="M1031"/>
  <c r="K1031"/>
  <c r="J1031"/>
  <c r="I1031"/>
  <c r="H1031"/>
  <c r="G1031"/>
  <c r="P1030"/>
  <c r="O1030"/>
  <c r="N1030"/>
  <c r="M1030"/>
  <c r="K1030"/>
  <c r="J1030"/>
  <c r="I1030"/>
  <c r="H1030"/>
  <c r="G1030"/>
  <c r="P1029"/>
  <c r="O1029"/>
  <c r="N1029"/>
  <c r="M1029"/>
  <c r="K1029"/>
  <c r="J1029"/>
  <c r="I1029"/>
  <c r="H1029"/>
  <c r="G1029"/>
  <c r="P1028"/>
  <c r="O1028"/>
  <c r="N1028"/>
  <c r="M1028"/>
  <c r="K1028"/>
  <c r="J1028"/>
  <c r="I1028"/>
  <c r="H1028"/>
  <c r="G1028"/>
  <c r="P1027"/>
  <c r="O1027"/>
  <c r="N1027"/>
  <c r="M1027"/>
  <c r="K1027"/>
  <c r="J1027"/>
  <c r="I1027"/>
  <c r="H1027"/>
  <c r="G1027"/>
  <c r="P1026"/>
  <c r="O1026"/>
  <c r="N1026"/>
  <c r="M1026"/>
  <c r="K1026"/>
  <c r="J1026"/>
  <c r="I1026"/>
  <c r="H1026"/>
  <c r="G1026"/>
  <c r="P1025"/>
  <c r="O1025"/>
  <c r="N1025"/>
  <c r="M1025"/>
  <c r="K1025"/>
  <c r="J1025"/>
  <c r="I1025"/>
  <c r="H1025"/>
  <c r="G1025"/>
  <c r="P1024"/>
  <c r="O1024"/>
  <c r="N1024"/>
  <c r="M1024"/>
  <c r="K1024"/>
  <c r="J1024"/>
  <c r="I1024"/>
  <c r="H1024"/>
  <c r="G1024"/>
  <c r="P1023"/>
  <c r="O1023"/>
  <c r="N1023"/>
  <c r="M1023"/>
  <c r="K1023"/>
  <c r="J1023"/>
  <c r="I1023"/>
  <c r="H1023"/>
  <c r="G1023"/>
  <c r="P1017"/>
  <c r="O1017"/>
  <c r="N1017"/>
  <c r="M1017"/>
  <c r="K1017"/>
  <c r="J1017"/>
  <c r="I1017"/>
  <c r="H1017"/>
  <c r="G1017"/>
  <c r="P1015"/>
  <c r="O1015"/>
  <c r="N1015"/>
  <c r="M1015"/>
  <c r="K1015"/>
  <c r="J1015"/>
  <c r="I1015"/>
  <c r="H1015"/>
  <c r="G1015"/>
  <c r="P1033"/>
  <c r="O1033"/>
  <c r="N1033"/>
  <c r="M1033"/>
  <c r="K1033"/>
  <c r="J1033"/>
  <c r="I1033"/>
  <c r="H1033"/>
  <c r="G1033"/>
  <c r="P1012"/>
  <c r="O1012"/>
  <c r="N1012"/>
  <c r="M1012"/>
  <c r="K1012"/>
  <c r="J1012"/>
  <c r="I1012"/>
  <c r="H1012"/>
  <c r="G1012"/>
  <c r="P1011"/>
  <c r="O1011"/>
  <c r="N1011"/>
  <c r="M1011"/>
  <c r="K1011"/>
  <c r="J1011"/>
  <c r="I1011"/>
  <c r="H1011"/>
  <c r="G1011"/>
  <c r="P1010"/>
  <c r="O1010"/>
  <c r="N1010"/>
  <c r="M1010"/>
  <c r="K1010"/>
  <c r="J1010"/>
  <c r="I1010"/>
  <c r="H1010"/>
  <c r="G1010"/>
  <c r="P1009"/>
  <c r="O1009"/>
  <c r="N1009"/>
  <c r="M1009"/>
  <c r="K1009"/>
  <c r="J1009"/>
  <c r="I1009"/>
  <c r="H1009"/>
  <c r="G1009"/>
  <c r="P1008"/>
  <c r="O1008"/>
  <c r="N1008"/>
  <c r="M1008"/>
  <c r="K1008"/>
  <c r="J1008"/>
  <c r="I1008"/>
  <c r="H1008"/>
  <c r="G1008"/>
  <c r="P1007"/>
  <c r="O1007"/>
  <c r="N1007"/>
  <c r="M1007"/>
  <c r="K1007"/>
  <c r="J1007"/>
  <c r="I1007"/>
  <c r="H1007"/>
  <c r="G1007"/>
  <c r="P1006"/>
  <c r="O1006"/>
  <c r="N1006"/>
  <c r="M1006"/>
  <c r="K1006"/>
  <c r="J1006"/>
  <c r="I1006"/>
  <c r="H1006"/>
  <c r="G1006"/>
  <c r="P1005"/>
  <c r="O1005"/>
  <c r="N1005"/>
  <c r="M1005"/>
  <c r="K1005"/>
  <c r="J1005"/>
  <c r="I1005"/>
  <c r="H1005"/>
  <c r="G1005"/>
  <c r="P1004"/>
  <c r="O1004"/>
  <c r="N1004"/>
  <c r="M1004"/>
  <c r="K1004"/>
  <c r="J1004"/>
  <c r="I1004"/>
  <c r="H1004"/>
  <c r="G1004"/>
  <c r="P1003"/>
  <c r="O1003"/>
  <c r="N1003"/>
  <c r="M1003"/>
  <c r="K1003"/>
  <c r="J1003"/>
  <c r="I1003"/>
  <c r="H1003"/>
  <c r="G1003"/>
  <c r="P1002"/>
  <c r="O1002"/>
  <c r="N1002"/>
  <c r="M1002"/>
  <c r="K1002"/>
  <c r="J1002"/>
  <c r="I1002"/>
  <c r="H1002"/>
  <c r="G1002"/>
  <c r="P1001"/>
  <c r="O1001"/>
  <c r="N1001"/>
  <c r="M1001"/>
  <c r="K1001"/>
  <c r="J1001"/>
  <c r="I1001"/>
  <c r="H1001"/>
  <c r="G1001"/>
  <c r="P1000"/>
  <c r="O1000"/>
  <c r="N1000"/>
  <c r="M1000"/>
  <c r="K1000"/>
  <c r="J1000"/>
  <c r="I1000"/>
  <c r="H1000"/>
  <c r="G1000"/>
  <c r="P999"/>
  <c r="O999"/>
  <c r="N999"/>
  <c r="M999"/>
  <c r="K999"/>
  <c r="J999"/>
  <c r="I999"/>
  <c r="H999"/>
  <c r="G999"/>
  <c r="P988"/>
  <c r="O988"/>
  <c r="N988"/>
  <c r="M988"/>
  <c r="K988"/>
  <c r="J988"/>
  <c r="I988"/>
  <c r="H988"/>
  <c r="G988"/>
  <c r="P987"/>
  <c r="O987"/>
  <c r="N987"/>
  <c r="M987"/>
  <c r="K987"/>
  <c r="J987"/>
  <c r="I987"/>
  <c r="H987"/>
  <c r="G987"/>
  <c r="P986"/>
  <c r="O986"/>
  <c r="N986"/>
  <c r="M986"/>
  <c r="K986"/>
  <c r="J986"/>
  <c r="I986"/>
  <c r="H986"/>
  <c r="G986"/>
  <c r="P985"/>
  <c r="O985"/>
  <c r="N985"/>
  <c r="M985"/>
  <c r="K985"/>
  <c r="J985"/>
  <c r="I985"/>
  <c r="H985"/>
  <c r="G985"/>
  <c r="P980"/>
  <c r="O980"/>
  <c r="N980"/>
  <c r="M980"/>
  <c r="K980"/>
  <c r="J980"/>
  <c r="I980"/>
  <c r="H980"/>
  <c r="G980"/>
  <c r="P974"/>
  <c r="O974"/>
  <c r="N974"/>
  <c r="M974"/>
  <c r="K974"/>
  <c r="J974"/>
  <c r="I974"/>
  <c r="H974"/>
  <c r="G974"/>
  <c r="P973"/>
  <c r="O973"/>
  <c r="N973"/>
  <c r="M973"/>
  <c r="K973"/>
  <c r="J973"/>
  <c r="I973"/>
  <c r="H973"/>
  <c r="G973"/>
  <c r="P972"/>
  <c r="O972"/>
  <c r="N972"/>
  <c r="M972"/>
  <c r="K972"/>
  <c r="J972"/>
  <c r="I972"/>
  <c r="H972"/>
  <c r="G972"/>
  <c r="P971"/>
  <c r="O971"/>
  <c r="N971"/>
  <c r="M971"/>
  <c r="K971"/>
  <c r="J971"/>
  <c r="I971"/>
  <c r="H971"/>
  <c r="G971"/>
  <c r="P970"/>
  <c r="O970"/>
  <c r="N970"/>
  <c r="M970"/>
  <c r="K970"/>
  <c r="J970"/>
  <c r="I970"/>
  <c r="H970"/>
  <c r="G970"/>
  <c r="P969"/>
  <c r="O969"/>
  <c r="N969"/>
  <c r="M969"/>
  <c r="K969"/>
  <c r="J969"/>
  <c r="I969"/>
  <c r="H969"/>
  <c r="G969"/>
  <c r="P968"/>
  <c r="O968"/>
  <c r="N968"/>
  <c r="M968"/>
  <c r="K968"/>
  <c r="J968"/>
  <c r="I968"/>
  <c r="H968"/>
  <c r="G968"/>
  <c r="P967"/>
  <c r="O967"/>
  <c r="N967"/>
  <c r="M967"/>
  <c r="K967"/>
  <c r="J967"/>
  <c r="I967"/>
  <c r="H967"/>
  <c r="G967"/>
  <c r="P966"/>
  <c r="O966"/>
  <c r="N966"/>
  <c r="M966"/>
  <c r="K966"/>
  <c r="J966"/>
  <c r="I966"/>
  <c r="H966"/>
  <c r="G966"/>
  <c r="P965"/>
  <c r="O965"/>
  <c r="N965"/>
  <c r="M965"/>
  <c r="K965"/>
  <c r="J965"/>
  <c r="I965"/>
  <c r="H965"/>
  <c r="G965"/>
  <c r="P964"/>
  <c r="O964"/>
  <c r="N964"/>
  <c r="M964"/>
  <c r="K964"/>
  <c r="J964"/>
  <c r="I964"/>
  <c r="H964"/>
  <c r="G964"/>
  <c r="P963"/>
  <c r="O963"/>
  <c r="N963"/>
  <c r="M963"/>
  <c r="K963"/>
  <c r="J963"/>
  <c r="I963"/>
  <c r="H963"/>
  <c r="G963"/>
  <c r="P962"/>
  <c r="O962"/>
  <c r="N962"/>
  <c r="M962"/>
  <c r="K962"/>
  <c r="J962"/>
  <c r="I962"/>
  <c r="H962"/>
  <c r="G962"/>
  <c r="P955"/>
  <c r="O955"/>
  <c r="N955"/>
  <c r="M955"/>
  <c r="K955"/>
  <c r="J955"/>
  <c r="I955"/>
  <c r="H955"/>
  <c r="G955"/>
  <c r="P954"/>
  <c r="O954"/>
  <c r="N954"/>
  <c r="M954"/>
  <c r="K954"/>
  <c r="J954"/>
  <c r="I954"/>
  <c r="H954"/>
  <c r="G954"/>
  <c r="P953"/>
  <c r="O953"/>
  <c r="N953"/>
  <c r="M953"/>
  <c r="K953"/>
  <c r="J953"/>
  <c r="I953"/>
  <c r="H953"/>
  <c r="G953"/>
  <c r="P952"/>
  <c r="O952"/>
  <c r="N952"/>
  <c r="M952"/>
  <c r="K952"/>
  <c r="J952"/>
  <c r="I952"/>
  <c r="H952"/>
  <c r="G952"/>
  <c r="P951"/>
  <c r="O951"/>
  <c r="N951"/>
  <c r="M951"/>
  <c r="K951"/>
  <c r="J951"/>
  <c r="I951"/>
  <c r="H951"/>
  <c r="G951"/>
  <c r="P950"/>
  <c r="O950"/>
  <c r="N950"/>
  <c r="M950"/>
  <c r="K950"/>
  <c r="J950"/>
  <c r="I950"/>
  <c r="H950"/>
  <c r="G950"/>
  <c r="P893"/>
  <c r="O893"/>
  <c r="N893"/>
  <c r="M893"/>
  <c r="K893"/>
  <c r="J893"/>
  <c r="I893"/>
  <c r="H893"/>
  <c r="G893"/>
  <c r="P949"/>
  <c r="O949"/>
  <c r="N949"/>
  <c r="M949"/>
  <c r="K949"/>
  <c r="J949"/>
  <c r="I949"/>
  <c r="H949"/>
  <c r="G949"/>
  <c r="P948"/>
  <c r="O948"/>
  <c r="N948"/>
  <c r="M948"/>
  <c r="K948"/>
  <c r="J948"/>
  <c r="I948"/>
  <c r="H948"/>
  <c r="G948"/>
  <c r="P947"/>
  <c r="O947"/>
  <c r="N947"/>
  <c r="M947"/>
  <c r="K947"/>
  <c r="J947"/>
  <c r="I947"/>
  <c r="H947"/>
  <c r="G947"/>
  <c r="P946"/>
  <c r="O946"/>
  <c r="N946"/>
  <c r="M946"/>
  <c r="K946"/>
  <c r="J946"/>
  <c r="I946"/>
  <c r="H946"/>
  <c r="G946"/>
  <c r="P945"/>
  <c r="O945"/>
  <c r="N945"/>
  <c r="M945"/>
  <c r="K945"/>
  <c r="J945"/>
  <c r="I945"/>
  <c r="H945"/>
  <c r="G945"/>
  <c r="P944"/>
  <c r="O944"/>
  <c r="N944"/>
  <c r="M944"/>
  <c r="K944"/>
  <c r="J944"/>
  <c r="I944"/>
  <c r="H944"/>
  <c r="G944"/>
  <c r="P739"/>
  <c r="O739"/>
  <c r="N739"/>
  <c r="M739"/>
  <c r="K739"/>
  <c r="J739"/>
  <c r="I739"/>
  <c r="H739"/>
  <c r="G739"/>
  <c r="P943"/>
  <c r="O943"/>
  <c r="N943"/>
  <c r="M943"/>
  <c r="K943"/>
  <c r="J943"/>
  <c r="I943"/>
  <c r="H943"/>
  <c r="G943"/>
  <c r="P942"/>
  <c r="O942"/>
  <c r="N942"/>
  <c r="M942"/>
  <c r="K942"/>
  <c r="J942"/>
  <c r="I942"/>
  <c r="H942"/>
  <c r="G942"/>
  <c r="P941"/>
  <c r="O941"/>
  <c r="N941"/>
  <c r="M941"/>
  <c r="K941"/>
  <c r="J941"/>
  <c r="I941"/>
  <c r="H941"/>
  <c r="G941"/>
  <c r="P940"/>
  <c r="O940"/>
  <c r="N940"/>
  <c r="M940"/>
  <c r="K940"/>
  <c r="J940"/>
  <c r="I940"/>
  <c r="H940"/>
  <c r="G940"/>
  <c r="P557"/>
  <c r="O557"/>
  <c r="N557"/>
  <c r="M557"/>
  <c r="K557"/>
  <c r="J557"/>
  <c r="I557"/>
  <c r="H557"/>
  <c r="G557"/>
  <c r="P939"/>
  <c r="O939"/>
  <c r="N939"/>
  <c r="M939"/>
  <c r="K939"/>
  <c r="J939"/>
  <c r="I939"/>
  <c r="H939"/>
  <c r="G939"/>
  <c r="P938"/>
  <c r="O938"/>
  <c r="N938"/>
  <c r="M938"/>
  <c r="K938"/>
  <c r="J938"/>
  <c r="I938"/>
  <c r="H938"/>
  <c r="G938"/>
  <c r="P937"/>
  <c r="O937"/>
  <c r="N937"/>
  <c r="M937"/>
  <c r="K937"/>
  <c r="J937"/>
  <c r="I937"/>
  <c r="H937"/>
  <c r="G937"/>
  <c r="P931"/>
  <c r="O931"/>
  <c r="N931"/>
  <c r="M931"/>
  <c r="K931"/>
  <c r="J931"/>
  <c r="I931"/>
  <c r="H931"/>
  <c r="G931"/>
  <c r="P930"/>
  <c r="O930"/>
  <c r="N930"/>
  <c r="M930"/>
  <c r="K930"/>
  <c r="J930"/>
  <c r="I930"/>
  <c r="H930"/>
  <c r="G930"/>
  <c r="P929"/>
  <c r="O929"/>
  <c r="N929"/>
  <c r="M929"/>
  <c r="K929"/>
  <c r="J929"/>
  <c r="I929"/>
  <c r="H929"/>
  <c r="G929"/>
  <c r="P928"/>
  <c r="O928"/>
  <c r="N928"/>
  <c r="M928"/>
  <c r="K928"/>
  <c r="J928"/>
  <c r="I928"/>
  <c r="H928"/>
  <c r="G928"/>
  <c r="P927"/>
  <c r="O927"/>
  <c r="N927"/>
  <c r="M927"/>
  <c r="K927"/>
  <c r="J927"/>
  <c r="I927"/>
  <c r="H927"/>
  <c r="G927"/>
  <c r="P926"/>
  <c r="O926"/>
  <c r="N926"/>
  <c r="M926"/>
  <c r="K926"/>
  <c r="J926"/>
  <c r="I926"/>
  <c r="H926"/>
  <c r="G926"/>
  <c r="P925"/>
  <c r="O925"/>
  <c r="N925"/>
  <c r="M925"/>
  <c r="K925"/>
  <c r="J925"/>
  <c r="I925"/>
  <c r="H925"/>
  <c r="G925"/>
  <c r="P918"/>
  <c r="O918"/>
  <c r="N918"/>
  <c r="M918"/>
  <c r="K918"/>
  <c r="J918"/>
  <c r="I918"/>
  <c r="H918"/>
  <c r="G918"/>
  <c r="P917"/>
  <c r="O917"/>
  <c r="N917"/>
  <c r="M917"/>
  <c r="K917"/>
  <c r="J917"/>
  <c r="I917"/>
  <c r="H917"/>
  <c r="G917"/>
  <c r="P916"/>
  <c r="O916"/>
  <c r="N916"/>
  <c r="M916"/>
  <c r="K916"/>
  <c r="J916"/>
  <c r="I916"/>
  <c r="H916"/>
  <c r="G916"/>
  <c r="P915"/>
  <c r="O915"/>
  <c r="N915"/>
  <c r="M915"/>
  <c r="K915"/>
  <c r="J915"/>
  <c r="I915"/>
  <c r="H915"/>
  <c r="G915"/>
  <c r="P914"/>
  <c r="O914"/>
  <c r="N914"/>
  <c r="M914"/>
  <c r="K914"/>
  <c r="J914"/>
  <c r="I914"/>
  <c r="H914"/>
  <c r="G914"/>
  <c r="P913"/>
  <c r="O913"/>
  <c r="N913"/>
  <c r="M913"/>
  <c r="K913"/>
  <c r="J913"/>
  <c r="I913"/>
  <c r="H913"/>
  <c r="G913"/>
  <c r="P911"/>
  <c r="O911"/>
  <c r="N911"/>
  <c r="M911"/>
  <c r="K911"/>
  <c r="J911"/>
  <c r="I911"/>
  <c r="H911"/>
  <c r="G911"/>
  <c r="P910"/>
  <c r="O910"/>
  <c r="N910"/>
  <c r="M910"/>
  <c r="K910"/>
  <c r="J910"/>
  <c r="I910"/>
  <c r="H910"/>
  <c r="G910"/>
  <c r="P909"/>
  <c r="O909"/>
  <c r="N909"/>
  <c r="M909"/>
  <c r="K909"/>
  <c r="J909"/>
  <c r="I909"/>
  <c r="H909"/>
  <c r="G909"/>
  <c r="P908"/>
  <c r="O908"/>
  <c r="N908"/>
  <c r="M908"/>
  <c r="K908"/>
  <c r="J908"/>
  <c r="I908"/>
  <c r="H908"/>
  <c r="G908"/>
  <c r="P907"/>
  <c r="O907"/>
  <c r="N907"/>
  <c r="M907"/>
  <c r="K907"/>
  <c r="J907"/>
  <c r="I907"/>
  <c r="H907"/>
  <c r="G907"/>
  <c r="P906"/>
  <c r="O906"/>
  <c r="N906"/>
  <c r="M906"/>
  <c r="K906"/>
  <c r="J906"/>
  <c r="I906"/>
  <c r="H906"/>
  <c r="G906"/>
  <c r="P905"/>
  <c r="O905"/>
  <c r="N905"/>
  <c r="M905"/>
  <c r="K905"/>
  <c r="J905"/>
  <c r="I905"/>
  <c r="H905"/>
  <c r="G905"/>
  <c r="P904"/>
  <c r="O904"/>
  <c r="N904"/>
  <c r="M904"/>
  <c r="K904"/>
  <c r="J904"/>
  <c r="I904"/>
  <c r="H904"/>
  <c r="G904"/>
  <c r="P903"/>
  <c r="O903"/>
  <c r="N903"/>
  <c r="M903"/>
  <c r="K903"/>
  <c r="J903"/>
  <c r="I903"/>
  <c r="H903"/>
  <c r="G903"/>
  <c r="P902"/>
  <c r="O902"/>
  <c r="N902"/>
  <c r="M902"/>
  <c r="K902"/>
  <c r="J902"/>
  <c r="I902"/>
  <c r="H902"/>
  <c r="G902"/>
  <c r="P901"/>
  <c r="O901"/>
  <c r="N901"/>
  <c r="M901"/>
  <c r="K901"/>
  <c r="J901"/>
  <c r="I901"/>
  <c r="H901"/>
  <c r="G901"/>
  <c r="P895"/>
  <c r="O895"/>
  <c r="N895"/>
  <c r="M895"/>
  <c r="K895"/>
  <c r="J895"/>
  <c r="I895"/>
  <c r="H895"/>
  <c r="G895"/>
  <c r="P894"/>
  <c r="O894"/>
  <c r="N894"/>
  <c r="M894"/>
  <c r="K894"/>
  <c r="J894"/>
  <c r="I894"/>
  <c r="H894"/>
  <c r="G894"/>
  <c r="P892"/>
  <c r="O892"/>
  <c r="N892"/>
  <c r="M892"/>
  <c r="K892"/>
  <c r="J892"/>
  <c r="I892"/>
  <c r="H892"/>
  <c r="G892"/>
  <c r="P891"/>
  <c r="O891"/>
  <c r="N891"/>
  <c r="M891"/>
  <c r="K891"/>
  <c r="J891"/>
  <c r="I891"/>
  <c r="H891"/>
  <c r="G891"/>
  <c r="P890"/>
  <c r="O890"/>
  <c r="N890"/>
  <c r="M890"/>
  <c r="K890"/>
  <c r="J890"/>
  <c r="I890"/>
  <c r="H890"/>
  <c r="G890"/>
  <c r="P889"/>
  <c r="O889"/>
  <c r="N889"/>
  <c r="M889"/>
  <c r="K889"/>
  <c r="J889"/>
  <c r="I889"/>
  <c r="H889"/>
  <c r="G889"/>
  <c r="P888"/>
  <c r="O888"/>
  <c r="N888"/>
  <c r="M888"/>
  <c r="K888"/>
  <c r="J888"/>
  <c r="I888"/>
  <c r="H888"/>
  <c r="G888"/>
  <c r="P887"/>
  <c r="O887"/>
  <c r="N887"/>
  <c r="M887"/>
  <c r="K887"/>
  <c r="J887"/>
  <c r="I887"/>
  <c r="H887"/>
  <c r="G887"/>
  <c r="P886"/>
  <c r="O886"/>
  <c r="N886"/>
  <c r="M886"/>
  <c r="K886"/>
  <c r="J886"/>
  <c r="I886"/>
  <c r="H886"/>
  <c r="G886"/>
  <c r="P885"/>
  <c r="O885"/>
  <c r="N885"/>
  <c r="M885"/>
  <c r="K885"/>
  <c r="J885"/>
  <c r="I885"/>
  <c r="H885"/>
  <c r="G885"/>
  <c r="P884"/>
  <c r="O884"/>
  <c r="N884"/>
  <c r="M884"/>
  <c r="K884"/>
  <c r="J884"/>
  <c r="I884"/>
  <c r="H884"/>
  <c r="G884"/>
  <c r="P883"/>
  <c r="O883"/>
  <c r="N883"/>
  <c r="M883"/>
  <c r="K883"/>
  <c r="J883"/>
  <c r="I883"/>
  <c r="H883"/>
  <c r="G883"/>
  <c r="P882"/>
  <c r="O882"/>
  <c r="N882"/>
  <c r="M882"/>
  <c r="K882"/>
  <c r="J882"/>
  <c r="I882"/>
  <c r="H882"/>
  <c r="G882"/>
  <c r="P881"/>
  <c r="O881"/>
  <c r="N881"/>
  <c r="M881"/>
  <c r="K881"/>
  <c r="J881"/>
  <c r="I881"/>
  <c r="H881"/>
  <c r="G881"/>
  <c r="P874"/>
  <c r="O874"/>
  <c r="N874"/>
  <c r="M874"/>
  <c r="K874"/>
  <c r="J874"/>
  <c r="I874"/>
  <c r="H874"/>
  <c r="G874"/>
  <c r="P873"/>
  <c r="O873"/>
  <c r="N873"/>
  <c r="M873"/>
  <c r="K873"/>
  <c r="J873"/>
  <c r="I873"/>
  <c r="H873"/>
  <c r="G873"/>
  <c r="P872"/>
  <c r="O872"/>
  <c r="N872"/>
  <c r="M872"/>
  <c r="K872"/>
  <c r="J872"/>
  <c r="I872"/>
  <c r="H872"/>
  <c r="G872"/>
  <c r="P871"/>
  <c r="O871"/>
  <c r="N871"/>
  <c r="M871"/>
  <c r="K871"/>
  <c r="J871"/>
  <c r="I871"/>
  <c r="H871"/>
  <c r="G871"/>
  <c r="P870"/>
  <c r="O870"/>
  <c r="N870"/>
  <c r="M870"/>
  <c r="K870"/>
  <c r="J870"/>
  <c r="I870"/>
  <c r="H870"/>
  <c r="G870"/>
  <c r="P869"/>
  <c r="O869"/>
  <c r="N869"/>
  <c r="M869"/>
  <c r="K869"/>
  <c r="J869"/>
  <c r="I869"/>
  <c r="H869"/>
  <c r="G869"/>
  <c r="P868"/>
  <c r="O868"/>
  <c r="N868"/>
  <c r="M868"/>
  <c r="K868"/>
  <c r="J868"/>
  <c r="I868"/>
  <c r="H868"/>
  <c r="G868"/>
  <c r="P867"/>
  <c r="O867"/>
  <c r="N867"/>
  <c r="M867"/>
  <c r="K867"/>
  <c r="J867"/>
  <c r="I867"/>
  <c r="H867"/>
  <c r="G867"/>
  <c r="P866"/>
  <c r="O866"/>
  <c r="N866"/>
  <c r="M866"/>
  <c r="K866"/>
  <c r="J866"/>
  <c r="I866"/>
  <c r="H866"/>
  <c r="G866"/>
  <c r="P861"/>
  <c r="O861"/>
  <c r="N861"/>
  <c r="M861"/>
  <c r="K861"/>
  <c r="J861"/>
  <c r="I861"/>
  <c r="H861"/>
  <c r="G861"/>
  <c r="P860"/>
  <c r="O860"/>
  <c r="N860"/>
  <c r="M860"/>
  <c r="K860"/>
  <c r="J860"/>
  <c r="I860"/>
  <c r="H860"/>
  <c r="G860"/>
  <c r="P859"/>
  <c r="O859"/>
  <c r="N859"/>
  <c r="M859"/>
  <c r="K859"/>
  <c r="J859"/>
  <c r="I859"/>
  <c r="H859"/>
  <c r="G859"/>
  <c r="P858"/>
  <c r="O858"/>
  <c r="N858"/>
  <c r="M858"/>
  <c r="K858"/>
  <c r="J858"/>
  <c r="I858"/>
  <c r="H858"/>
  <c r="G858"/>
  <c r="P857"/>
  <c r="O857"/>
  <c r="N857"/>
  <c r="M857"/>
  <c r="K857"/>
  <c r="J857"/>
  <c r="I857"/>
  <c r="H857"/>
  <c r="G857"/>
  <c r="P856"/>
  <c r="O856"/>
  <c r="N856"/>
  <c r="M856"/>
  <c r="K856"/>
  <c r="J856"/>
  <c r="I856"/>
  <c r="H856"/>
  <c r="G856"/>
  <c r="P333"/>
  <c r="O333"/>
  <c r="N333"/>
  <c r="M333"/>
  <c r="K333"/>
  <c r="J333"/>
  <c r="I333"/>
  <c r="H333"/>
  <c r="G333"/>
  <c r="P855"/>
  <c r="O855"/>
  <c r="N855"/>
  <c r="M855"/>
  <c r="K855"/>
  <c r="J855"/>
  <c r="I855"/>
  <c r="H855"/>
  <c r="G855"/>
  <c r="P854"/>
  <c r="O854"/>
  <c r="N854"/>
  <c r="M854"/>
  <c r="K854"/>
  <c r="J854"/>
  <c r="I854"/>
  <c r="H854"/>
  <c r="G854"/>
  <c r="P853"/>
  <c r="O853"/>
  <c r="N853"/>
  <c r="M853"/>
  <c r="K853"/>
  <c r="J853"/>
  <c r="I853"/>
  <c r="H853"/>
  <c r="G853"/>
  <c r="P852"/>
  <c r="O852"/>
  <c r="N852"/>
  <c r="M852"/>
  <c r="K852"/>
  <c r="J852"/>
  <c r="I852"/>
  <c r="H852"/>
  <c r="G852"/>
  <c r="P851"/>
  <c r="O851"/>
  <c r="N851"/>
  <c r="M851"/>
  <c r="K851"/>
  <c r="J851"/>
  <c r="I851"/>
  <c r="H851"/>
  <c r="G851"/>
  <c r="P834"/>
  <c r="O834"/>
  <c r="N834"/>
  <c r="M834"/>
  <c r="K834"/>
  <c r="J834"/>
  <c r="I834"/>
  <c r="H834"/>
  <c r="G834"/>
  <c r="P831"/>
  <c r="O831"/>
  <c r="N831"/>
  <c r="M831"/>
  <c r="K831"/>
  <c r="J831"/>
  <c r="I831"/>
  <c r="H831"/>
  <c r="G831"/>
  <c r="P830"/>
  <c r="O830"/>
  <c r="N830"/>
  <c r="M830"/>
  <c r="K830"/>
  <c r="J830"/>
  <c r="I830"/>
  <c r="H830"/>
  <c r="G830"/>
  <c r="P829"/>
  <c r="O829"/>
  <c r="N829"/>
  <c r="M829"/>
  <c r="K829"/>
  <c r="J829"/>
  <c r="I829"/>
  <c r="H829"/>
  <c r="G829"/>
  <c r="P828"/>
  <c r="O828"/>
  <c r="N828"/>
  <c r="M828"/>
  <c r="K828"/>
  <c r="J828"/>
  <c r="I828"/>
  <c r="H828"/>
  <c r="G828"/>
  <c r="P794"/>
  <c r="O794"/>
  <c r="N794"/>
  <c r="M794"/>
  <c r="K794"/>
  <c r="J794"/>
  <c r="I794"/>
  <c r="H794"/>
  <c r="G794"/>
  <c r="P826"/>
  <c r="O826"/>
  <c r="N826"/>
  <c r="M826"/>
  <c r="K826"/>
  <c r="J826"/>
  <c r="I826"/>
  <c r="H826"/>
  <c r="G826"/>
  <c r="P825"/>
  <c r="O825"/>
  <c r="N825"/>
  <c r="M825"/>
  <c r="K825"/>
  <c r="J825"/>
  <c r="I825"/>
  <c r="H825"/>
  <c r="G825"/>
  <c r="P824"/>
  <c r="O824"/>
  <c r="N824"/>
  <c r="M824"/>
  <c r="K824"/>
  <c r="J824"/>
  <c r="I824"/>
  <c r="H824"/>
  <c r="G824"/>
  <c r="P823"/>
  <c r="O823"/>
  <c r="N823"/>
  <c r="M823"/>
  <c r="K823"/>
  <c r="J823"/>
  <c r="I823"/>
  <c r="H823"/>
  <c r="G823"/>
  <c r="P822"/>
  <c r="O822"/>
  <c r="N822"/>
  <c r="M822"/>
  <c r="K822"/>
  <c r="J822"/>
  <c r="I822"/>
  <c r="H822"/>
  <c r="G822"/>
  <c r="P821"/>
  <c r="O821"/>
  <c r="N821"/>
  <c r="M821"/>
  <c r="K821"/>
  <c r="J821"/>
  <c r="I821"/>
  <c r="H821"/>
  <c r="G821"/>
  <c r="P789"/>
  <c r="O789"/>
  <c r="N789"/>
  <c r="M789"/>
  <c r="K789"/>
  <c r="J789"/>
  <c r="I789"/>
  <c r="H789"/>
  <c r="G789"/>
  <c r="P819"/>
  <c r="O819"/>
  <c r="N819"/>
  <c r="M819"/>
  <c r="K819"/>
  <c r="J819"/>
  <c r="I819"/>
  <c r="H819"/>
  <c r="G819"/>
  <c r="P818"/>
  <c r="O818"/>
  <c r="N818"/>
  <c r="M818"/>
  <c r="K818"/>
  <c r="J818"/>
  <c r="I818"/>
  <c r="H818"/>
  <c r="G818"/>
  <c r="P817"/>
  <c r="O817"/>
  <c r="N817"/>
  <c r="M817"/>
  <c r="K817"/>
  <c r="J817"/>
  <c r="I817"/>
  <c r="H817"/>
  <c r="G817"/>
  <c r="P811"/>
  <c r="O811"/>
  <c r="N811"/>
  <c r="M811"/>
  <c r="K811"/>
  <c r="J811"/>
  <c r="I811"/>
  <c r="H811"/>
  <c r="G811"/>
  <c r="P810"/>
  <c r="O810"/>
  <c r="N810"/>
  <c r="M810"/>
  <c r="K810"/>
  <c r="J810"/>
  <c r="I810"/>
  <c r="H810"/>
  <c r="G810"/>
  <c r="P128"/>
  <c r="O128"/>
  <c r="N128"/>
  <c r="M128"/>
  <c r="K128"/>
  <c r="J128"/>
  <c r="I128"/>
  <c r="H128"/>
  <c r="G128"/>
  <c r="P806"/>
  <c r="O806"/>
  <c r="N806"/>
  <c r="M806"/>
  <c r="K806"/>
  <c r="J806"/>
  <c r="I806"/>
  <c r="H806"/>
  <c r="G806"/>
  <c r="P805"/>
  <c r="O805"/>
  <c r="N805"/>
  <c r="M805"/>
  <c r="K805"/>
  <c r="J805"/>
  <c r="I805"/>
  <c r="H805"/>
  <c r="G805"/>
  <c r="P404"/>
  <c r="O404"/>
  <c r="N404"/>
  <c r="M404"/>
  <c r="K404"/>
  <c r="J404"/>
  <c r="I404"/>
  <c r="H404"/>
  <c r="G404"/>
  <c r="P804"/>
  <c r="O804"/>
  <c r="N804"/>
  <c r="M804"/>
  <c r="K804"/>
  <c r="J804"/>
  <c r="I804"/>
  <c r="H804"/>
  <c r="G804"/>
  <c r="P803"/>
  <c r="O803"/>
  <c r="N803"/>
  <c r="M803"/>
  <c r="K803"/>
  <c r="J803"/>
  <c r="I803"/>
  <c r="H803"/>
  <c r="G803"/>
  <c r="P802"/>
  <c r="O802"/>
  <c r="N802"/>
  <c r="M802"/>
  <c r="K802"/>
  <c r="J802"/>
  <c r="I802"/>
  <c r="H802"/>
  <c r="G802"/>
  <c r="P801"/>
  <c r="O801"/>
  <c r="N801"/>
  <c r="M801"/>
  <c r="K801"/>
  <c r="J801"/>
  <c r="I801"/>
  <c r="H801"/>
  <c r="G801"/>
  <c r="P783"/>
  <c r="O783"/>
  <c r="N783"/>
  <c r="M783"/>
  <c r="K783"/>
  <c r="J783"/>
  <c r="I783"/>
  <c r="H783"/>
  <c r="G783"/>
  <c r="P798"/>
  <c r="O798"/>
  <c r="N798"/>
  <c r="M798"/>
  <c r="K798"/>
  <c r="J798"/>
  <c r="I798"/>
  <c r="H798"/>
  <c r="G798"/>
  <c r="P797"/>
  <c r="O797"/>
  <c r="N797"/>
  <c r="M797"/>
  <c r="K797"/>
  <c r="J797"/>
  <c r="I797"/>
  <c r="H797"/>
  <c r="G797"/>
  <c r="P796"/>
  <c r="O796"/>
  <c r="N796"/>
  <c r="M796"/>
  <c r="K796"/>
  <c r="J796"/>
  <c r="I796"/>
  <c r="H796"/>
  <c r="G796"/>
  <c r="P795"/>
  <c r="O795"/>
  <c r="N795"/>
  <c r="M795"/>
  <c r="K795"/>
  <c r="J795"/>
  <c r="I795"/>
  <c r="H795"/>
  <c r="G795"/>
  <c r="P827"/>
  <c r="O827"/>
  <c r="N827"/>
  <c r="M827"/>
  <c r="K827"/>
  <c r="J827"/>
  <c r="I827"/>
  <c r="H827"/>
  <c r="G827"/>
  <c r="P793"/>
  <c r="O793"/>
  <c r="N793"/>
  <c r="M793"/>
  <c r="K793"/>
  <c r="J793"/>
  <c r="I793"/>
  <c r="H793"/>
  <c r="G793"/>
  <c r="P792"/>
  <c r="O792"/>
  <c r="N792"/>
  <c r="M792"/>
  <c r="K792"/>
  <c r="J792"/>
  <c r="I792"/>
  <c r="H792"/>
  <c r="G792"/>
  <c r="P791"/>
  <c r="O791"/>
  <c r="N791"/>
  <c r="M791"/>
  <c r="K791"/>
  <c r="J791"/>
  <c r="I791"/>
  <c r="H791"/>
  <c r="G791"/>
  <c r="P1195"/>
  <c r="O1195"/>
  <c r="N1195"/>
  <c r="M1195"/>
  <c r="K1195"/>
  <c r="J1195"/>
  <c r="I1195"/>
  <c r="H1195"/>
  <c r="G1195"/>
  <c r="P790"/>
  <c r="O790"/>
  <c r="N790"/>
  <c r="M790"/>
  <c r="K790"/>
  <c r="J790"/>
  <c r="I790"/>
  <c r="H790"/>
  <c r="G790"/>
  <c r="P820"/>
  <c r="O820"/>
  <c r="N820"/>
  <c r="M820"/>
  <c r="K820"/>
  <c r="J820"/>
  <c r="I820"/>
  <c r="H820"/>
  <c r="G820"/>
  <c r="P788"/>
  <c r="O788"/>
  <c r="N788"/>
  <c r="M788"/>
  <c r="K788"/>
  <c r="J788"/>
  <c r="I788"/>
  <c r="H788"/>
  <c r="G788"/>
  <c r="P787"/>
  <c r="O787"/>
  <c r="N787"/>
  <c r="M787"/>
  <c r="K787"/>
  <c r="J787"/>
  <c r="I787"/>
  <c r="H787"/>
  <c r="G787"/>
  <c r="P786"/>
  <c r="O786"/>
  <c r="N786"/>
  <c r="M786"/>
  <c r="K786"/>
  <c r="J786"/>
  <c r="I786"/>
  <c r="H786"/>
  <c r="G786"/>
  <c r="P785"/>
  <c r="O785"/>
  <c r="N785"/>
  <c r="M785"/>
  <c r="K785"/>
  <c r="J785"/>
  <c r="I785"/>
  <c r="H785"/>
  <c r="G785"/>
  <c r="P784"/>
  <c r="O784"/>
  <c r="N784"/>
  <c r="M784"/>
  <c r="K784"/>
  <c r="J784"/>
  <c r="I784"/>
  <c r="H784"/>
  <c r="G784"/>
  <c r="P799"/>
  <c r="O799"/>
  <c r="N799"/>
  <c r="M799"/>
  <c r="K799"/>
  <c r="J799"/>
  <c r="I799"/>
  <c r="H799"/>
  <c r="G799"/>
  <c r="P771"/>
  <c r="O771"/>
  <c r="N771"/>
  <c r="M771"/>
  <c r="K771"/>
  <c r="J771"/>
  <c r="I771"/>
  <c r="H771"/>
  <c r="G771"/>
  <c r="P770"/>
  <c r="O770"/>
  <c r="N770"/>
  <c r="M770"/>
  <c r="K770"/>
  <c r="J770"/>
  <c r="I770"/>
  <c r="H770"/>
  <c r="G770"/>
  <c r="P769"/>
  <c r="O769"/>
  <c r="N769"/>
  <c r="M769"/>
  <c r="K769"/>
  <c r="J769"/>
  <c r="I769"/>
  <c r="H769"/>
  <c r="G769"/>
  <c r="P768"/>
  <c r="O768"/>
  <c r="N768"/>
  <c r="M768"/>
  <c r="K768"/>
  <c r="J768"/>
  <c r="I768"/>
  <c r="H768"/>
  <c r="G768"/>
  <c r="P767"/>
  <c r="O767"/>
  <c r="N767"/>
  <c r="M767"/>
  <c r="K767"/>
  <c r="J767"/>
  <c r="I767"/>
  <c r="H767"/>
  <c r="G767"/>
  <c r="P766"/>
  <c r="O766"/>
  <c r="N766"/>
  <c r="M766"/>
  <c r="K766"/>
  <c r="J766"/>
  <c r="I766"/>
  <c r="H766"/>
  <c r="G766"/>
  <c r="P765"/>
  <c r="O765"/>
  <c r="N765"/>
  <c r="M765"/>
  <c r="K765"/>
  <c r="J765"/>
  <c r="I765"/>
  <c r="H765"/>
  <c r="G765"/>
  <c r="P764"/>
  <c r="O764"/>
  <c r="N764"/>
  <c r="M764"/>
  <c r="K764"/>
  <c r="J764"/>
  <c r="I764"/>
  <c r="H764"/>
  <c r="G764"/>
  <c r="P763"/>
  <c r="O763"/>
  <c r="N763"/>
  <c r="M763"/>
  <c r="K763"/>
  <c r="J763"/>
  <c r="I763"/>
  <c r="H763"/>
  <c r="G763"/>
  <c r="P762"/>
  <c r="O762"/>
  <c r="N762"/>
  <c r="M762"/>
  <c r="K762"/>
  <c r="J762"/>
  <c r="I762"/>
  <c r="H762"/>
  <c r="G762"/>
  <c r="P761"/>
  <c r="O761"/>
  <c r="N761"/>
  <c r="M761"/>
  <c r="K761"/>
  <c r="J761"/>
  <c r="I761"/>
  <c r="H761"/>
  <c r="G761"/>
  <c r="P760"/>
  <c r="O760"/>
  <c r="N760"/>
  <c r="M760"/>
  <c r="K760"/>
  <c r="J760"/>
  <c r="I760"/>
  <c r="H760"/>
  <c r="G760"/>
  <c r="P759"/>
  <c r="O759"/>
  <c r="N759"/>
  <c r="M759"/>
  <c r="K759"/>
  <c r="J759"/>
  <c r="I759"/>
  <c r="H759"/>
  <c r="G759"/>
  <c r="P753"/>
  <c r="O753"/>
  <c r="N753"/>
  <c r="M753"/>
  <c r="K753"/>
  <c r="J753"/>
  <c r="I753"/>
  <c r="H753"/>
  <c r="G753"/>
  <c r="P752"/>
  <c r="O752"/>
  <c r="N752"/>
  <c r="M752"/>
  <c r="K752"/>
  <c r="J752"/>
  <c r="I752"/>
  <c r="H752"/>
  <c r="G752"/>
  <c r="P751"/>
  <c r="O751"/>
  <c r="N751"/>
  <c r="M751"/>
  <c r="K751"/>
  <c r="J751"/>
  <c r="I751"/>
  <c r="H751"/>
  <c r="G751"/>
  <c r="P750"/>
  <c r="O750"/>
  <c r="N750"/>
  <c r="M750"/>
  <c r="K750"/>
  <c r="J750"/>
  <c r="I750"/>
  <c r="H750"/>
  <c r="G750"/>
  <c r="P749"/>
  <c r="O749"/>
  <c r="N749"/>
  <c r="M749"/>
  <c r="K749"/>
  <c r="J749"/>
  <c r="I749"/>
  <c r="H749"/>
  <c r="G749"/>
  <c r="P748"/>
  <c r="O748"/>
  <c r="N748"/>
  <c r="M748"/>
  <c r="K748"/>
  <c r="J748"/>
  <c r="I748"/>
  <c r="H748"/>
  <c r="G748"/>
  <c r="P747"/>
  <c r="O747"/>
  <c r="N747"/>
  <c r="M747"/>
  <c r="K747"/>
  <c r="J747"/>
  <c r="I747"/>
  <c r="H747"/>
  <c r="G747"/>
  <c r="P746"/>
  <c r="O746"/>
  <c r="N746"/>
  <c r="M746"/>
  <c r="K746"/>
  <c r="J746"/>
  <c r="I746"/>
  <c r="H746"/>
  <c r="G746"/>
  <c r="P745"/>
  <c r="O745"/>
  <c r="N745"/>
  <c r="M745"/>
  <c r="K745"/>
  <c r="J745"/>
  <c r="I745"/>
  <c r="H745"/>
  <c r="G745"/>
  <c r="P744"/>
  <c r="O744"/>
  <c r="N744"/>
  <c r="M744"/>
  <c r="K744"/>
  <c r="J744"/>
  <c r="I744"/>
  <c r="H744"/>
  <c r="G744"/>
  <c r="P743"/>
  <c r="O743"/>
  <c r="N743"/>
  <c r="M743"/>
  <c r="K743"/>
  <c r="J743"/>
  <c r="I743"/>
  <c r="H743"/>
  <c r="G743"/>
  <c r="P742"/>
  <c r="O742"/>
  <c r="N742"/>
  <c r="M742"/>
  <c r="K742"/>
  <c r="J742"/>
  <c r="I742"/>
  <c r="H742"/>
  <c r="G742"/>
  <c r="P741"/>
  <c r="O741"/>
  <c r="N741"/>
  <c r="M741"/>
  <c r="K741"/>
  <c r="J741"/>
  <c r="I741"/>
  <c r="H741"/>
  <c r="G741"/>
  <c r="P740"/>
  <c r="O740"/>
  <c r="N740"/>
  <c r="M740"/>
  <c r="K740"/>
  <c r="J740"/>
  <c r="I740"/>
  <c r="H740"/>
  <c r="G740"/>
  <c r="P738"/>
  <c r="O738"/>
  <c r="N738"/>
  <c r="M738"/>
  <c r="K738"/>
  <c r="J738"/>
  <c r="I738"/>
  <c r="H738"/>
  <c r="G738"/>
  <c r="P737"/>
  <c r="O737"/>
  <c r="N737"/>
  <c r="M737"/>
  <c r="K737"/>
  <c r="J737"/>
  <c r="I737"/>
  <c r="H737"/>
  <c r="G737"/>
  <c r="P736"/>
  <c r="O736"/>
  <c r="N736"/>
  <c r="M736"/>
  <c r="K736"/>
  <c r="J736"/>
  <c r="I736"/>
  <c r="H736"/>
  <c r="G736"/>
  <c r="P735"/>
  <c r="O735"/>
  <c r="N735"/>
  <c r="M735"/>
  <c r="K735"/>
  <c r="J735"/>
  <c r="I735"/>
  <c r="H735"/>
  <c r="G735"/>
  <c r="P734"/>
  <c r="O734"/>
  <c r="N734"/>
  <c r="M734"/>
  <c r="K734"/>
  <c r="J734"/>
  <c r="I734"/>
  <c r="H734"/>
  <c r="G734"/>
  <c r="P733"/>
  <c r="O733"/>
  <c r="N733"/>
  <c r="M733"/>
  <c r="K733"/>
  <c r="J733"/>
  <c r="I733"/>
  <c r="H733"/>
  <c r="G733"/>
  <c r="P732"/>
  <c r="O732"/>
  <c r="N732"/>
  <c r="M732"/>
  <c r="K732"/>
  <c r="J732"/>
  <c r="I732"/>
  <c r="H732"/>
  <c r="G732"/>
  <c r="P731"/>
  <c r="O731"/>
  <c r="N731"/>
  <c r="M731"/>
  <c r="K731"/>
  <c r="J731"/>
  <c r="I731"/>
  <c r="H731"/>
  <c r="G731"/>
  <c r="P730"/>
  <c r="O730"/>
  <c r="N730"/>
  <c r="M730"/>
  <c r="K730"/>
  <c r="J730"/>
  <c r="I730"/>
  <c r="H730"/>
  <c r="G730"/>
  <c r="P729"/>
  <c r="O729"/>
  <c r="N729"/>
  <c r="M729"/>
  <c r="K729"/>
  <c r="J729"/>
  <c r="I729"/>
  <c r="H729"/>
  <c r="G729"/>
  <c r="P728"/>
  <c r="O728"/>
  <c r="N728"/>
  <c r="M728"/>
  <c r="K728"/>
  <c r="J728"/>
  <c r="I728"/>
  <c r="H728"/>
  <c r="G728"/>
  <c r="P727"/>
  <c r="O727"/>
  <c r="N727"/>
  <c r="M727"/>
  <c r="K727"/>
  <c r="J727"/>
  <c r="I727"/>
  <c r="H727"/>
  <c r="G727"/>
  <c r="P726"/>
  <c r="O726"/>
  <c r="N726"/>
  <c r="M726"/>
  <c r="K726"/>
  <c r="J726"/>
  <c r="I726"/>
  <c r="H726"/>
  <c r="G726"/>
  <c r="P725"/>
  <c r="O725"/>
  <c r="N725"/>
  <c r="M725"/>
  <c r="K725"/>
  <c r="J725"/>
  <c r="I725"/>
  <c r="H725"/>
  <c r="G725"/>
  <c r="P724"/>
  <c r="O724"/>
  <c r="N724"/>
  <c r="M724"/>
  <c r="K724"/>
  <c r="J724"/>
  <c r="I724"/>
  <c r="H724"/>
  <c r="G724"/>
  <c r="P723"/>
  <c r="O723"/>
  <c r="N723"/>
  <c r="M723"/>
  <c r="K723"/>
  <c r="J723"/>
  <c r="I723"/>
  <c r="H723"/>
  <c r="G723"/>
  <c r="P722"/>
  <c r="O722"/>
  <c r="N722"/>
  <c r="M722"/>
  <c r="K722"/>
  <c r="J722"/>
  <c r="I722"/>
  <c r="H722"/>
  <c r="G722"/>
  <c r="P721"/>
  <c r="O721"/>
  <c r="N721"/>
  <c r="M721"/>
  <c r="K721"/>
  <c r="J721"/>
  <c r="I721"/>
  <c r="H721"/>
  <c r="G721"/>
  <c r="P720"/>
  <c r="O720"/>
  <c r="N720"/>
  <c r="M720"/>
  <c r="K720"/>
  <c r="J720"/>
  <c r="I720"/>
  <c r="H720"/>
  <c r="G720"/>
  <c r="P716"/>
  <c r="O716"/>
  <c r="N716"/>
  <c r="M716"/>
  <c r="K716"/>
  <c r="J716"/>
  <c r="I716"/>
  <c r="H716"/>
  <c r="G716"/>
  <c r="P715"/>
  <c r="O715"/>
  <c r="N715"/>
  <c r="M715"/>
  <c r="K715"/>
  <c r="J715"/>
  <c r="I715"/>
  <c r="H715"/>
  <c r="G715"/>
  <c r="P699"/>
  <c r="O699"/>
  <c r="N699"/>
  <c r="M699"/>
  <c r="K699"/>
  <c r="J699"/>
  <c r="I699"/>
  <c r="H699"/>
  <c r="G699"/>
  <c r="P698"/>
  <c r="O698"/>
  <c r="N698"/>
  <c r="M698"/>
  <c r="K698"/>
  <c r="J698"/>
  <c r="I698"/>
  <c r="H698"/>
  <c r="G698"/>
  <c r="P697"/>
  <c r="O697"/>
  <c r="N697"/>
  <c r="M697"/>
  <c r="K697"/>
  <c r="J697"/>
  <c r="I697"/>
  <c r="H697"/>
  <c r="G697"/>
  <c r="P696"/>
  <c r="O696"/>
  <c r="N696"/>
  <c r="M696"/>
  <c r="K696"/>
  <c r="J696"/>
  <c r="I696"/>
  <c r="H696"/>
  <c r="G696"/>
  <c r="P695"/>
  <c r="O695"/>
  <c r="N695"/>
  <c r="M695"/>
  <c r="K695"/>
  <c r="J695"/>
  <c r="I695"/>
  <c r="H695"/>
  <c r="G695"/>
  <c r="P694"/>
  <c r="O694"/>
  <c r="N694"/>
  <c r="M694"/>
  <c r="K694"/>
  <c r="J694"/>
  <c r="I694"/>
  <c r="H694"/>
  <c r="G694"/>
  <c r="P693"/>
  <c r="O693"/>
  <c r="N693"/>
  <c r="M693"/>
  <c r="K693"/>
  <c r="J693"/>
  <c r="I693"/>
  <c r="H693"/>
  <c r="G693"/>
  <c r="P692"/>
  <c r="O692"/>
  <c r="N692"/>
  <c r="M692"/>
  <c r="K692"/>
  <c r="J692"/>
  <c r="I692"/>
  <c r="H692"/>
  <c r="G692"/>
  <c r="P686"/>
  <c r="O686"/>
  <c r="N686"/>
  <c r="M686"/>
  <c r="K686"/>
  <c r="J686"/>
  <c r="I686"/>
  <c r="H686"/>
  <c r="G686"/>
  <c r="P685"/>
  <c r="O685"/>
  <c r="N685"/>
  <c r="M685"/>
  <c r="K685"/>
  <c r="J685"/>
  <c r="I685"/>
  <c r="H685"/>
  <c r="G685"/>
  <c r="P684"/>
  <c r="O684"/>
  <c r="N684"/>
  <c r="M684"/>
  <c r="K684"/>
  <c r="J684"/>
  <c r="I684"/>
  <c r="H684"/>
  <c r="G684"/>
  <c r="P683"/>
  <c r="O683"/>
  <c r="N683"/>
  <c r="M683"/>
  <c r="K683"/>
  <c r="J683"/>
  <c r="I683"/>
  <c r="H683"/>
  <c r="G683"/>
  <c r="P682"/>
  <c r="O682"/>
  <c r="N682"/>
  <c r="M682"/>
  <c r="K682"/>
  <c r="J682"/>
  <c r="I682"/>
  <c r="H682"/>
  <c r="G682"/>
  <c r="P681"/>
  <c r="O681"/>
  <c r="N681"/>
  <c r="M681"/>
  <c r="K681"/>
  <c r="J681"/>
  <c r="I681"/>
  <c r="H681"/>
  <c r="G681"/>
  <c r="P680"/>
  <c r="O680"/>
  <c r="N680"/>
  <c r="M680"/>
  <c r="K680"/>
  <c r="J680"/>
  <c r="I680"/>
  <c r="H680"/>
  <c r="G680"/>
  <c r="P679"/>
  <c r="O679"/>
  <c r="N679"/>
  <c r="M679"/>
  <c r="K679"/>
  <c r="J679"/>
  <c r="I679"/>
  <c r="H679"/>
  <c r="G679"/>
  <c r="P678"/>
  <c r="O678"/>
  <c r="N678"/>
  <c r="M678"/>
  <c r="K678"/>
  <c r="J678"/>
  <c r="I678"/>
  <c r="H678"/>
  <c r="G678"/>
  <c r="P677"/>
  <c r="O677"/>
  <c r="N677"/>
  <c r="M677"/>
  <c r="K677"/>
  <c r="J677"/>
  <c r="I677"/>
  <c r="H677"/>
  <c r="G677"/>
  <c r="P676"/>
  <c r="O676"/>
  <c r="N676"/>
  <c r="M676"/>
  <c r="K676"/>
  <c r="J676"/>
  <c r="I676"/>
  <c r="H676"/>
  <c r="G676"/>
  <c r="P675"/>
  <c r="O675"/>
  <c r="N675"/>
  <c r="M675"/>
  <c r="K675"/>
  <c r="J675"/>
  <c r="I675"/>
  <c r="H675"/>
  <c r="G675"/>
  <c r="P674"/>
  <c r="O674"/>
  <c r="N674"/>
  <c r="M674"/>
  <c r="K674"/>
  <c r="J674"/>
  <c r="I674"/>
  <c r="H674"/>
  <c r="G674"/>
  <c r="P673"/>
  <c r="O673"/>
  <c r="N673"/>
  <c r="M673"/>
  <c r="K673"/>
  <c r="J673"/>
  <c r="I673"/>
  <c r="H673"/>
  <c r="G673"/>
  <c r="P672"/>
  <c r="O672"/>
  <c r="N672"/>
  <c r="M672"/>
  <c r="K672"/>
  <c r="J672"/>
  <c r="I672"/>
  <c r="H672"/>
  <c r="G672"/>
  <c r="P671"/>
  <c r="O671"/>
  <c r="N671"/>
  <c r="M671"/>
  <c r="K671"/>
  <c r="J671"/>
  <c r="I671"/>
  <c r="H671"/>
  <c r="G671"/>
  <c r="P670"/>
  <c r="O670"/>
  <c r="N670"/>
  <c r="M670"/>
  <c r="K670"/>
  <c r="J670"/>
  <c r="I670"/>
  <c r="H670"/>
  <c r="G670"/>
  <c r="P669"/>
  <c r="O669"/>
  <c r="N669"/>
  <c r="M669"/>
  <c r="K669"/>
  <c r="J669"/>
  <c r="I669"/>
  <c r="H669"/>
  <c r="G669"/>
  <c r="P663"/>
  <c r="O663"/>
  <c r="N663"/>
  <c r="M663"/>
  <c r="K663"/>
  <c r="J663"/>
  <c r="I663"/>
  <c r="H663"/>
  <c r="G663"/>
  <c r="P662"/>
  <c r="O662"/>
  <c r="N662"/>
  <c r="M662"/>
  <c r="K662"/>
  <c r="J662"/>
  <c r="I662"/>
  <c r="H662"/>
  <c r="G662"/>
  <c r="P661"/>
  <c r="O661"/>
  <c r="N661"/>
  <c r="M661"/>
  <c r="K661"/>
  <c r="J661"/>
  <c r="I661"/>
  <c r="H661"/>
  <c r="G661"/>
  <c r="P660"/>
  <c r="O660"/>
  <c r="N660"/>
  <c r="M660"/>
  <c r="K660"/>
  <c r="J660"/>
  <c r="I660"/>
  <c r="H660"/>
  <c r="G660"/>
  <c r="P659"/>
  <c r="O659"/>
  <c r="N659"/>
  <c r="M659"/>
  <c r="K659"/>
  <c r="J659"/>
  <c r="I659"/>
  <c r="H659"/>
  <c r="G659"/>
  <c r="P658"/>
  <c r="O658"/>
  <c r="N658"/>
  <c r="M658"/>
  <c r="K658"/>
  <c r="J658"/>
  <c r="I658"/>
  <c r="H658"/>
  <c r="G658"/>
  <c r="P657"/>
  <c r="O657"/>
  <c r="N657"/>
  <c r="M657"/>
  <c r="K657"/>
  <c r="J657"/>
  <c r="I657"/>
  <c r="H657"/>
  <c r="G657"/>
  <c r="P656"/>
  <c r="O656"/>
  <c r="N656"/>
  <c r="M656"/>
  <c r="K656"/>
  <c r="J656"/>
  <c r="I656"/>
  <c r="H656"/>
  <c r="G656"/>
  <c r="P655"/>
  <c r="O655"/>
  <c r="N655"/>
  <c r="M655"/>
  <c r="K655"/>
  <c r="J655"/>
  <c r="I655"/>
  <c r="H655"/>
  <c r="G655"/>
  <c r="P654"/>
  <c r="O654"/>
  <c r="N654"/>
  <c r="M654"/>
  <c r="K654"/>
  <c r="J654"/>
  <c r="I654"/>
  <c r="H654"/>
  <c r="G654"/>
  <c r="P653"/>
  <c r="O653"/>
  <c r="N653"/>
  <c r="M653"/>
  <c r="K653"/>
  <c r="J653"/>
  <c r="I653"/>
  <c r="H653"/>
  <c r="G653"/>
  <c r="P652"/>
  <c r="O652"/>
  <c r="N652"/>
  <c r="M652"/>
  <c r="K652"/>
  <c r="J652"/>
  <c r="I652"/>
  <c r="H652"/>
  <c r="G652"/>
  <c r="P651"/>
  <c r="O651"/>
  <c r="N651"/>
  <c r="M651"/>
  <c r="K651"/>
  <c r="J651"/>
  <c r="I651"/>
  <c r="H651"/>
  <c r="G651"/>
  <c r="P650"/>
  <c r="O650"/>
  <c r="N650"/>
  <c r="M650"/>
  <c r="K650"/>
  <c r="J650"/>
  <c r="I650"/>
  <c r="H650"/>
  <c r="G650"/>
  <c r="P649"/>
  <c r="O649"/>
  <c r="N649"/>
  <c r="M649"/>
  <c r="K649"/>
  <c r="J649"/>
  <c r="I649"/>
  <c r="H649"/>
  <c r="G649"/>
  <c r="P648"/>
  <c r="O648"/>
  <c r="N648"/>
  <c r="M648"/>
  <c r="K648"/>
  <c r="J648"/>
  <c r="I648"/>
  <c r="H648"/>
  <c r="G648"/>
  <c r="P647"/>
  <c r="O647"/>
  <c r="N647"/>
  <c r="M647"/>
  <c r="K647"/>
  <c r="J647"/>
  <c r="I647"/>
  <c r="H647"/>
  <c r="G647"/>
  <c r="P646"/>
  <c r="O646"/>
  <c r="N646"/>
  <c r="M646"/>
  <c r="K646"/>
  <c r="J646"/>
  <c r="I646"/>
  <c r="H646"/>
  <c r="G646"/>
  <c r="P645"/>
  <c r="O645"/>
  <c r="N645"/>
  <c r="M645"/>
  <c r="K645"/>
  <c r="J645"/>
  <c r="I645"/>
  <c r="H645"/>
  <c r="G645"/>
  <c r="P644"/>
  <c r="O644"/>
  <c r="N644"/>
  <c r="M644"/>
  <c r="K644"/>
  <c r="J644"/>
  <c r="I644"/>
  <c r="H644"/>
  <c r="G644"/>
  <c r="P643"/>
  <c r="O643"/>
  <c r="N643"/>
  <c r="M643"/>
  <c r="K643"/>
  <c r="J643"/>
  <c r="I643"/>
  <c r="H643"/>
  <c r="G643"/>
  <c r="P642"/>
  <c r="O642"/>
  <c r="N642"/>
  <c r="M642"/>
  <c r="K642"/>
  <c r="J642"/>
  <c r="I642"/>
  <c r="H642"/>
  <c r="G642"/>
  <c r="P640"/>
  <c r="O640"/>
  <c r="N640"/>
  <c r="M640"/>
  <c r="K640"/>
  <c r="J640"/>
  <c r="I640"/>
  <c r="H640"/>
  <c r="G640"/>
  <c r="P639"/>
  <c r="O639"/>
  <c r="N639"/>
  <c r="M639"/>
  <c r="K639"/>
  <c r="J639"/>
  <c r="I639"/>
  <c r="H639"/>
  <c r="G639"/>
  <c r="P638"/>
  <c r="O638"/>
  <c r="N638"/>
  <c r="M638"/>
  <c r="K638"/>
  <c r="J638"/>
  <c r="I638"/>
  <c r="H638"/>
  <c r="G638"/>
  <c r="P637"/>
  <c r="O637"/>
  <c r="N637"/>
  <c r="M637"/>
  <c r="K637"/>
  <c r="J637"/>
  <c r="I637"/>
  <c r="H637"/>
  <c r="G637"/>
  <c r="P636"/>
  <c r="O636"/>
  <c r="N636"/>
  <c r="M636"/>
  <c r="K636"/>
  <c r="J636"/>
  <c r="I636"/>
  <c r="H636"/>
  <c r="G636"/>
  <c r="P635"/>
  <c r="O635"/>
  <c r="N635"/>
  <c r="M635"/>
  <c r="K635"/>
  <c r="J635"/>
  <c r="I635"/>
  <c r="H635"/>
  <c r="G635"/>
  <c r="P634"/>
  <c r="O634"/>
  <c r="N634"/>
  <c r="M634"/>
  <c r="K634"/>
  <c r="J634"/>
  <c r="I634"/>
  <c r="H634"/>
  <c r="G634"/>
  <c r="P633"/>
  <c r="O633"/>
  <c r="N633"/>
  <c r="M633"/>
  <c r="K633"/>
  <c r="J633"/>
  <c r="I633"/>
  <c r="H633"/>
  <c r="G633"/>
  <c r="P632"/>
  <c r="O632"/>
  <c r="N632"/>
  <c r="M632"/>
  <c r="K632"/>
  <c r="J632"/>
  <c r="I632"/>
  <c r="H632"/>
  <c r="G632"/>
  <c r="P631"/>
  <c r="O631"/>
  <c r="N631"/>
  <c r="M631"/>
  <c r="K631"/>
  <c r="J631"/>
  <c r="I631"/>
  <c r="H631"/>
  <c r="G631"/>
  <c r="P630"/>
  <c r="O630"/>
  <c r="N630"/>
  <c r="M630"/>
  <c r="K630"/>
  <c r="J630"/>
  <c r="I630"/>
  <c r="H630"/>
  <c r="G630"/>
  <c r="P629"/>
  <c r="O629"/>
  <c r="N629"/>
  <c r="M629"/>
  <c r="K629"/>
  <c r="J629"/>
  <c r="I629"/>
  <c r="H629"/>
  <c r="G629"/>
  <c r="P628"/>
  <c r="O628"/>
  <c r="N628"/>
  <c r="M628"/>
  <c r="K628"/>
  <c r="J628"/>
  <c r="I628"/>
  <c r="H628"/>
  <c r="G628"/>
  <c r="P627"/>
  <c r="O627"/>
  <c r="N627"/>
  <c r="M627"/>
  <c r="K627"/>
  <c r="J627"/>
  <c r="I627"/>
  <c r="H627"/>
  <c r="G627"/>
  <c r="P626"/>
  <c r="O626"/>
  <c r="N626"/>
  <c r="M626"/>
  <c r="K626"/>
  <c r="J626"/>
  <c r="I626"/>
  <c r="H626"/>
  <c r="G626"/>
  <c r="P620"/>
  <c r="O620"/>
  <c r="N620"/>
  <c r="M620"/>
  <c r="K620"/>
  <c r="J620"/>
  <c r="I620"/>
  <c r="H620"/>
  <c r="G620"/>
  <c r="P619"/>
  <c r="O619"/>
  <c r="N619"/>
  <c r="M619"/>
  <c r="K619"/>
  <c r="J619"/>
  <c r="I619"/>
  <c r="H619"/>
  <c r="G619"/>
  <c r="P618"/>
  <c r="O618"/>
  <c r="N618"/>
  <c r="M618"/>
  <c r="K618"/>
  <c r="J618"/>
  <c r="I618"/>
  <c r="H618"/>
  <c r="G618"/>
  <c r="P617"/>
  <c r="O617"/>
  <c r="N617"/>
  <c r="M617"/>
  <c r="K617"/>
  <c r="J617"/>
  <c r="I617"/>
  <c r="H617"/>
  <c r="G617"/>
  <c r="P616"/>
  <c r="O616"/>
  <c r="N616"/>
  <c r="M616"/>
  <c r="K616"/>
  <c r="J616"/>
  <c r="I616"/>
  <c r="H616"/>
  <c r="G616"/>
  <c r="P615"/>
  <c r="O615"/>
  <c r="N615"/>
  <c r="M615"/>
  <c r="K615"/>
  <c r="J615"/>
  <c r="I615"/>
  <c r="H615"/>
  <c r="G615"/>
  <c r="P614"/>
  <c r="O614"/>
  <c r="N614"/>
  <c r="M614"/>
  <c r="K614"/>
  <c r="J614"/>
  <c r="I614"/>
  <c r="H614"/>
  <c r="G614"/>
  <c r="P613"/>
  <c r="O613"/>
  <c r="N613"/>
  <c r="M613"/>
  <c r="K613"/>
  <c r="J613"/>
  <c r="I613"/>
  <c r="H613"/>
  <c r="G613"/>
  <c r="P612"/>
  <c r="O612"/>
  <c r="N612"/>
  <c r="M612"/>
  <c r="K612"/>
  <c r="J612"/>
  <c r="I612"/>
  <c r="H612"/>
  <c r="G612"/>
  <c r="P611"/>
  <c r="O611"/>
  <c r="N611"/>
  <c r="M611"/>
  <c r="K611"/>
  <c r="J611"/>
  <c r="I611"/>
  <c r="H611"/>
  <c r="G611"/>
  <c r="P610"/>
  <c r="O610"/>
  <c r="N610"/>
  <c r="M610"/>
  <c r="K610"/>
  <c r="J610"/>
  <c r="I610"/>
  <c r="H610"/>
  <c r="G610"/>
  <c r="P609"/>
  <c r="O609"/>
  <c r="N609"/>
  <c r="M609"/>
  <c r="K609"/>
  <c r="J609"/>
  <c r="I609"/>
  <c r="H609"/>
  <c r="G609"/>
  <c r="P608"/>
  <c r="O608"/>
  <c r="N608"/>
  <c r="M608"/>
  <c r="K608"/>
  <c r="J608"/>
  <c r="I608"/>
  <c r="H608"/>
  <c r="G608"/>
  <c r="P607"/>
  <c r="O607"/>
  <c r="N607"/>
  <c r="M607"/>
  <c r="K607"/>
  <c r="J607"/>
  <c r="I607"/>
  <c r="H607"/>
  <c r="G607"/>
  <c r="P606"/>
  <c r="O606"/>
  <c r="N606"/>
  <c r="M606"/>
  <c r="K606"/>
  <c r="J606"/>
  <c r="I606"/>
  <c r="H606"/>
  <c r="G606"/>
  <c r="P605"/>
  <c r="O605"/>
  <c r="N605"/>
  <c r="M605"/>
  <c r="K605"/>
  <c r="J605"/>
  <c r="I605"/>
  <c r="H605"/>
  <c r="G605"/>
  <c r="P604"/>
  <c r="O604"/>
  <c r="N604"/>
  <c r="M604"/>
  <c r="K604"/>
  <c r="J604"/>
  <c r="I604"/>
  <c r="H604"/>
  <c r="G604"/>
  <c r="P598"/>
  <c r="O598"/>
  <c r="N598"/>
  <c r="M598"/>
  <c r="K598"/>
  <c r="J598"/>
  <c r="I598"/>
  <c r="H598"/>
  <c r="G598"/>
  <c r="P597"/>
  <c r="O597"/>
  <c r="N597"/>
  <c r="M597"/>
  <c r="K597"/>
  <c r="J597"/>
  <c r="I597"/>
  <c r="H597"/>
  <c r="G597"/>
  <c r="P596"/>
  <c r="O596"/>
  <c r="N596"/>
  <c r="M596"/>
  <c r="K596"/>
  <c r="J596"/>
  <c r="I596"/>
  <c r="H596"/>
  <c r="G596"/>
  <c r="P595"/>
  <c r="O595"/>
  <c r="N595"/>
  <c r="M595"/>
  <c r="K595"/>
  <c r="J595"/>
  <c r="I595"/>
  <c r="H595"/>
  <c r="G595"/>
  <c r="P594"/>
  <c r="O594"/>
  <c r="N594"/>
  <c r="M594"/>
  <c r="K594"/>
  <c r="J594"/>
  <c r="I594"/>
  <c r="H594"/>
  <c r="G594"/>
  <c r="P593"/>
  <c r="O593"/>
  <c r="N593"/>
  <c r="M593"/>
  <c r="K593"/>
  <c r="J593"/>
  <c r="I593"/>
  <c r="H593"/>
  <c r="G593"/>
  <c r="P592"/>
  <c r="O592"/>
  <c r="N592"/>
  <c r="M592"/>
  <c r="K592"/>
  <c r="J592"/>
  <c r="I592"/>
  <c r="H592"/>
  <c r="G592"/>
  <c r="P591"/>
  <c r="O591"/>
  <c r="N591"/>
  <c r="M591"/>
  <c r="K591"/>
  <c r="J591"/>
  <c r="I591"/>
  <c r="H591"/>
  <c r="G591"/>
  <c r="P590"/>
  <c r="O590"/>
  <c r="N590"/>
  <c r="M590"/>
  <c r="K590"/>
  <c r="J590"/>
  <c r="I590"/>
  <c r="H590"/>
  <c r="G590"/>
  <c r="P589"/>
  <c r="O589"/>
  <c r="N589"/>
  <c r="M589"/>
  <c r="K589"/>
  <c r="J589"/>
  <c r="I589"/>
  <c r="H589"/>
  <c r="G589"/>
  <c r="P588"/>
  <c r="O588"/>
  <c r="N588"/>
  <c r="M588"/>
  <c r="K588"/>
  <c r="J588"/>
  <c r="I588"/>
  <c r="H588"/>
  <c r="G588"/>
  <c r="P582"/>
  <c r="O582"/>
  <c r="N582"/>
  <c r="M582"/>
  <c r="K582"/>
  <c r="J582"/>
  <c r="I582"/>
  <c r="H582"/>
  <c r="G582"/>
  <c r="P581"/>
  <c r="O581"/>
  <c r="N581"/>
  <c r="M581"/>
  <c r="K581"/>
  <c r="J581"/>
  <c r="I581"/>
  <c r="H581"/>
  <c r="G581"/>
  <c r="P580"/>
  <c r="O580"/>
  <c r="N580"/>
  <c r="M580"/>
  <c r="K580"/>
  <c r="J580"/>
  <c r="I580"/>
  <c r="H580"/>
  <c r="G580"/>
  <c r="P579"/>
  <c r="O579"/>
  <c r="N579"/>
  <c r="M579"/>
  <c r="K579"/>
  <c r="J579"/>
  <c r="I579"/>
  <c r="H579"/>
  <c r="G579"/>
  <c r="P578"/>
  <c r="O578"/>
  <c r="N578"/>
  <c r="M578"/>
  <c r="K578"/>
  <c r="J578"/>
  <c r="I578"/>
  <c r="H578"/>
  <c r="G578"/>
  <c r="P577"/>
  <c r="O577"/>
  <c r="N577"/>
  <c r="M577"/>
  <c r="K577"/>
  <c r="J577"/>
  <c r="I577"/>
  <c r="H577"/>
  <c r="G577"/>
  <c r="P576"/>
  <c r="O576"/>
  <c r="N576"/>
  <c r="M576"/>
  <c r="K576"/>
  <c r="J576"/>
  <c r="I576"/>
  <c r="H576"/>
  <c r="G576"/>
  <c r="P575"/>
  <c r="O575"/>
  <c r="N575"/>
  <c r="M575"/>
  <c r="K575"/>
  <c r="J575"/>
  <c r="I575"/>
  <c r="H575"/>
  <c r="G575"/>
  <c r="P574"/>
  <c r="O574"/>
  <c r="N574"/>
  <c r="M574"/>
  <c r="K574"/>
  <c r="J574"/>
  <c r="I574"/>
  <c r="H574"/>
  <c r="G574"/>
  <c r="P573"/>
  <c r="O573"/>
  <c r="N573"/>
  <c r="M573"/>
  <c r="K573"/>
  <c r="J573"/>
  <c r="I573"/>
  <c r="H573"/>
  <c r="G573"/>
  <c r="P572"/>
  <c r="O572"/>
  <c r="N572"/>
  <c r="M572"/>
  <c r="K572"/>
  <c r="J572"/>
  <c r="I572"/>
  <c r="H572"/>
  <c r="G572"/>
  <c r="P566"/>
  <c r="O566"/>
  <c r="N566"/>
  <c r="M566"/>
  <c r="K566"/>
  <c r="J566"/>
  <c r="I566"/>
  <c r="H566"/>
  <c r="G566"/>
  <c r="P565"/>
  <c r="O565"/>
  <c r="N565"/>
  <c r="M565"/>
  <c r="K565"/>
  <c r="J565"/>
  <c r="I565"/>
  <c r="H565"/>
  <c r="G565"/>
  <c r="P564"/>
  <c r="O564"/>
  <c r="N564"/>
  <c r="M564"/>
  <c r="K564"/>
  <c r="J564"/>
  <c r="I564"/>
  <c r="H564"/>
  <c r="G564"/>
  <c r="P563"/>
  <c r="O563"/>
  <c r="N563"/>
  <c r="M563"/>
  <c r="K563"/>
  <c r="J563"/>
  <c r="I563"/>
  <c r="H563"/>
  <c r="G563"/>
  <c r="P562"/>
  <c r="O562"/>
  <c r="N562"/>
  <c r="M562"/>
  <c r="K562"/>
  <c r="J562"/>
  <c r="I562"/>
  <c r="H562"/>
  <c r="G562"/>
  <c r="P561"/>
  <c r="O561"/>
  <c r="N561"/>
  <c r="M561"/>
  <c r="K561"/>
  <c r="J561"/>
  <c r="I561"/>
  <c r="H561"/>
  <c r="G561"/>
  <c r="P560"/>
  <c r="O560"/>
  <c r="N560"/>
  <c r="M560"/>
  <c r="K560"/>
  <c r="J560"/>
  <c r="I560"/>
  <c r="H560"/>
  <c r="G560"/>
  <c r="P559"/>
  <c r="O559"/>
  <c r="N559"/>
  <c r="M559"/>
  <c r="K559"/>
  <c r="J559"/>
  <c r="I559"/>
  <c r="H559"/>
  <c r="G559"/>
  <c r="P558"/>
  <c r="O558"/>
  <c r="N558"/>
  <c r="M558"/>
  <c r="K558"/>
  <c r="J558"/>
  <c r="I558"/>
  <c r="H558"/>
  <c r="G558"/>
  <c r="P556"/>
  <c r="O556"/>
  <c r="N556"/>
  <c r="M556"/>
  <c r="K556"/>
  <c r="J556"/>
  <c r="I556"/>
  <c r="H556"/>
  <c r="G556"/>
  <c r="P555"/>
  <c r="O555"/>
  <c r="N555"/>
  <c r="M555"/>
  <c r="K555"/>
  <c r="J555"/>
  <c r="I555"/>
  <c r="H555"/>
  <c r="G555"/>
  <c r="P554"/>
  <c r="O554"/>
  <c r="N554"/>
  <c r="M554"/>
  <c r="K554"/>
  <c r="J554"/>
  <c r="I554"/>
  <c r="H554"/>
  <c r="G554"/>
  <c r="P553"/>
  <c r="O553"/>
  <c r="N553"/>
  <c r="M553"/>
  <c r="K553"/>
  <c r="J553"/>
  <c r="I553"/>
  <c r="H553"/>
  <c r="G553"/>
  <c r="P552"/>
  <c r="O552"/>
  <c r="N552"/>
  <c r="M552"/>
  <c r="K552"/>
  <c r="J552"/>
  <c r="I552"/>
  <c r="H552"/>
  <c r="G552"/>
  <c r="P551"/>
  <c r="O551"/>
  <c r="N551"/>
  <c r="M551"/>
  <c r="K551"/>
  <c r="J551"/>
  <c r="I551"/>
  <c r="H551"/>
  <c r="G551"/>
  <c r="P550"/>
  <c r="O550"/>
  <c r="N550"/>
  <c r="M550"/>
  <c r="K550"/>
  <c r="J550"/>
  <c r="I550"/>
  <c r="H550"/>
  <c r="G550"/>
  <c r="P549"/>
  <c r="O549"/>
  <c r="N549"/>
  <c r="M549"/>
  <c r="K549"/>
  <c r="J549"/>
  <c r="I549"/>
  <c r="H549"/>
  <c r="G549"/>
  <c r="P543"/>
  <c r="O543"/>
  <c r="N543"/>
  <c r="M543"/>
  <c r="K543"/>
  <c r="J543"/>
  <c r="I543"/>
  <c r="H543"/>
  <c r="G543"/>
  <c r="P542"/>
  <c r="O542"/>
  <c r="N542"/>
  <c r="M542"/>
  <c r="K542"/>
  <c r="J542"/>
  <c r="I542"/>
  <c r="H542"/>
  <c r="G542"/>
  <c r="P541"/>
  <c r="O541"/>
  <c r="N541"/>
  <c r="M541"/>
  <c r="K541"/>
  <c r="J541"/>
  <c r="I541"/>
  <c r="H541"/>
  <c r="G541"/>
  <c r="P540"/>
  <c r="O540"/>
  <c r="N540"/>
  <c r="M540"/>
  <c r="K540"/>
  <c r="J540"/>
  <c r="I540"/>
  <c r="H540"/>
  <c r="G540"/>
  <c r="P539"/>
  <c r="O539"/>
  <c r="N539"/>
  <c r="M539"/>
  <c r="K539"/>
  <c r="J539"/>
  <c r="I539"/>
  <c r="H539"/>
  <c r="G539"/>
  <c r="P538"/>
  <c r="O538"/>
  <c r="N538"/>
  <c r="M538"/>
  <c r="K538"/>
  <c r="J538"/>
  <c r="I538"/>
  <c r="H538"/>
  <c r="G538"/>
  <c r="P537"/>
  <c r="O537"/>
  <c r="N537"/>
  <c r="M537"/>
  <c r="K537"/>
  <c r="J537"/>
  <c r="I537"/>
  <c r="H537"/>
  <c r="G537"/>
  <c r="P536"/>
  <c r="O536"/>
  <c r="N536"/>
  <c r="M536"/>
  <c r="K536"/>
  <c r="J536"/>
  <c r="I536"/>
  <c r="H536"/>
  <c r="G536"/>
  <c r="P535"/>
  <c r="O535"/>
  <c r="N535"/>
  <c r="M535"/>
  <c r="K535"/>
  <c r="J535"/>
  <c r="I535"/>
  <c r="H535"/>
  <c r="G535"/>
  <c r="P534"/>
  <c r="O534"/>
  <c r="N534"/>
  <c r="M534"/>
  <c r="K534"/>
  <c r="J534"/>
  <c r="I534"/>
  <c r="H534"/>
  <c r="G534"/>
  <c r="P533"/>
  <c r="O533"/>
  <c r="N533"/>
  <c r="M533"/>
  <c r="K533"/>
  <c r="J533"/>
  <c r="I533"/>
  <c r="H533"/>
  <c r="G533"/>
  <c r="P532"/>
  <c r="O532"/>
  <c r="N532"/>
  <c r="M532"/>
  <c r="K532"/>
  <c r="J532"/>
  <c r="I532"/>
  <c r="H532"/>
  <c r="G532"/>
  <c r="P531"/>
  <c r="O531"/>
  <c r="N531"/>
  <c r="M531"/>
  <c r="K531"/>
  <c r="J531"/>
  <c r="I531"/>
  <c r="H531"/>
  <c r="G531"/>
  <c r="P530"/>
  <c r="O530"/>
  <c r="N530"/>
  <c r="M530"/>
  <c r="K530"/>
  <c r="J530"/>
  <c r="I530"/>
  <c r="H530"/>
  <c r="G530"/>
  <c r="P528"/>
  <c r="O528"/>
  <c r="N528"/>
  <c r="M528"/>
  <c r="K528"/>
  <c r="J528"/>
  <c r="I528"/>
  <c r="H528"/>
  <c r="G528"/>
  <c r="P527"/>
  <c r="O527"/>
  <c r="N527"/>
  <c r="M527"/>
  <c r="K527"/>
  <c r="J527"/>
  <c r="I527"/>
  <c r="H527"/>
  <c r="G527"/>
  <c r="P526"/>
  <c r="O526"/>
  <c r="N526"/>
  <c r="M526"/>
  <c r="K526"/>
  <c r="J526"/>
  <c r="I526"/>
  <c r="H526"/>
  <c r="G526"/>
  <c r="P525"/>
  <c r="O525"/>
  <c r="N525"/>
  <c r="M525"/>
  <c r="K525"/>
  <c r="J525"/>
  <c r="I525"/>
  <c r="H525"/>
  <c r="G525"/>
  <c r="P524"/>
  <c r="O524"/>
  <c r="N524"/>
  <c r="M524"/>
  <c r="K524"/>
  <c r="J524"/>
  <c r="I524"/>
  <c r="H524"/>
  <c r="G524"/>
  <c r="P523"/>
  <c r="O523"/>
  <c r="N523"/>
  <c r="M523"/>
  <c r="K523"/>
  <c r="J523"/>
  <c r="I523"/>
  <c r="H523"/>
  <c r="G523"/>
  <c r="P522"/>
  <c r="O522"/>
  <c r="N522"/>
  <c r="M522"/>
  <c r="K522"/>
  <c r="J522"/>
  <c r="I522"/>
  <c r="H522"/>
  <c r="G522"/>
  <c r="P521"/>
  <c r="O521"/>
  <c r="N521"/>
  <c r="M521"/>
  <c r="K521"/>
  <c r="J521"/>
  <c r="I521"/>
  <c r="H521"/>
  <c r="G521"/>
  <c r="P520"/>
  <c r="O520"/>
  <c r="N520"/>
  <c r="M520"/>
  <c r="K520"/>
  <c r="J520"/>
  <c r="I520"/>
  <c r="H520"/>
  <c r="G520"/>
  <c r="P519"/>
  <c r="O519"/>
  <c r="N519"/>
  <c r="M519"/>
  <c r="K519"/>
  <c r="J519"/>
  <c r="I519"/>
  <c r="H519"/>
  <c r="G519"/>
  <c r="P518"/>
  <c r="O518"/>
  <c r="N518"/>
  <c r="M518"/>
  <c r="K518"/>
  <c r="J518"/>
  <c r="I518"/>
  <c r="H518"/>
  <c r="G518"/>
  <c r="P517"/>
  <c r="O517"/>
  <c r="N517"/>
  <c r="M517"/>
  <c r="K517"/>
  <c r="J517"/>
  <c r="I517"/>
  <c r="H517"/>
  <c r="G517"/>
  <c r="P516"/>
  <c r="O516"/>
  <c r="N516"/>
  <c r="M516"/>
  <c r="K516"/>
  <c r="J516"/>
  <c r="I516"/>
  <c r="H516"/>
  <c r="G516"/>
  <c r="P515"/>
  <c r="O515"/>
  <c r="N515"/>
  <c r="M515"/>
  <c r="K515"/>
  <c r="J515"/>
  <c r="I515"/>
  <c r="H515"/>
  <c r="G515"/>
  <c r="P514"/>
  <c r="O514"/>
  <c r="N514"/>
  <c r="M514"/>
  <c r="K514"/>
  <c r="J514"/>
  <c r="I514"/>
  <c r="H514"/>
  <c r="G514"/>
  <c r="P513"/>
  <c r="O513"/>
  <c r="N513"/>
  <c r="M513"/>
  <c r="K513"/>
  <c r="J513"/>
  <c r="I513"/>
  <c r="H513"/>
  <c r="G513"/>
  <c r="P512"/>
  <c r="O512"/>
  <c r="N512"/>
  <c r="M512"/>
  <c r="K512"/>
  <c r="J512"/>
  <c r="I512"/>
  <c r="H512"/>
  <c r="G512"/>
  <c r="P511"/>
  <c r="O511"/>
  <c r="N511"/>
  <c r="M511"/>
  <c r="K511"/>
  <c r="J511"/>
  <c r="I511"/>
  <c r="H511"/>
  <c r="G511"/>
  <c r="P510"/>
  <c r="O510"/>
  <c r="N510"/>
  <c r="M510"/>
  <c r="K510"/>
  <c r="J510"/>
  <c r="I510"/>
  <c r="H510"/>
  <c r="G510"/>
  <c r="P509"/>
  <c r="O509"/>
  <c r="N509"/>
  <c r="M509"/>
  <c r="K509"/>
  <c r="J509"/>
  <c r="I509"/>
  <c r="H509"/>
  <c r="G509"/>
  <c r="P508"/>
  <c r="O508"/>
  <c r="N508"/>
  <c r="M508"/>
  <c r="K508"/>
  <c r="J508"/>
  <c r="I508"/>
  <c r="H508"/>
  <c r="G508"/>
  <c r="P502"/>
  <c r="O502"/>
  <c r="N502"/>
  <c r="M502"/>
  <c r="K502"/>
  <c r="J502"/>
  <c r="I502"/>
  <c r="H502"/>
  <c r="G502"/>
  <c r="P501"/>
  <c r="O501"/>
  <c r="N501"/>
  <c r="M501"/>
  <c r="K501"/>
  <c r="J501"/>
  <c r="I501"/>
  <c r="H501"/>
  <c r="G501"/>
  <c r="P500"/>
  <c r="O500"/>
  <c r="N500"/>
  <c r="M500"/>
  <c r="K500"/>
  <c r="J500"/>
  <c r="I500"/>
  <c r="H500"/>
  <c r="G500"/>
  <c r="P499"/>
  <c r="O499"/>
  <c r="N499"/>
  <c r="M499"/>
  <c r="K499"/>
  <c r="J499"/>
  <c r="I499"/>
  <c r="H499"/>
  <c r="G499"/>
  <c r="P498"/>
  <c r="O498"/>
  <c r="N498"/>
  <c r="M498"/>
  <c r="K498"/>
  <c r="J498"/>
  <c r="I498"/>
  <c r="H498"/>
  <c r="G498"/>
  <c r="P497"/>
  <c r="O497"/>
  <c r="N497"/>
  <c r="M497"/>
  <c r="K497"/>
  <c r="J497"/>
  <c r="I497"/>
  <c r="H497"/>
  <c r="G497"/>
  <c r="P496"/>
  <c r="O496"/>
  <c r="N496"/>
  <c r="M496"/>
  <c r="K496"/>
  <c r="J496"/>
  <c r="I496"/>
  <c r="H496"/>
  <c r="G496"/>
  <c r="P495"/>
  <c r="O495"/>
  <c r="N495"/>
  <c r="M495"/>
  <c r="K495"/>
  <c r="J495"/>
  <c r="I495"/>
  <c r="H495"/>
  <c r="G495"/>
  <c r="P494"/>
  <c r="O494"/>
  <c r="N494"/>
  <c r="M494"/>
  <c r="K494"/>
  <c r="J494"/>
  <c r="I494"/>
  <c r="H494"/>
  <c r="G494"/>
  <c r="P493"/>
  <c r="O493"/>
  <c r="N493"/>
  <c r="M493"/>
  <c r="K493"/>
  <c r="J493"/>
  <c r="I493"/>
  <c r="H493"/>
  <c r="G493"/>
  <c r="P492"/>
  <c r="O492"/>
  <c r="N492"/>
  <c r="M492"/>
  <c r="K492"/>
  <c r="J492"/>
  <c r="I492"/>
  <c r="H492"/>
  <c r="G492"/>
  <c r="P491"/>
  <c r="O491"/>
  <c r="N491"/>
  <c r="M491"/>
  <c r="K491"/>
  <c r="J491"/>
  <c r="I491"/>
  <c r="H491"/>
  <c r="G491"/>
  <c r="P490"/>
  <c r="O490"/>
  <c r="N490"/>
  <c r="M490"/>
  <c r="K490"/>
  <c r="J490"/>
  <c r="I490"/>
  <c r="H490"/>
  <c r="G490"/>
  <c r="P489"/>
  <c r="O489"/>
  <c r="N489"/>
  <c r="M489"/>
  <c r="K489"/>
  <c r="J489"/>
  <c r="I489"/>
  <c r="H489"/>
  <c r="G489"/>
  <c r="P488"/>
  <c r="O488"/>
  <c r="N488"/>
  <c r="M488"/>
  <c r="K488"/>
  <c r="J488"/>
  <c r="I488"/>
  <c r="H488"/>
  <c r="G488"/>
  <c r="P487"/>
  <c r="O487"/>
  <c r="N487"/>
  <c r="M487"/>
  <c r="K487"/>
  <c r="J487"/>
  <c r="I487"/>
  <c r="H487"/>
  <c r="G487"/>
  <c r="P486"/>
  <c r="O486"/>
  <c r="N486"/>
  <c r="M486"/>
  <c r="K486"/>
  <c r="J486"/>
  <c r="I486"/>
  <c r="H486"/>
  <c r="G486"/>
  <c r="P485"/>
  <c r="O485"/>
  <c r="N485"/>
  <c r="M485"/>
  <c r="K485"/>
  <c r="J485"/>
  <c r="I485"/>
  <c r="H485"/>
  <c r="G485"/>
  <c r="P484"/>
  <c r="O484"/>
  <c r="N484"/>
  <c r="M484"/>
  <c r="K484"/>
  <c r="J484"/>
  <c r="I484"/>
  <c r="H484"/>
  <c r="G484"/>
  <c r="P483"/>
  <c r="O483"/>
  <c r="N483"/>
  <c r="M483"/>
  <c r="K483"/>
  <c r="J483"/>
  <c r="I483"/>
  <c r="H483"/>
  <c r="G483"/>
  <c r="P482"/>
  <c r="O482"/>
  <c r="N482"/>
  <c r="M482"/>
  <c r="K482"/>
  <c r="J482"/>
  <c r="I482"/>
  <c r="H482"/>
  <c r="G482"/>
  <c r="P481"/>
  <c r="O481"/>
  <c r="N481"/>
  <c r="M481"/>
  <c r="K481"/>
  <c r="J481"/>
  <c r="I481"/>
  <c r="H481"/>
  <c r="G481"/>
  <c r="P480"/>
  <c r="O480"/>
  <c r="N480"/>
  <c r="M480"/>
  <c r="K480"/>
  <c r="J480"/>
  <c r="I480"/>
  <c r="H480"/>
  <c r="G480"/>
  <c r="P474"/>
  <c r="O474"/>
  <c r="N474"/>
  <c r="M474"/>
  <c r="K474"/>
  <c r="J474"/>
  <c r="I474"/>
  <c r="H474"/>
  <c r="G474"/>
  <c r="P473"/>
  <c r="O473"/>
  <c r="N473"/>
  <c r="M473"/>
  <c r="K473"/>
  <c r="J473"/>
  <c r="I473"/>
  <c r="H473"/>
  <c r="G473"/>
  <c r="P472"/>
  <c r="O472"/>
  <c r="N472"/>
  <c r="M472"/>
  <c r="K472"/>
  <c r="J472"/>
  <c r="I472"/>
  <c r="H472"/>
  <c r="G472"/>
  <c r="P471"/>
  <c r="O471"/>
  <c r="N471"/>
  <c r="M471"/>
  <c r="K471"/>
  <c r="J471"/>
  <c r="I471"/>
  <c r="H471"/>
  <c r="G471"/>
  <c r="P470"/>
  <c r="O470"/>
  <c r="N470"/>
  <c r="M470"/>
  <c r="K470"/>
  <c r="J470"/>
  <c r="I470"/>
  <c r="H470"/>
  <c r="G470"/>
  <c r="P469"/>
  <c r="O469"/>
  <c r="N469"/>
  <c r="M469"/>
  <c r="K469"/>
  <c r="J469"/>
  <c r="I469"/>
  <c r="H469"/>
  <c r="G469"/>
  <c r="P468"/>
  <c r="O468"/>
  <c r="N468"/>
  <c r="M468"/>
  <c r="K468"/>
  <c r="J468"/>
  <c r="I468"/>
  <c r="H468"/>
  <c r="G468"/>
  <c r="P467"/>
  <c r="O467"/>
  <c r="N467"/>
  <c r="M467"/>
  <c r="K467"/>
  <c r="J467"/>
  <c r="I467"/>
  <c r="H467"/>
  <c r="G467"/>
  <c r="P466"/>
  <c r="O466"/>
  <c r="N466"/>
  <c r="M466"/>
  <c r="K466"/>
  <c r="J466"/>
  <c r="I466"/>
  <c r="H466"/>
  <c r="G466"/>
  <c r="P465"/>
  <c r="O465"/>
  <c r="N465"/>
  <c r="M465"/>
  <c r="K465"/>
  <c r="J465"/>
  <c r="I465"/>
  <c r="H465"/>
  <c r="G465"/>
  <c r="P464"/>
  <c r="O464"/>
  <c r="N464"/>
  <c r="M464"/>
  <c r="K464"/>
  <c r="J464"/>
  <c r="I464"/>
  <c r="H464"/>
  <c r="G464"/>
  <c r="P463"/>
  <c r="O463"/>
  <c r="N463"/>
  <c r="M463"/>
  <c r="K463"/>
  <c r="J463"/>
  <c r="I463"/>
  <c r="H463"/>
  <c r="G463"/>
  <c r="P462"/>
  <c r="O462"/>
  <c r="N462"/>
  <c r="M462"/>
  <c r="K462"/>
  <c r="J462"/>
  <c r="I462"/>
  <c r="H462"/>
  <c r="G462"/>
  <c r="P461"/>
  <c r="O461"/>
  <c r="N461"/>
  <c r="M461"/>
  <c r="K461"/>
  <c r="J461"/>
  <c r="I461"/>
  <c r="H461"/>
  <c r="G461"/>
  <c r="P460"/>
  <c r="O460"/>
  <c r="N460"/>
  <c r="M460"/>
  <c r="K460"/>
  <c r="J460"/>
  <c r="I460"/>
  <c r="H460"/>
  <c r="G460"/>
  <c r="P459"/>
  <c r="O459"/>
  <c r="N459"/>
  <c r="M459"/>
  <c r="K459"/>
  <c r="J459"/>
  <c r="I459"/>
  <c r="H459"/>
  <c r="G459"/>
  <c r="P457"/>
  <c r="O457"/>
  <c r="N457"/>
  <c r="M457"/>
  <c r="K457"/>
  <c r="J457"/>
  <c r="I457"/>
  <c r="H457"/>
  <c r="G457"/>
  <c r="P456"/>
  <c r="O456"/>
  <c r="N456"/>
  <c r="M456"/>
  <c r="K456"/>
  <c r="J456"/>
  <c r="I456"/>
  <c r="H456"/>
  <c r="G456"/>
  <c r="P455"/>
  <c r="O455"/>
  <c r="N455"/>
  <c r="M455"/>
  <c r="K455"/>
  <c r="J455"/>
  <c r="I455"/>
  <c r="H455"/>
  <c r="G455"/>
  <c r="P454"/>
  <c r="O454"/>
  <c r="N454"/>
  <c r="M454"/>
  <c r="K454"/>
  <c r="J454"/>
  <c r="I454"/>
  <c r="H454"/>
  <c r="G454"/>
  <c r="P440"/>
  <c r="O440"/>
  <c r="N440"/>
  <c r="M440"/>
  <c r="K440"/>
  <c r="J440"/>
  <c r="I440"/>
  <c r="H440"/>
  <c r="G440"/>
  <c r="P439"/>
  <c r="O439"/>
  <c r="N439"/>
  <c r="M439"/>
  <c r="K439"/>
  <c r="J439"/>
  <c r="I439"/>
  <c r="H439"/>
  <c r="G439"/>
  <c r="P438"/>
  <c r="O438"/>
  <c r="N438"/>
  <c r="M438"/>
  <c r="K438"/>
  <c r="J438"/>
  <c r="I438"/>
  <c r="H438"/>
  <c r="G438"/>
  <c r="P437"/>
  <c r="O437"/>
  <c r="N437"/>
  <c r="M437"/>
  <c r="K437"/>
  <c r="J437"/>
  <c r="I437"/>
  <c r="H437"/>
  <c r="G437"/>
  <c r="P436"/>
  <c r="O436"/>
  <c r="N436"/>
  <c r="M436"/>
  <c r="K436"/>
  <c r="J436"/>
  <c r="I436"/>
  <c r="H436"/>
  <c r="G436"/>
  <c r="P435"/>
  <c r="O435"/>
  <c r="N435"/>
  <c r="M435"/>
  <c r="K435"/>
  <c r="J435"/>
  <c r="I435"/>
  <c r="H435"/>
  <c r="G435"/>
  <c r="P434"/>
  <c r="O434"/>
  <c r="N434"/>
  <c r="M434"/>
  <c r="K434"/>
  <c r="J434"/>
  <c r="I434"/>
  <c r="H434"/>
  <c r="G434"/>
  <c r="P432"/>
  <c r="O432"/>
  <c r="N432"/>
  <c r="M432"/>
  <c r="K432"/>
  <c r="J432"/>
  <c r="I432"/>
  <c r="H432"/>
  <c r="G432"/>
  <c r="P431"/>
  <c r="O431"/>
  <c r="N431"/>
  <c r="M431"/>
  <c r="K431"/>
  <c r="J431"/>
  <c r="I431"/>
  <c r="H431"/>
  <c r="G431"/>
  <c r="P428"/>
  <c r="O428"/>
  <c r="N428"/>
  <c r="M428"/>
  <c r="K428"/>
  <c r="J428"/>
  <c r="I428"/>
  <c r="H428"/>
  <c r="G428"/>
  <c r="P427"/>
  <c r="O427"/>
  <c r="N427"/>
  <c r="M427"/>
  <c r="K427"/>
  <c r="J427"/>
  <c r="I427"/>
  <c r="H427"/>
  <c r="G427"/>
  <c r="P422"/>
  <c r="O422"/>
  <c r="N422"/>
  <c r="M422"/>
  <c r="K422"/>
  <c r="J422"/>
  <c r="I422"/>
  <c r="H422"/>
  <c r="G422"/>
  <c r="P421"/>
  <c r="O421"/>
  <c r="N421"/>
  <c r="M421"/>
  <c r="K421"/>
  <c r="J421"/>
  <c r="I421"/>
  <c r="H421"/>
  <c r="G421"/>
  <c r="P420"/>
  <c r="O420"/>
  <c r="N420"/>
  <c r="M420"/>
  <c r="K420"/>
  <c r="J420"/>
  <c r="I420"/>
  <c r="H420"/>
  <c r="G420"/>
  <c r="P419"/>
  <c r="O419"/>
  <c r="N419"/>
  <c r="M419"/>
  <c r="K419"/>
  <c r="J419"/>
  <c r="I419"/>
  <c r="H419"/>
  <c r="G419"/>
  <c r="P418"/>
  <c r="O418"/>
  <c r="N418"/>
  <c r="M418"/>
  <c r="K418"/>
  <c r="J418"/>
  <c r="I418"/>
  <c r="H418"/>
  <c r="G418"/>
  <c r="P417"/>
  <c r="O417"/>
  <c r="N417"/>
  <c r="M417"/>
  <c r="K417"/>
  <c r="J417"/>
  <c r="I417"/>
  <c r="H417"/>
  <c r="G417"/>
  <c r="P416"/>
  <c r="O416"/>
  <c r="N416"/>
  <c r="M416"/>
  <c r="K416"/>
  <c r="J416"/>
  <c r="I416"/>
  <c r="H416"/>
  <c r="G416"/>
  <c r="P415"/>
  <c r="O415"/>
  <c r="N415"/>
  <c r="M415"/>
  <c r="K415"/>
  <c r="J415"/>
  <c r="I415"/>
  <c r="H415"/>
  <c r="G415"/>
  <c r="P414"/>
  <c r="O414"/>
  <c r="N414"/>
  <c r="M414"/>
  <c r="K414"/>
  <c r="J414"/>
  <c r="I414"/>
  <c r="H414"/>
  <c r="G414"/>
  <c r="P413"/>
  <c r="O413"/>
  <c r="N413"/>
  <c r="M413"/>
  <c r="K413"/>
  <c r="J413"/>
  <c r="I413"/>
  <c r="H413"/>
  <c r="G413"/>
  <c r="P412"/>
  <c r="O412"/>
  <c r="N412"/>
  <c r="M412"/>
  <c r="K412"/>
  <c r="J412"/>
  <c r="I412"/>
  <c r="H412"/>
  <c r="G412"/>
  <c r="P411"/>
  <c r="O411"/>
  <c r="N411"/>
  <c r="M411"/>
  <c r="K411"/>
  <c r="J411"/>
  <c r="I411"/>
  <c r="H411"/>
  <c r="G411"/>
  <c r="P410"/>
  <c r="O410"/>
  <c r="N410"/>
  <c r="M410"/>
  <c r="K410"/>
  <c r="J410"/>
  <c r="I410"/>
  <c r="H410"/>
  <c r="G410"/>
  <c r="P409"/>
  <c r="O409"/>
  <c r="N409"/>
  <c r="M409"/>
  <c r="K409"/>
  <c r="J409"/>
  <c r="I409"/>
  <c r="H409"/>
  <c r="G409"/>
  <c r="P408"/>
  <c r="O408"/>
  <c r="N408"/>
  <c r="M408"/>
  <c r="K408"/>
  <c r="J408"/>
  <c r="I408"/>
  <c r="H408"/>
  <c r="G408"/>
  <c r="P407"/>
  <c r="O407"/>
  <c r="N407"/>
  <c r="M407"/>
  <c r="K407"/>
  <c r="J407"/>
  <c r="I407"/>
  <c r="H407"/>
  <c r="G407"/>
  <c r="P406"/>
  <c r="O406"/>
  <c r="N406"/>
  <c r="M406"/>
  <c r="K406"/>
  <c r="J406"/>
  <c r="I406"/>
  <c r="H406"/>
  <c r="G406"/>
  <c r="P405"/>
  <c r="O405"/>
  <c r="N405"/>
  <c r="M405"/>
  <c r="K405"/>
  <c r="J405"/>
  <c r="I405"/>
  <c r="H405"/>
  <c r="G405"/>
  <c r="P403"/>
  <c r="O403"/>
  <c r="N403"/>
  <c r="M403"/>
  <c r="K403"/>
  <c r="J403"/>
  <c r="I403"/>
  <c r="H403"/>
  <c r="G403"/>
  <c r="P402"/>
  <c r="O402"/>
  <c r="N402"/>
  <c r="M402"/>
  <c r="K402"/>
  <c r="J402"/>
  <c r="I402"/>
  <c r="H402"/>
  <c r="G402"/>
  <c r="P401"/>
  <c r="O401"/>
  <c r="N401"/>
  <c r="M401"/>
  <c r="K401"/>
  <c r="J401"/>
  <c r="I401"/>
  <c r="H401"/>
  <c r="G401"/>
  <c r="P400"/>
  <c r="O400"/>
  <c r="N400"/>
  <c r="M400"/>
  <c r="K400"/>
  <c r="J400"/>
  <c r="I400"/>
  <c r="H400"/>
  <c r="G400"/>
  <c r="P399"/>
  <c r="O399"/>
  <c r="N399"/>
  <c r="M399"/>
  <c r="K399"/>
  <c r="J399"/>
  <c r="I399"/>
  <c r="H399"/>
  <c r="G399"/>
  <c r="P398"/>
  <c r="O398"/>
  <c r="N398"/>
  <c r="M398"/>
  <c r="K398"/>
  <c r="J398"/>
  <c r="I398"/>
  <c r="H398"/>
  <c r="G398"/>
  <c r="P397"/>
  <c r="O397"/>
  <c r="N397"/>
  <c r="M397"/>
  <c r="K397"/>
  <c r="J397"/>
  <c r="I397"/>
  <c r="H397"/>
  <c r="G397"/>
  <c r="P396"/>
  <c r="O396"/>
  <c r="N396"/>
  <c r="M396"/>
  <c r="K396"/>
  <c r="J396"/>
  <c r="I396"/>
  <c r="H396"/>
  <c r="G396"/>
  <c r="P395"/>
  <c r="O395"/>
  <c r="N395"/>
  <c r="M395"/>
  <c r="K395"/>
  <c r="J395"/>
  <c r="I395"/>
  <c r="H395"/>
  <c r="G395"/>
  <c r="P394"/>
  <c r="O394"/>
  <c r="N394"/>
  <c r="M394"/>
  <c r="K394"/>
  <c r="J394"/>
  <c r="I394"/>
  <c r="H394"/>
  <c r="G394"/>
  <c r="P393"/>
  <c r="O393"/>
  <c r="N393"/>
  <c r="M393"/>
  <c r="K393"/>
  <c r="J393"/>
  <c r="I393"/>
  <c r="H393"/>
  <c r="G393"/>
  <c r="P391"/>
  <c r="O391"/>
  <c r="N391"/>
  <c r="M391"/>
  <c r="K391"/>
  <c r="J391"/>
  <c r="I391"/>
  <c r="H391"/>
  <c r="G391"/>
  <c r="P390"/>
  <c r="O390"/>
  <c r="N390"/>
  <c r="M390"/>
  <c r="K390"/>
  <c r="J390"/>
  <c r="I390"/>
  <c r="H390"/>
  <c r="G390"/>
  <c r="P389"/>
  <c r="O389"/>
  <c r="N389"/>
  <c r="M389"/>
  <c r="K389"/>
  <c r="J389"/>
  <c r="I389"/>
  <c r="H389"/>
  <c r="G389"/>
  <c r="P388"/>
  <c r="O388"/>
  <c r="N388"/>
  <c r="M388"/>
  <c r="K388"/>
  <c r="J388"/>
  <c r="I388"/>
  <c r="H388"/>
  <c r="G388"/>
  <c r="P387"/>
  <c r="O387"/>
  <c r="N387"/>
  <c r="M387"/>
  <c r="K387"/>
  <c r="J387"/>
  <c r="I387"/>
  <c r="H387"/>
  <c r="G387"/>
  <c r="P386"/>
  <c r="O386"/>
  <c r="N386"/>
  <c r="M386"/>
  <c r="K386"/>
  <c r="J386"/>
  <c r="I386"/>
  <c r="H386"/>
  <c r="G386"/>
  <c r="P385"/>
  <c r="O385"/>
  <c r="N385"/>
  <c r="M385"/>
  <c r="K385"/>
  <c r="J385"/>
  <c r="I385"/>
  <c r="H385"/>
  <c r="G385"/>
  <c r="P384"/>
  <c r="O384"/>
  <c r="N384"/>
  <c r="M384"/>
  <c r="K384"/>
  <c r="J384"/>
  <c r="I384"/>
  <c r="H384"/>
  <c r="G384"/>
  <c r="P383"/>
  <c r="O383"/>
  <c r="N383"/>
  <c r="M383"/>
  <c r="K383"/>
  <c r="J383"/>
  <c r="I383"/>
  <c r="H383"/>
  <c r="G383"/>
  <c r="P382"/>
  <c r="O382"/>
  <c r="N382"/>
  <c r="M382"/>
  <c r="K382"/>
  <c r="J382"/>
  <c r="I382"/>
  <c r="H382"/>
  <c r="G382"/>
  <c r="P381"/>
  <c r="O381"/>
  <c r="N381"/>
  <c r="M381"/>
  <c r="K381"/>
  <c r="J381"/>
  <c r="I381"/>
  <c r="H381"/>
  <c r="G381"/>
  <c r="P380"/>
  <c r="O380"/>
  <c r="N380"/>
  <c r="M380"/>
  <c r="K380"/>
  <c r="J380"/>
  <c r="I380"/>
  <c r="H380"/>
  <c r="G380"/>
  <c r="P379"/>
  <c r="O379"/>
  <c r="N379"/>
  <c r="M379"/>
  <c r="K379"/>
  <c r="J379"/>
  <c r="I379"/>
  <c r="H379"/>
  <c r="G379"/>
  <c r="P373"/>
  <c r="O373"/>
  <c r="N373"/>
  <c r="M373"/>
  <c r="K373"/>
  <c r="J373"/>
  <c r="I373"/>
  <c r="H373"/>
  <c r="G373"/>
  <c r="P372"/>
  <c r="O372"/>
  <c r="N372"/>
  <c r="M372"/>
  <c r="K372"/>
  <c r="J372"/>
  <c r="I372"/>
  <c r="H372"/>
  <c r="G372"/>
  <c r="P371"/>
  <c r="O371"/>
  <c r="N371"/>
  <c r="M371"/>
  <c r="K371"/>
  <c r="J371"/>
  <c r="I371"/>
  <c r="H371"/>
  <c r="G371"/>
  <c r="P370"/>
  <c r="O370"/>
  <c r="N370"/>
  <c r="M370"/>
  <c r="K370"/>
  <c r="J370"/>
  <c r="I370"/>
  <c r="H370"/>
  <c r="G370"/>
  <c r="P369"/>
  <c r="O369"/>
  <c r="N369"/>
  <c r="M369"/>
  <c r="K369"/>
  <c r="J369"/>
  <c r="I369"/>
  <c r="H369"/>
  <c r="G369"/>
  <c r="P368"/>
  <c r="O368"/>
  <c r="N368"/>
  <c r="M368"/>
  <c r="K368"/>
  <c r="J368"/>
  <c r="I368"/>
  <c r="H368"/>
  <c r="G368"/>
  <c r="P367"/>
  <c r="O367"/>
  <c r="N367"/>
  <c r="M367"/>
  <c r="K367"/>
  <c r="J367"/>
  <c r="I367"/>
  <c r="H367"/>
  <c r="G367"/>
  <c r="P366"/>
  <c r="O366"/>
  <c r="N366"/>
  <c r="M366"/>
  <c r="K366"/>
  <c r="J366"/>
  <c r="I366"/>
  <c r="H366"/>
  <c r="G366"/>
  <c r="P365"/>
  <c r="O365"/>
  <c r="N365"/>
  <c r="M365"/>
  <c r="K365"/>
  <c r="J365"/>
  <c r="I365"/>
  <c r="H365"/>
  <c r="G365"/>
  <c r="P364"/>
  <c r="O364"/>
  <c r="N364"/>
  <c r="M364"/>
  <c r="K364"/>
  <c r="J364"/>
  <c r="I364"/>
  <c r="H364"/>
  <c r="G364"/>
  <c r="P363"/>
  <c r="O363"/>
  <c r="N363"/>
  <c r="M363"/>
  <c r="K363"/>
  <c r="J363"/>
  <c r="I363"/>
  <c r="H363"/>
  <c r="G363"/>
  <c r="P362"/>
  <c r="O362"/>
  <c r="N362"/>
  <c r="M362"/>
  <c r="K362"/>
  <c r="J362"/>
  <c r="I362"/>
  <c r="H362"/>
  <c r="G362"/>
  <c r="P361"/>
  <c r="O361"/>
  <c r="N361"/>
  <c r="M361"/>
  <c r="K361"/>
  <c r="J361"/>
  <c r="I361"/>
  <c r="H361"/>
  <c r="G361"/>
  <c r="P360"/>
  <c r="O360"/>
  <c r="N360"/>
  <c r="M360"/>
  <c r="K360"/>
  <c r="J360"/>
  <c r="I360"/>
  <c r="H360"/>
  <c r="G360"/>
  <c r="P359"/>
  <c r="O359"/>
  <c r="N359"/>
  <c r="M359"/>
  <c r="K359"/>
  <c r="J359"/>
  <c r="I359"/>
  <c r="H359"/>
  <c r="G359"/>
  <c r="P358"/>
  <c r="O358"/>
  <c r="N358"/>
  <c r="M358"/>
  <c r="K358"/>
  <c r="J358"/>
  <c r="I358"/>
  <c r="H358"/>
  <c r="G358"/>
  <c r="P357"/>
  <c r="O357"/>
  <c r="N357"/>
  <c r="M357"/>
  <c r="K357"/>
  <c r="J357"/>
  <c r="I357"/>
  <c r="H357"/>
  <c r="G357"/>
  <c r="P356"/>
  <c r="O356"/>
  <c r="N356"/>
  <c r="M356"/>
  <c r="K356"/>
  <c r="J356"/>
  <c r="I356"/>
  <c r="H356"/>
  <c r="G356"/>
  <c r="P355"/>
  <c r="O355"/>
  <c r="N355"/>
  <c r="M355"/>
  <c r="K355"/>
  <c r="J355"/>
  <c r="I355"/>
  <c r="H355"/>
  <c r="G355"/>
  <c r="P354"/>
  <c r="O354"/>
  <c r="N354"/>
  <c r="M354"/>
  <c r="K354"/>
  <c r="J354"/>
  <c r="I354"/>
  <c r="H354"/>
  <c r="G354"/>
  <c r="P353"/>
  <c r="O353"/>
  <c r="N353"/>
  <c r="M353"/>
  <c r="K353"/>
  <c r="J353"/>
  <c r="I353"/>
  <c r="H353"/>
  <c r="G353"/>
  <c r="P352"/>
  <c r="O352"/>
  <c r="N352"/>
  <c r="M352"/>
  <c r="K352"/>
  <c r="J352"/>
  <c r="I352"/>
  <c r="H352"/>
  <c r="G352"/>
  <c r="P351"/>
  <c r="O351"/>
  <c r="N351"/>
  <c r="M351"/>
  <c r="K351"/>
  <c r="J351"/>
  <c r="I351"/>
  <c r="H351"/>
  <c r="G351"/>
  <c r="P350"/>
  <c r="O350"/>
  <c r="N350"/>
  <c r="M350"/>
  <c r="K350"/>
  <c r="J350"/>
  <c r="I350"/>
  <c r="H350"/>
  <c r="G350"/>
  <c r="P349"/>
  <c r="O349"/>
  <c r="N349"/>
  <c r="M349"/>
  <c r="K349"/>
  <c r="J349"/>
  <c r="I349"/>
  <c r="H349"/>
  <c r="G349"/>
  <c r="P348"/>
  <c r="O348"/>
  <c r="N348"/>
  <c r="M348"/>
  <c r="K348"/>
  <c r="J348"/>
  <c r="I348"/>
  <c r="H348"/>
  <c r="G348"/>
  <c r="P347"/>
  <c r="O347"/>
  <c r="N347"/>
  <c r="M347"/>
  <c r="K347"/>
  <c r="J347"/>
  <c r="I347"/>
  <c r="H347"/>
  <c r="G347"/>
  <c r="P346"/>
  <c r="O346"/>
  <c r="N346"/>
  <c r="M346"/>
  <c r="K346"/>
  <c r="J346"/>
  <c r="I346"/>
  <c r="H346"/>
  <c r="G346"/>
  <c r="P345"/>
  <c r="O345"/>
  <c r="N345"/>
  <c r="M345"/>
  <c r="K345"/>
  <c r="J345"/>
  <c r="I345"/>
  <c r="H345"/>
  <c r="G345"/>
  <c r="P344"/>
  <c r="O344"/>
  <c r="N344"/>
  <c r="M344"/>
  <c r="K344"/>
  <c r="J344"/>
  <c r="I344"/>
  <c r="H344"/>
  <c r="G344"/>
  <c r="P343"/>
  <c r="O343"/>
  <c r="N343"/>
  <c r="M343"/>
  <c r="K343"/>
  <c r="J343"/>
  <c r="I343"/>
  <c r="H343"/>
  <c r="G343"/>
  <c r="P342"/>
  <c r="O342"/>
  <c r="N342"/>
  <c r="M342"/>
  <c r="K342"/>
  <c r="J342"/>
  <c r="I342"/>
  <c r="H342"/>
  <c r="G342"/>
  <c r="P341"/>
  <c r="O341"/>
  <c r="N341"/>
  <c r="M341"/>
  <c r="K341"/>
  <c r="J341"/>
  <c r="I341"/>
  <c r="H341"/>
  <c r="G341"/>
  <c r="P340"/>
  <c r="O340"/>
  <c r="N340"/>
  <c r="M340"/>
  <c r="K340"/>
  <c r="J340"/>
  <c r="I340"/>
  <c r="H340"/>
  <c r="G340"/>
  <c r="P339"/>
  <c r="O339"/>
  <c r="N339"/>
  <c r="M339"/>
  <c r="K339"/>
  <c r="J339"/>
  <c r="I339"/>
  <c r="H339"/>
  <c r="G339"/>
  <c r="P338"/>
  <c r="O338"/>
  <c r="N338"/>
  <c r="M338"/>
  <c r="K338"/>
  <c r="J338"/>
  <c r="I338"/>
  <c r="H338"/>
  <c r="G338"/>
  <c r="P334"/>
  <c r="O334"/>
  <c r="N334"/>
  <c r="M334"/>
  <c r="K334"/>
  <c r="J334"/>
  <c r="I334"/>
  <c r="H334"/>
  <c r="G334"/>
  <c r="P332"/>
  <c r="O332"/>
  <c r="N332"/>
  <c r="M332"/>
  <c r="K332"/>
  <c r="J332"/>
  <c r="I332"/>
  <c r="H332"/>
  <c r="G332"/>
  <c r="P331"/>
  <c r="O331"/>
  <c r="N331"/>
  <c r="M331"/>
  <c r="K331"/>
  <c r="J331"/>
  <c r="I331"/>
  <c r="H331"/>
  <c r="G331"/>
  <c r="P325"/>
  <c r="O325"/>
  <c r="N325"/>
  <c r="M325"/>
  <c r="K325"/>
  <c r="J325"/>
  <c r="I325"/>
  <c r="H325"/>
  <c r="G325"/>
  <c r="P324"/>
  <c r="O324"/>
  <c r="N324"/>
  <c r="M324"/>
  <c r="K324"/>
  <c r="J324"/>
  <c r="I324"/>
  <c r="H324"/>
  <c r="G324"/>
  <c r="P323"/>
  <c r="O323"/>
  <c r="N323"/>
  <c r="M323"/>
  <c r="K323"/>
  <c r="J323"/>
  <c r="I323"/>
  <c r="H323"/>
  <c r="G323"/>
  <c r="P322"/>
  <c r="O322"/>
  <c r="N322"/>
  <c r="M322"/>
  <c r="K322"/>
  <c r="J322"/>
  <c r="I322"/>
  <c r="H322"/>
  <c r="G322"/>
  <c r="P321"/>
  <c r="O321"/>
  <c r="N321"/>
  <c r="M321"/>
  <c r="K321"/>
  <c r="J321"/>
  <c r="I321"/>
  <c r="H321"/>
  <c r="G321"/>
  <c r="P320"/>
  <c r="O320"/>
  <c r="N320"/>
  <c r="M320"/>
  <c r="K320"/>
  <c r="J320"/>
  <c r="I320"/>
  <c r="H320"/>
  <c r="G320"/>
  <c r="P319"/>
  <c r="O319"/>
  <c r="N319"/>
  <c r="M319"/>
  <c r="K319"/>
  <c r="J319"/>
  <c r="I319"/>
  <c r="H319"/>
  <c r="G319"/>
  <c r="P318"/>
  <c r="O318"/>
  <c r="N318"/>
  <c r="M318"/>
  <c r="K318"/>
  <c r="J318"/>
  <c r="I318"/>
  <c r="H318"/>
  <c r="G318"/>
  <c r="P317"/>
  <c r="O317"/>
  <c r="N317"/>
  <c r="M317"/>
  <c r="K317"/>
  <c r="J317"/>
  <c r="I317"/>
  <c r="H317"/>
  <c r="G317"/>
  <c r="P316"/>
  <c r="O316"/>
  <c r="N316"/>
  <c r="M316"/>
  <c r="K316"/>
  <c r="J316"/>
  <c r="I316"/>
  <c r="H316"/>
  <c r="G316"/>
  <c r="P315"/>
  <c r="O315"/>
  <c r="N315"/>
  <c r="M315"/>
  <c r="K315"/>
  <c r="J315"/>
  <c r="I315"/>
  <c r="H315"/>
  <c r="G315"/>
  <c r="P314"/>
  <c r="O314"/>
  <c r="N314"/>
  <c r="M314"/>
  <c r="K314"/>
  <c r="J314"/>
  <c r="I314"/>
  <c r="H314"/>
  <c r="G314"/>
  <c r="P313"/>
  <c r="O313"/>
  <c r="N313"/>
  <c r="M313"/>
  <c r="K313"/>
  <c r="J313"/>
  <c r="I313"/>
  <c r="H313"/>
  <c r="G313"/>
  <c r="P312"/>
  <c r="O312"/>
  <c r="N312"/>
  <c r="M312"/>
  <c r="K312"/>
  <c r="J312"/>
  <c r="I312"/>
  <c r="H312"/>
  <c r="G312"/>
  <c r="P311"/>
  <c r="O311"/>
  <c r="N311"/>
  <c r="M311"/>
  <c r="K311"/>
  <c r="J311"/>
  <c r="I311"/>
  <c r="H311"/>
  <c r="G311"/>
  <c r="P310"/>
  <c r="O310"/>
  <c r="N310"/>
  <c r="M310"/>
  <c r="K310"/>
  <c r="J310"/>
  <c r="I310"/>
  <c r="H310"/>
  <c r="G310"/>
  <c r="P309"/>
  <c r="O309"/>
  <c r="N309"/>
  <c r="M309"/>
  <c r="K309"/>
  <c r="J309"/>
  <c r="I309"/>
  <c r="H309"/>
  <c r="G309"/>
  <c r="P308"/>
  <c r="O308"/>
  <c r="N308"/>
  <c r="M308"/>
  <c r="K308"/>
  <c r="J308"/>
  <c r="I308"/>
  <c r="H308"/>
  <c r="G308"/>
  <c r="P307"/>
  <c r="O307"/>
  <c r="N307"/>
  <c r="M307"/>
  <c r="K307"/>
  <c r="J307"/>
  <c r="I307"/>
  <c r="H307"/>
  <c r="G307"/>
  <c r="P306"/>
  <c r="O306"/>
  <c r="N306"/>
  <c r="M306"/>
  <c r="K306"/>
  <c r="J306"/>
  <c r="I306"/>
  <c r="H306"/>
  <c r="G306"/>
  <c r="P305"/>
  <c r="O305"/>
  <c r="N305"/>
  <c r="M305"/>
  <c r="K305"/>
  <c r="J305"/>
  <c r="I305"/>
  <c r="H305"/>
  <c r="G305"/>
  <c r="P304"/>
  <c r="O304"/>
  <c r="N304"/>
  <c r="M304"/>
  <c r="K304"/>
  <c r="J304"/>
  <c r="I304"/>
  <c r="H304"/>
  <c r="G304"/>
  <c r="P303"/>
  <c r="O303"/>
  <c r="N303"/>
  <c r="M303"/>
  <c r="K303"/>
  <c r="J303"/>
  <c r="I303"/>
  <c r="H303"/>
  <c r="G303"/>
  <c r="P302"/>
  <c r="O302"/>
  <c r="N302"/>
  <c r="M302"/>
  <c r="K302"/>
  <c r="J302"/>
  <c r="I302"/>
  <c r="H302"/>
  <c r="G302"/>
  <c r="P301"/>
  <c r="O301"/>
  <c r="N301"/>
  <c r="M301"/>
  <c r="K301"/>
  <c r="J301"/>
  <c r="I301"/>
  <c r="H301"/>
  <c r="G301"/>
  <c r="P300"/>
  <c r="O300"/>
  <c r="N300"/>
  <c r="M300"/>
  <c r="K300"/>
  <c r="J300"/>
  <c r="I300"/>
  <c r="H300"/>
  <c r="G300"/>
  <c r="P287"/>
  <c r="O287"/>
  <c r="N287"/>
  <c r="M287"/>
  <c r="K287"/>
  <c r="J287"/>
  <c r="I287"/>
  <c r="H287"/>
  <c r="G287"/>
  <c r="P286"/>
  <c r="O286"/>
  <c r="N286"/>
  <c r="M286"/>
  <c r="K286"/>
  <c r="J286"/>
  <c r="I286"/>
  <c r="H286"/>
  <c r="G286"/>
  <c r="P285"/>
  <c r="O285"/>
  <c r="N285"/>
  <c r="M285"/>
  <c r="K285"/>
  <c r="J285"/>
  <c r="I285"/>
  <c r="H285"/>
  <c r="G285"/>
  <c r="P284"/>
  <c r="O284"/>
  <c r="N284"/>
  <c r="M284"/>
  <c r="K284"/>
  <c r="J284"/>
  <c r="I284"/>
  <c r="H284"/>
  <c r="G284"/>
  <c r="P283"/>
  <c r="O283"/>
  <c r="N283"/>
  <c r="M283"/>
  <c r="K283"/>
  <c r="J283"/>
  <c r="I283"/>
  <c r="H283"/>
  <c r="G283"/>
  <c r="P282"/>
  <c r="O282"/>
  <c r="N282"/>
  <c r="M282"/>
  <c r="K282"/>
  <c r="J282"/>
  <c r="I282"/>
  <c r="H282"/>
  <c r="G282"/>
  <c r="P281"/>
  <c r="O281"/>
  <c r="N281"/>
  <c r="M281"/>
  <c r="K281"/>
  <c r="J281"/>
  <c r="I281"/>
  <c r="H281"/>
  <c r="G281"/>
  <c r="P280"/>
  <c r="O280"/>
  <c r="N280"/>
  <c r="M280"/>
  <c r="K280"/>
  <c r="J280"/>
  <c r="I280"/>
  <c r="H280"/>
  <c r="G280"/>
  <c r="P279"/>
  <c r="O279"/>
  <c r="N279"/>
  <c r="M279"/>
  <c r="K279"/>
  <c r="J279"/>
  <c r="I279"/>
  <c r="H279"/>
  <c r="G279"/>
  <c r="P278"/>
  <c r="O278"/>
  <c r="N278"/>
  <c r="M278"/>
  <c r="K278"/>
  <c r="J278"/>
  <c r="I278"/>
  <c r="H278"/>
  <c r="G278"/>
  <c r="P277"/>
  <c r="O277"/>
  <c r="N277"/>
  <c r="M277"/>
  <c r="K277"/>
  <c r="J277"/>
  <c r="I277"/>
  <c r="H277"/>
  <c r="G277"/>
  <c r="P276"/>
  <c r="O276"/>
  <c r="N276"/>
  <c r="M276"/>
  <c r="K276"/>
  <c r="J276"/>
  <c r="I276"/>
  <c r="H276"/>
  <c r="G276"/>
  <c r="P275"/>
  <c r="O275"/>
  <c r="N275"/>
  <c r="M275"/>
  <c r="K275"/>
  <c r="J275"/>
  <c r="I275"/>
  <c r="H275"/>
  <c r="G275"/>
  <c r="P274"/>
  <c r="O274"/>
  <c r="N274"/>
  <c r="M274"/>
  <c r="K274"/>
  <c r="J274"/>
  <c r="I274"/>
  <c r="H274"/>
  <c r="G274"/>
  <c r="P273"/>
  <c r="O273"/>
  <c r="N273"/>
  <c r="M273"/>
  <c r="K273"/>
  <c r="J273"/>
  <c r="I273"/>
  <c r="H273"/>
  <c r="G273"/>
  <c r="P272"/>
  <c r="O272"/>
  <c r="N272"/>
  <c r="M272"/>
  <c r="K272"/>
  <c r="J272"/>
  <c r="I272"/>
  <c r="H272"/>
  <c r="G272"/>
  <c r="P271"/>
  <c r="O271"/>
  <c r="N271"/>
  <c r="M271"/>
  <c r="K271"/>
  <c r="J271"/>
  <c r="I271"/>
  <c r="H271"/>
  <c r="G271"/>
  <c r="P270"/>
  <c r="O270"/>
  <c r="N270"/>
  <c r="M270"/>
  <c r="K270"/>
  <c r="J270"/>
  <c r="I270"/>
  <c r="H270"/>
  <c r="G270"/>
  <c r="P269"/>
  <c r="O269"/>
  <c r="N269"/>
  <c r="M269"/>
  <c r="K269"/>
  <c r="J269"/>
  <c r="I269"/>
  <c r="H269"/>
  <c r="G269"/>
  <c r="P268"/>
  <c r="O268"/>
  <c r="N268"/>
  <c r="M268"/>
  <c r="K268"/>
  <c r="J268"/>
  <c r="I268"/>
  <c r="H268"/>
  <c r="G268"/>
  <c r="P1173"/>
  <c r="P1185" s="1"/>
  <c r="O1173"/>
  <c r="O1185" s="1"/>
  <c r="N1173"/>
  <c r="N1185" s="1"/>
  <c r="M1173"/>
  <c r="M1185" s="1"/>
  <c r="K1173"/>
  <c r="K1185" s="1"/>
  <c r="J1173"/>
  <c r="J1185" s="1"/>
  <c r="I1173"/>
  <c r="I1185" s="1"/>
  <c r="H1173"/>
  <c r="H1185" s="1"/>
  <c r="G1173"/>
  <c r="G1185" s="1"/>
  <c r="P267"/>
  <c r="O267"/>
  <c r="N267"/>
  <c r="M267"/>
  <c r="K267"/>
  <c r="J267"/>
  <c r="I267"/>
  <c r="H267"/>
  <c r="G267"/>
  <c r="P265"/>
  <c r="O265"/>
  <c r="N265"/>
  <c r="M265"/>
  <c r="K265"/>
  <c r="J265"/>
  <c r="I265"/>
  <c r="H265"/>
  <c r="G265"/>
  <c r="P264"/>
  <c r="O264"/>
  <c r="N264"/>
  <c r="M264"/>
  <c r="K264"/>
  <c r="J264"/>
  <c r="I264"/>
  <c r="H264"/>
  <c r="G264"/>
  <c r="P263"/>
  <c r="O263"/>
  <c r="N263"/>
  <c r="M263"/>
  <c r="K263"/>
  <c r="J263"/>
  <c r="I263"/>
  <c r="H263"/>
  <c r="G263"/>
  <c r="P262"/>
  <c r="O262"/>
  <c r="N262"/>
  <c r="M262"/>
  <c r="K262"/>
  <c r="J262"/>
  <c r="I262"/>
  <c r="H262"/>
  <c r="G262"/>
  <c r="P261"/>
  <c r="O261"/>
  <c r="N261"/>
  <c r="M261"/>
  <c r="K261"/>
  <c r="J261"/>
  <c r="I261"/>
  <c r="H261"/>
  <c r="G261"/>
  <c r="P260"/>
  <c r="O260"/>
  <c r="N260"/>
  <c r="M260"/>
  <c r="K260"/>
  <c r="J260"/>
  <c r="I260"/>
  <c r="H260"/>
  <c r="G260"/>
  <c r="P259"/>
  <c r="O259"/>
  <c r="N259"/>
  <c r="M259"/>
  <c r="K259"/>
  <c r="J259"/>
  <c r="I259"/>
  <c r="H259"/>
  <c r="G259"/>
  <c r="P258"/>
  <c r="O258"/>
  <c r="N258"/>
  <c r="M258"/>
  <c r="K258"/>
  <c r="J258"/>
  <c r="I258"/>
  <c r="H258"/>
  <c r="G258"/>
  <c r="P257"/>
  <c r="O257"/>
  <c r="N257"/>
  <c r="M257"/>
  <c r="K257"/>
  <c r="J257"/>
  <c r="I257"/>
  <c r="H257"/>
  <c r="G257"/>
  <c r="P256"/>
  <c r="O256"/>
  <c r="N256"/>
  <c r="M256"/>
  <c r="K256"/>
  <c r="J256"/>
  <c r="I256"/>
  <c r="H256"/>
  <c r="G256"/>
  <c r="P255"/>
  <c r="O255"/>
  <c r="N255"/>
  <c r="M255"/>
  <c r="K255"/>
  <c r="J255"/>
  <c r="I255"/>
  <c r="H255"/>
  <c r="G255"/>
  <c r="P254"/>
  <c r="O254"/>
  <c r="N254"/>
  <c r="M254"/>
  <c r="K254"/>
  <c r="J254"/>
  <c r="I254"/>
  <c r="H254"/>
  <c r="G254"/>
  <c r="P247"/>
  <c r="O247"/>
  <c r="N247"/>
  <c r="M247"/>
  <c r="K247"/>
  <c r="J247"/>
  <c r="I247"/>
  <c r="H247"/>
  <c r="G247"/>
  <c r="P246"/>
  <c r="O246"/>
  <c r="N246"/>
  <c r="M246"/>
  <c r="K246"/>
  <c r="J246"/>
  <c r="I246"/>
  <c r="H246"/>
  <c r="G246"/>
  <c r="P245"/>
  <c r="O245"/>
  <c r="N245"/>
  <c r="M245"/>
  <c r="K245"/>
  <c r="J245"/>
  <c r="I245"/>
  <c r="H245"/>
  <c r="G245"/>
  <c r="P244"/>
  <c r="O244"/>
  <c r="N244"/>
  <c r="M244"/>
  <c r="K244"/>
  <c r="J244"/>
  <c r="I244"/>
  <c r="H244"/>
  <c r="G244"/>
  <c r="P242"/>
  <c r="O242"/>
  <c r="N242"/>
  <c r="M242"/>
  <c r="K242"/>
  <c r="J242"/>
  <c r="I242"/>
  <c r="H242"/>
  <c r="G242"/>
  <c r="P240"/>
  <c r="O240"/>
  <c r="N240"/>
  <c r="M240"/>
  <c r="K240"/>
  <c r="J240"/>
  <c r="I240"/>
  <c r="H240"/>
  <c r="G240"/>
  <c r="P239"/>
  <c r="O239"/>
  <c r="N239"/>
  <c r="M239"/>
  <c r="K239"/>
  <c r="J239"/>
  <c r="I239"/>
  <c r="H239"/>
  <c r="G239"/>
  <c r="P238"/>
  <c r="O238"/>
  <c r="N238"/>
  <c r="M238"/>
  <c r="K238"/>
  <c r="J238"/>
  <c r="I238"/>
  <c r="H238"/>
  <c r="G238"/>
  <c r="P237"/>
  <c r="O237"/>
  <c r="N237"/>
  <c r="M237"/>
  <c r="K237"/>
  <c r="J237"/>
  <c r="I237"/>
  <c r="H237"/>
  <c r="G237"/>
  <c r="P236"/>
  <c r="O236"/>
  <c r="N236"/>
  <c r="M236"/>
  <c r="K236"/>
  <c r="J236"/>
  <c r="I236"/>
  <c r="H236"/>
  <c r="G236"/>
  <c r="P235"/>
  <c r="O235"/>
  <c r="N235"/>
  <c r="M235"/>
  <c r="K235"/>
  <c r="J235"/>
  <c r="I235"/>
  <c r="H235"/>
  <c r="G235"/>
  <c r="P234"/>
  <c r="O234"/>
  <c r="N234"/>
  <c r="M234"/>
  <c r="K234"/>
  <c r="J234"/>
  <c r="I234"/>
  <c r="H234"/>
  <c r="G234"/>
  <c r="P233"/>
  <c r="O233"/>
  <c r="N233"/>
  <c r="M233"/>
  <c r="K233"/>
  <c r="J233"/>
  <c r="I233"/>
  <c r="H233"/>
  <c r="G233"/>
  <c r="P232"/>
  <c r="O232"/>
  <c r="N232"/>
  <c r="M232"/>
  <c r="K232"/>
  <c r="J232"/>
  <c r="I232"/>
  <c r="H232"/>
  <c r="G232"/>
  <c r="P231"/>
  <c r="O231"/>
  <c r="N231"/>
  <c r="M231"/>
  <c r="K231"/>
  <c r="J231"/>
  <c r="I231"/>
  <c r="H231"/>
  <c r="G231"/>
  <c r="P230"/>
  <c r="O230"/>
  <c r="N230"/>
  <c r="M230"/>
  <c r="K230"/>
  <c r="J230"/>
  <c r="I230"/>
  <c r="H230"/>
  <c r="G230"/>
  <c r="P229"/>
  <c r="O229"/>
  <c r="N229"/>
  <c r="M229"/>
  <c r="K229"/>
  <c r="J229"/>
  <c r="I229"/>
  <c r="H229"/>
  <c r="G229"/>
  <c r="P228"/>
  <c r="O228"/>
  <c r="N228"/>
  <c r="M228"/>
  <c r="K228"/>
  <c r="J228"/>
  <c r="I228"/>
  <c r="H228"/>
  <c r="G228"/>
  <c r="P227"/>
  <c r="O227"/>
  <c r="N227"/>
  <c r="M227"/>
  <c r="K227"/>
  <c r="J227"/>
  <c r="I227"/>
  <c r="H227"/>
  <c r="G227"/>
  <c r="P221"/>
  <c r="O221"/>
  <c r="N221"/>
  <c r="M221"/>
  <c r="K221"/>
  <c r="J221"/>
  <c r="I221"/>
  <c r="H221"/>
  <c r="G221"/>
  <c r="P220"/>
  <c r="O220"/>
  <c r="N220"/>
  <c r="M220"/>
  <c r="K220"/>
  <c r="J220"/>
  <c r="I220"/>
  <c r="H220"/>
  <c r="G220"/>
  <c r="P219"/>
  <c r="O219"/>
  <c r="N219"/>
  <c r="M219"/>
  <c r="K219"/>
  <c r="J219"/>
  <c r="I219"/>
  <c r="H219"/>
  <c r="G219"/>
  <c r="P218"/>
  <c r="O218"/>
  <c r="N218"/>
  <c r="M218"/>
  <c r="K218"/>
  <c r="J218"/>
  <c r="I218"/>
  <c r="H218"/>
  <c r="G218"/>
  <c r="P217"/>
  <c r="O217"/>
  <c r="N217"/>
  <c r="M217"/>
  <c r="K217"/>
  <c r="J217"/>
  <c r="I217"/>
  <c r="H217"/>
  <c r="G217"/>
  <c r="P216"/>
  <c r="O216"/>
  <c r="N216"/>
  <c r="M216"/>
  <c r="K216"/>
  <c r="J216"/>
  <c r="I216"/>
  <c r="H216"/>
  <c r="G216"/>
  <c r="P215"/>
  <c r="O215"/>
  <c r="N215"/>
  <c r="M215"/>
  <c r="K215"/>
  <c r="J215"/>
  <c r="I215"/>
  <c r="H215"/>
  <c r="G215"/>
  <c r="P214"/>
  <c r="O214"/>
  <c r="N214"/>
  <c r="M214"/>
  <c r="K214"/>
  <c r="J214"/>
  <c r="I214"/>
  <c r="H214"/>
  <c r="G214"/>
  <c r="P213"/>
  <c r="O213"/>
  <c r="N213"/>
  <c r="M213"/>
  <c r="K213"/>
  <c r="J213"/>
  <c r="I213"/>
  <c r="H213"/>
  <c r="G213"/>
  <c r="P212"/>
  <c r="O212"/>
  <c r="N212"/>
  <c r="M212"/>
  <c r="K212"/>
  <c r="J212"/>
  <c r="I212"/>
  <c r="H212"/>
  <c r="G212"/>
  <c r="P211"/>
  <c r="O211"/>
  <c r="N211"/>
  <c r="M211"/>
  <c r="K211"/>
  <c r="J211"/>
  <c r="I211"/>
  <c r="H211"/>
  <c r="G211"/>
  <c r="P210"/>
  <c r="O210"/>
  <c r="N210"/>
  <c r="M210"/>
  <c r="K210"/>
  <c r="J210"/>
  <c r="I210"/>
  <c r="H210"/>
  <c r="G210"/>
  <c r="P209"/>
  <c r="O209"/>
  <c r="N209"/>
  <c r="M209"/>
  <c r="K209"/>
  <c r="J209"/>
  <c r="I209"/>
  <c r="H209"/>
  <c r="G209"/>
  <c r="P208"/>
  <c r="O208"/>
  <c r="N208"/>
  <c r="M208"/>
  <c r="K208"/>
  <c r="J208"/>
  <c r="I208"/>
  <c r="H208"/>
  <c r="G208"/>
  <c r="P207"/>
  <c r="O207"/>
  <c r="N207"/>
  <c r="M207"/>
  <c r="K207"/>
  <c r="J207"/>
  <c r="I207"/>
  <c r="H207"/>
  <c r="G207"/>
  <c r="P206"/>
  <c r="O206"/>
  <c r="N206"/>
  <c r="M206"/>
  <c r="K206"/>
  <c r="J206"/>
  <c r="I206"/>
  <c r="H206"/>
  <c r="G206"/>
  <c r="P205"/>
  <c r="O205"/>
  <c r="N205"/>
  <c r="M205"/>
  <c r="K205"/>
  <c r="J205"/>
  <c r="I205"/>
  <c r="H205"/>
  <c r="G205"/>
  <c r="P204"/>
  <c r="O204"/>
  <c r="N204"/>
  <c r="M204"/>
  <c r="K204"/>
  <c r="J204"/>
  <c r="I204"/>
  <c r="H204"/>
  <c r="G204"/>
  <c r="P203"/>
  <c r="O203"/>
  <c r="N203"/>
  <c r="M203"/>
  <c r="K203"/>
  <c r="J203"/>
  <c r="I203"/>
  <c r="H203"/>
  <c r="G203"/>
  <c r="P202"/>
  <c r="O202"/>
  <c r="N202"/>
  <c r="M202"/>
  <c r="K202"/>
  <c r="J202"/>
  <c r="I202"/>
  <c r="H202"/>
  <c r="G202"/>
  <c r="P201"/>
  <c r="O201"/>
  <c r="N201"/>
  <c r="M201"/>
  <c r="K201"/>
  <c r="J201"/>
  <c r="I201"/>
  <c r="H201"/>
  <c r="G201"/>
  <c r="P200"/>
  <c r="O200"/>
  <c r="N200"/>
  <c r="M200"/>
  <c r="K200"/>
  <c r="J200"/>
  <c r="I200"/>
  <c r="H200"/>
  <c r="G200"/>
  <c r="P199"/>
  <c r="O199"/>
  <c r="N199"/>
  <c r="M199"/>
  <c r="K199"/>
  <c r="J199"/>
  <c r="I199"/>
  <c r="H199"/>
  <c r="G199"/>
  <c r="P198"/>
  <c r="O198"/>
  <c r="N198"/>
  <c r="M198"/>
  <c r="K198"/>
  <c r="J198"/>
  <c r="I198"/>
  <c r="H198"/>
  <c r="G198"/>
  <c r="P197"/>
  <c r="O197"/>
  <c r="N197"/>
  <c r="M197"/>
  <c r="K197"/>
  <c r="J197"/>
  <c r="I197"/>
  <c r="H197"/>
  <c r="G197"/>
  <c r="P183"/>
  <c r="O183"/>
  <c r="N183"/>
  <c r="M183"/>
  <c r="K183"/>
  <c r="J183"/>
  <c r="I183"/>
  <c r="H183"/>
  <c r="G183"/>
  <c r="P182"/>
  <c r="O182"/>
  <c r="N182"/>
  <c r="M182"/>
  <c r="K182"/>
  <c r="J182"/>
  <c r="I182"/>
  <c r="H182"/>
  <c r="G182"/>
  <c r="P181"/>
  <c r="O181"/>
  <c r="N181"/>
  <c r="M181"/>
  <c r="K181"/>
  <c r="J181"/>
  <c r="I181"/>
  <c r="H181"/>
  <c r="G181"/>
  <c r="P180"/>
  <c r="O180"/>
  <c r="N180"/>
  <c r="M180"/>
  <c r="K180"/>
  <c r="J180"/>
  <c r="I180"/>
  <c r="H180"/>
  <c r="G180"/>
  <c r="P179"/>
  <c r="O179"/>
  <c r="N179"/>
  <c r="M179"/>
  <c r="K179"/>
  <c r="J179"/>
  <c r="I179"/>
  <c r="H179"/>
  <c r="G179"/>
  <c r="P178"/>
  <c r="O178"/>
  <c r="N178"/>
  <c r="M178"/>
  <c r="K178"/>
  <c r="J178"/>
  <c r="I178"/>
  <c r="H178"/>
  <c r="G178"/>
  <c r="P177"/>
  <c r="O177"/>
  <c r="N177"/>
  <c r="M177"/>
  <c r="K177"/>
  <c r="J177"/>
  <c r="I177"/>
  <c r="H177"/>
  <c r="G177"/>
  <c r="P176"/>
  <c r="O176"/>
  <c r="N176"/>
  <c r="M176"/>
  <c r="K176"/>
  <c r="J176"/>
  <c r="I176"/>
  <c r="H176"/>
  <c r="G176"/>
  <c r="P175"/>
  <c r="O175"/>
  <c r="N175"/>
  <c r="M175"/>
  <c r="K175"/>
  <c r="J175"/>
  <c r="I175"/>
  <c r="H175"/>
  <c r="G175"/>
  <c r="P174"/>
  <c r="O174"/>
  <c r="N174"/>
  <c r="M174"/>
  <c r="K174"/>
  <c r="J174"/>
  <c r="I174"/>
  <c r="H174"/>
  <c r="G174"/>
  <c r="P173"/>
  <c r="O173"/>
  <c r="N173"/>
  <c r="M173"/>
  <c r="K173"/>
  <c r="J173"/>
  <c r="I173"/>
  <c r="H173"/>
  <c r="G173"/>
  <c r="P167"/>
  <c r="O167"/>
  <c r="N167"/>
  <c r="M167"/>
  <c r="K167"/>
  <c r="J167"/>
  <c r="I167"/>
  <c r="H167"/>
  <c r="P266"/>
  <c r="O266"/>
  <c r="N266"/>
  <c r="M266"/>
  <c r="K266"/>
  <c r="J266"/>
  <c r="I266"/>
  <c r="H266"/>
  <c r="G266"/>
  <c r="P166"/>
  <c r="O166"/>
  <c r="N166"/>
  <c r="M166"/>
  <c r="K166"/>
  <c r="J166"/>
  <c r="I166"/>
  <c r="H166"/>
  <c r="G166"/>
  <c r="P165"/>
  <c r="O165"/>
  <c r="N165"/>
  <c r="M165"/>
  <c r="K165"/>
  <c r="J165"/>
  <c r="I165"/>
  <c r="H165"/>
  <c r="G165"/>
  <c r="P164"/>
  <c r="O164"/>
  <c r="N164"/>
  <c r="M164"/>
  <c r="K164"/>
  <c r="J164"/>
  <c r="I164"/>
  <c r="H164"/>
  <c r="G164"/>
  <c r="P163"/>
  <c r="O163"/>
  <c r="N163"/>
  <c r="M163"/>
  <c r="K163"/>
  <c r="J163"/>
  <c r="I163"/>
  <c r="H163"/>
  <c r="G163"/>
  <c r="P162"/>
  <c r="O162"/>
  <c r="N162"/>
  <c r="M162"/>
  <c r="K162"/>
  <c r="J162"/>
  <c r="I162"/>
  <c r="H162"/>
  <c r="G162"/>
  <c r="P161"/>
  <c r="O161"/>
  <c r="N161"/>
  <c r="M161"/>
  <c r="K161"/>
  <c r="J161"/>
  <c r="I161"/>
  <c r="H161"/>
  <c r="G161"/>
  <c r="P160"/>
  <c r="O160"/>
  <c r="N160"/>
  <c r="M160"/>
  <c r="K160"/>
  <c r="J160"/>
  <c r="I160"/>
  <c r="H160"/>
  <c r="G160"/>
  <c r="P159"/>
  <c r="O159"/>
  <c r="N159"/>
  <c r="M159"/>
  <c r="K159"/>
  <c r="J159"/>
  <c r="I159"/>
  <c r="H159"/>
  <c r="G159"/>
  <c r="P158"/>
  <c r="O158"/>
  <c r="N158"/>
  <c r="M158"/>
  <c r="K158"/>
  <c r="J158"/>
  <c r="I158"/>
  <c r="H158"/>
  <c r="G158"/>
  <c r="P157"/>
  <c r="O157"/>
  <c r="N157"/>
  <c r="M157"/>
  <c r="K157"/>
  <c r="J157"/>
  <c r="I157"/>
  <c r="H157"/>
  <c r="G157"/>
  <c r="P156"/>
  <c r="O156"/>
  <c r="N156"/>
  <c r="M156"/>
  <c r="K156"/>
  <c r="J156"/>
  <c r="I156"/>
  <c r="H156"/>
  <c r="G156"/>
  <c r="P150"/>
  <c r="O150"/>
  <c r="N150"/>
  <c r="M150"/>
  <c r="K150"/>
  <c r="J150"/>
  <c r="I150"/>
  <c r="H150"/>
  <c r="G150"/>
  <c r="P149"/>
  <c r="O149"/>
  <c r="N149"/>
  <c r="M149"/>
  <c r="K149"/>
  <c r="J149"/>
  <c r="I149"/>
  <c r="H149"/>
  <c r="G149"/>
  <c r="P148"/>
  <c r="O148"/>
  <c r="N148"/>
  <c r="M148"/>
  <c r="K148"/>
  <c r="J148"/>
  <c r="I148"/>
  <c r="H148"/>
  <c r="G148"/>
  <c r="P147"/>
  <c r="O147"/>
  <c r="N147"/>
  <c r="M147"/>
  <c r="K147"/>
  <c r="J147"/>
  <c r="I147"/>
  <c r="H147"/>
  <c r="G147"/>
  <c r="P146"/>
  <c r="O146"/>
  <c r="N146"/>
  <c r="M146"/>
  <c r="K146"/>
  <c r="J146"/>
  <c r="I146"/>
  <c r="H146"/>
  <c r="G146"/>
  <c r="P145"/>
  <c r="O145"/>
  <c r="N145"/>
  <c r="M145"/>
  <c r="K145"/>
  <c r="J145"/>
  <c r="I145"/>
  <c r="H145"/>
  <c r="G145"/>
  <c r="P144"/>
  <c r="O144"/>
  <c r="N144"/>
  <c r="M144"/>
  <c r="K144"/>
  <c r="J144"/>
  <c r="I144"/>
  <c r="H144"/>
  <c r="G144"/>
  <c r="P143"/>
  <c r="O143"/>
  <c r="N143"/>
  <c r="M143"/>
  <c r="K143"/>
  <c r="J143"/>
  <c r="I143"/>
  <c r="H143"/>
  <c r="G143"/>
  <c r="P142"/>
  <c r="O142"/>
  <c r="N142"/>
  <c r="M142"/>
  <c r="K142"/>
  <c r="J142"/>
  <c r="I142"/>
  <c r="H142"/>
  <c r="G142"/>
  <c r="P141"/>
  <c r="O141"/>
  <c r="N141"/>
  <c r="M141"/>
  <c r="K141"/>
  <c r="J141"/>
  <c r="I141"/>
  <c r="H141"/>
  <c r="G141"/>
  <c r="P140"/>
  <c r="O140"/>
  <c r="N140"/>
  <c r="M140"/>
  <c r="K140"/>
  <c r="J140"/>
  <c r="I140"/>
  <c r="H140"/>
  <c r="G140"/>
  <c r="P139"/>
  <c r="O139"/>
  <c r="N139"/>
  <c r="M139"/>
  <c r="K139"/>
  <c r="J139"/>
  <c r="I139"/>
  <c r="H139"/>
  <c r="G139"/>
  <c r="P138"/>
  <c r="O138"/>
  <c r="N138"/>
  <c r="M138"/>
  <c r="K138"/>
  <c r="J138"/>
  <c r="I138"/>
  <c r="H138"/>
  <c r="G138"/>
  <c r="P137"/>
  <c r="O137"/>
  <c r="N137"/>
  <c r="M137"/>
  <c r="K137"/>
  <c r="J137"/>
  <c r="I137"/>
  <c r="H137"/>
  <c r="G137"/>
  <c r="P136"/>
  <c r="O136"/>
  <c r="N136"/>
  <c r="M136"/>
  <c r="K136"/>
  <c r="J136"/>
  <c r="I136"/>
  <c r="H136"/>
  <c r="G136"/>
  <c r="P135"/>
  <c r="O135"/>
  <c r="N135"/>
  <c r="M135"/>
  <c r="K135"/>
  <c r="J135"/>
  <c r="I135"/>
  <c r="H135"/>
  <c r="G135"/>
  <c r="P134"/>
  <c r="O134"/>
  <c r="N134"/>
  <c r="M134"/>
  <c r="K134"/>
  <c r="J134"/>
  <c r="I134"/>
  <c r="H134"/>
  <c r="G134"/>
  <c r="P133"/>
  <c r="O133"/>
  <c r="N133"/>
  <c r="M133"/>
  <c r="K133"/>
  <c r="J133"/>
  <c r="I133"/>
  <c r="H133"/>
  <c r="G133"/>
  <c r="P132"/>
  <c r="O132"/>
  <c r="N132"/>
  <c r="M132"/>
  <c r="K132"/>
  <c r="J132"/>
  <c r="I132"/>
  <c r="H132"/>
  <c r="G132"/>
  <c r="P131"/>
  <c r="O131"/>
  <c r="N131"/>
  <c r="M131"/>
  <c r="K131"/>
  <c r="J131"/>
  <c r="I131"/>
  <c r="H131"/>
  <c r="G131"/>
  <c r="P130"/>
  <c r="O130"/>
  <c r="N130"/>
  <c r="M130"/>
  <c r="K130"/>
  <c r="J130"/>
  <c r="I130"/>
  <c r="H130"/>
  <c r="G130"/>
  <c r="P129"/>
  <c r="O129"/>
  <c r="N129"/>
  <c r="M129"/>
  <c r="K129"/>
  <c r="J129"/>
  <c r="I129"/>
  <c r="H129"/>
  <c r="G129"/>
  <c r="P809"/>
  <c r="O809"/>
  <c r="N809"/>
  <c r="M809"/>
  <c r="K809"/>
  <c r="J809"/>
  <c r="I809"/>
  <c r="H809"/>
  <c r="G809"/>
  <c r="P127"/>
  <c r="O127"/>
  <c r="N127"/>
  <c r="M127"/>
  <c r="K127"/>
  <c r="J127"/>
  <c r="I127"/>
  <c r="H127"/>
  <c r="G127"/>
  <c r="P126"/>
  <c r="O126"/>
  <c r="N126"/>
  <c r="M126"/>
  <c r="K126"/>
  <c r="J126"/>
  <c r="I126"/>
  <c r="H126"/>
  <c r="G126"/>
  <c r="P125"/>
  <c r="O125"/>
  <c r="N125"/>
  <c r="M125"/>
  <c r="K125"/>
  <c r="J125"/>
  <c r="I125"/>
  <c r="H125"/>
  <c r="G125"/>
  <c r="P124"/>
  <c r="O124"/>
  <c r="N124"/>
  <c r="M124"/>
  <c r="K124"/>
  <c r="J124"/>
  <c r="I124"/>
  <c r="H124"/>
  <c r="G124"/>
  <c r="P123"/>
  <c r="O123"/>
  <c r="N123"/>
  <c r="M123"/>
  <c r="K123"/>
  <c r="J123"/>
  <c r="I123"/>
  <c r="H123"/>
  <c r="G123"/>
  <c r="P117"/>
  <c r="O117"/>
  <c r="N117"/>
  <c r="M117"/>
  <c r="K117"/>
  <c r="J117"/>
  <c r="I117"/>
  <c r="H117"/>
  <c r="G117"/>
  <c r="P116"/>
  <c r="O116"/>
  <c r="N116"/>
  <c r="M116"/>
  <c r="K116"/>
  <c r="J116"/>
  <c r="I116"/>
  <c r="H116"/>
  <c r="G116"/>
  <c r="P115"/>
  <c r="O115"/>
  <c r="N115"/>
  <c r="M115"/>
  <c r="K115"/>
  <c r="J115"/>
  <c r="I115"/>
  <c r="H115"/>
  <c r="G115"/>
  <c r="P114"/>
  <c r="O114"/>
  <c r="N114"/>
  <c r="M114"/>
  <c r="K114"/>
  <c r="J114"/>
  <c r="I114"/>
  <c r="H114"/>
  <c r="G114"/>
  <c r="P113"/>
  <c r="O113"/>
  <c r="N113"/>
  <c r="M113"/>
  <c r="K113"/>
  <c r="J113"/>
  <c r="I113"/>
  <c r="H113"/>
  <c r="G113"/>
  <c r="P112"/>
  <c r="O112"/>
  <c r="N112"/>
  <c r="M112"/>
  <c r="K112"/>
  <c r="J112"/>
  <c r="I112"/>
  <c r="H112"/>
  <c r="G112"/>
  <c r="P111"/>
  <c r="O111"/>
  <c r="N111"/>
  <c r="M111"/>
  <c r="K111"/>
  <c r="J111"/>
  <c r="I111"/>
  <c r="H111"/>
  <c r="G111"/>
  <c r="P110"/>
  <c r="O110"/>
  <c r="N110"/>
  <c r="M110"/>
  <c r="K110"/>
  <c r="J110"/>
  <c r="I110"/>
  <c r="H110"/>
  <c r="G110"/>
  <c r="P109"/>
  <c r="O109"/>
  <c r="N109"/>
  <c r="M109"/>
  <c r="K109"/>
  <c r="J109"/>
  <c r="I109"/>
  <c r="H109"/>
  <c r="G109"/>
  <c r="P108"/>
  <c r="O108"/>
  <c r="N108"/>
  <c r="M108"/>
  <c r="K108"/>
  <c r="J108"/>
  <c r="I108"/>
  <c r="H108"/>
  <c r="G108"/>
  <c r="P107"/>
  <c r="O107"/>
  <c r="N107"/>
  <c r="M107"/>
  <c r="K107"/>
  <c r="J107"/>
  <c r="I107"/>
  <c r="H107"/>
  <c r="G107"/>
  <c r="P106"/>
  <c r="O106"/>
  <c r="N106"/>
  <c r="M106"/>
  <c r="K106"/>
  <c r="J106"/>
  <c r="I106"/>
  <c r="H106"/>
  <c r="G106"/>
  <c r="P105"/>
  <c r="O105"/>
  <c r="N105"/>
  <c r="M105"/>
  <c r="K105"/>
  <c r="J105"/>
  <c r="I105"/>
  <c r="H105"/>
  <c r="G105"/>
  <c r="P104"/>
  <c r="O104"/>
  <c r="N104"/>
  <c r="M104"/>
  <c r="K104"/>
  <c r="J104"/>
  <c r="I104"/>
  <c r="H104"/>
  <c r="G104"/>
  <c r="P103"/>
  <c r="O103"/>
  <c r="N103"/>
  <c r="M103"/>
  <c r="K103"/>
  <c r="J103"/>
  <c r="I103"/>
  <c r="H103"/>
  <c r="G103"/>
  <c r="P102"/>
  <c r="O102"/>
  <c r="N102"/>
  <c r="M102"/>
  <c r="K102"/>
  <c r="J102"/>
  <c r="I102"/>
  <c r="H102"/>
  <c r="G102"/>
  <c r="P101"/>
  <c r="O101"/>
  <c r="N101"/>
  <c r="M101"/>
  <c r="K101"/>
  <c r="J101"/>
  <c r="I101"/>
  <c r="H101"/>
  <c r="G101"/>
  <c r="P100"/>
  <c r="O100"/>
  <c r="N100"/>
  <c r="M100"/>
  <c r="K100"/>
  <c r="J100"/>
  <c r="I100"/>
  <c r="H100"/>
  <c r="G100"/>
  <c r="P99"/>
  <c r="O99"/>
  <c r="N99"/>
  <c r="M99"/>
  <c r="K99"/>
  <c r="J99"/>
  <c r="I99"/>
  <c r="H99"/>
  <c r="G99"/>
  <c r="P98"/>
  <c r="O98"/>
  <c r="N98"/>
  <c r="M98"/>
  <c r="K98"/>
  <c r="J98"/>
  <c r="I98"/>
  <c r="H98"/>
  <c r="G98"/>
  <c r="P97"/>
  <c r="O97"/>
  <c r="N97"/>
  <c r="M97"/>
  <c r="K97"/>
  <c r="J97"/>
  <c r="I97"/>
  <c r="H97"/>
  <c r="G97"/>
  <c r="P96"/>
  <c r="O96"/>
  <c r="N96"/>
  <c r="M96"/>
  <c r="K96"/>
  <c r="J96"/>
  <c r="I96"/>
  <c r="H96"/>
  <c r="G96"/>
  <c r="P95"/>
  <c r="O95"/>
  <c r="N95"/>
  <c r="M95"/>
  <c r="K95"/>
  <c r="J95"/>
  <c r="I95"/>
  <c r="H95"/>
  <c r="G95"/>
  <c r="P94"/>
  <c r="O94"/>
  <c r="N94"/>
  <c r="M94"/>
  <c r="K94"/>
  <c r="J94"/>
  <c r="I94"/>
  <c r="H94"/>
  <c r="G94"/>
  <c r="P93"/>
  <c r="O93"/>
  <c r="N93"/>
  <c r="M93"/>
  <c r="K93"/>
  <c r="J93"/>
  <c r="I93"/>
  <c r="H93"/>
  <c r="G93"/>
  <c r="P92"/>
  <c r="O92"/>
  <c r="N92"/>
  <c r="M92"/>
  <c r="K92"/>
  <c r="J92"/>
  <c r="I92"/>
  <c r="H92"/>
  <c r="G92"/>
  <c r="P91"/>
  <c r="O91"/>
  <c r="N91"/>
  <c r="M91"/>
  <c r="K91"/>
  <c r="J91"/>
  <c r="I91"/>
  <c r="H91"/>
  <c r="G91"/>
  <c r="P90"/>
  <c r="O90"/>
  <c r="N90"/>
  <c r="M90"/>
  <c r="K90"/>
  <c r="J90"/>
  <c r="I90"/>
  <c r="H90"/>
  <c r="G90"/>
  <c r="P89"/>
  <c r="O89"/>
  <c r="N89"/>
  <c r="M89"/>
  <c r="K89"/>
  <c r="J89"/>
  <c r="I89"/>
  <c r="H89"/>
  <c r="G89"/>
  <c r="P88"/>
  <c r="O88"/>
  <c r="N88"/>
  <c r="M88"/>
  <c r="K88"/>
  <c r="J88"/>
  <c r="I88"/>
  <c r="H88"/>
  <c r="G88"/>
  <c r="P87"/>
  <c r="O87"/>
  <c r="N87"/>
  <c r="M87"/>
  <c r="K87"/>
  <c r="J87"/>
  <c r="I87"/>
  <c r="H87"/>
  <c r="G87"/>
  <c r="P86"/>
  <c r="O86"/>
  <c r="N86"/>
  <c r="M86"/>
  <c r="K86"/>
  <c r="J86"/>
  <c r="I86"/>
  <c r="H86"/>
  <c r="G86"/>
  <c r="P85"/>
  <c r="O85"/>
  <c r="N85"/>
  <c r="M85"/>
  <c r="K85"/>
  <c r="J85"/>
  <c r="I85"/>
  <c r="H85"/>
  <c r="G85"/>
  <c r="P84"/>
  <c r="O84"/>
  <c r="N84"/>
  <c r="M84"/>
  <c r="K84"/>
  <c r="J84"/>
  <c r="I84"/>
  <c r="H84"/>
  <c r="G84"/>
  <c r="P83"/>
  <c r="O83"/>
  <c r="N83"/>
  <c r="M83"/>
  <c r="K83"/>
  <c r="J83"/>
  <c r="I83"/>
  <c r="H83"/>
  <c r="G83"/>
  <c r="P82"/>
  <c r="O82"/>
  <c r="M82"/>
  <c r="K82"/>
  <c r="J82"/>
  <c r="I82"/>
  <c r="H82"/>
  <c r="G82"/>
  <c r="P81"/>
  <c r="O81"/>
  <c r="N81"/>
  <c r="M81"/>
  <c r="K81"/>
  <c r="J81"/>
  <c r="I81"/>
  <c r="H81"/>
  <c r="G81"/>
  <c r="P80"/>
  <c r="O80"/>
  <c r="N80"/>
  <c r="M80"/>
  <c r="K80"/>
  <c r="J80"/>
  <c r="I80"/>
  <c r="H80"/>
  <c r="G80"/>
  <c r="P79"/>
  <c r="O79"/>
  <c r="N79"/>
  <c r="M79"/>
  <c r="K79"/>
  <c r="J79"/>
  <c r="I79"/>
  <c r="H79"/>
  <c r="G79"/>
  <c r="P78"/>
  <c r="O78"/>
  <c r="N78"/>
  <c r="M78"/>
  <c r="K78"/>
  <c r="J78"/>
  <c r="I78"/>
  <c r="H78"/>
  <c r="G78"/>
  <c r="P77"/>
  <c r="O77"/>
  <c r="N77"/>
  <c r="M77"/>
  <c r="K77"/>
  <c r="J77"/>
  <c r="I77"/>
  <c r="H77"/>
  <c r="G77"/>
  <c r="P76"/>
  <c r="O76"/>
  <c r="N76"/>
  <c r="M76"/>
  <c r="K76"/>
  <c r="J76"/>
  <c r="I76"/>
  <c r="H76"/>
  <c r="G76"/>
  <c r="P63"/>
  <c r="O63"/>
  <c r="N63"/>
  <c r="M63"/>
  <c r="K63"/>
  <c r="J63"/>
  <c r="I63"/>
  <c r="H63"/>
  <c r="G63"/>
  <c r="P62"/>
  <c r="O62"/>
  <c r="N62"/>
  <c r="M62"/>
  <c r="K62"/>
  <c r="J62"/>
  <c r="I62"/>
  <c r="H62"/>
  <c r="G62"/>
  <c r="P61"/>
  <c r="O61"/>
  <c r="N61"/>
  <c r="M61"/>
  <c r="K61"/>
  <c r="J61"/>
  <c r="I61"/>
  <c r="H61"/>
  <c r="G61"/>
  <c r="P60"/>
  <c r="O60"/>
  <c r="N60"/>
  <c r="M60"/>
  <c r="K60"/>
  <c r="J60"/>
  <c r="I60"/>
  <c r="H60"/>
  <c r="G60"/>
  <c r="P59"/>
  <c r="O59"/>
  <c r="N59"/>
  <c r="M59"/>
  <c r="K59"/>
  <c r="J59"/>
  <c r="I59"/>
  <c r="H59"/>
  <c r="G59"/>
  <c r="P58"/>
  <c r="O58"/>
  <c r="N58"/>
  <c r="M58"/>
  <c r="K58"/>
  <c r="J58"/>
  <c r="I58"/>
  <c r="H58"/>
  <c r="G58"/>
  <c r="P57"/>
  <c r="O57"/>
  <c r="N57"/>
  <c r="M57"/>
  <c r="K57"/>
  <c r="J57"/>
  <c r="I57"/>
  <c r="H57"/>
  <c r="G57"/>
  <c r="P56"/>
  <c r="O56"/>
  <c r="N56"/>
  <c r="M56"/>
  <c r="K56"/>
  <c r="J56"/>
  <c r="I56"/>
  <c r="H56"/>
  <c r="G56"/>
  <c r="P55"/>
  <c r="O55"/>
  <c r="N55"/>
  <c r="M55"/>
  <c r="K55"/>
  <c r="J55"/>
  <c r="I55"/>
  <c r="H55"/>
  <c r="G55"/>
  <c r="P54"/>
  <c r="O54"/>
  <c r="N54"/>
  <c r="M54"/>
  <c r="K54"/>
  <c r="J54"/>
  <c r="I54"/>
  <c r="H54"/>
  <c r="G54"/>
  <c r="P52"/>
  <c r="O52"/>
  <c r="N52"/>
  <c r="M52"/>
  <c r="K52"/>
  <c r="J52"/>
  <c r="I52"/>
  <c r="H52"/>
  <c r="G52"/>
  <c r="P51"/>
  <c r="O51"/>
  <c r="N51"/>
  <c r="M51"/>
  <c r="K51"/>
  <c r="J51"/>
  <c r="I51"/>
  <c r="H51"/>
  <c r="G51"/>
  <c r="P50"/>
  <c r="O50"/>
  <c r="N50"/>
  <c r="M50"/>
  <c r="K50"/>
  <c r="J50"/>
  <c r="I50"/>
  <c r="H50"/>
  <c r="G50"/>
  <c r="P49"/>
  <c r="O49"/>
  <c r="N49"/>
  <c r="M49"/>
  <c r="K49"/>
  <c r="J49"/>
  <c r="I49"/>
  <c r="H49"/>
  <c r="G49"/>
  <c r="P48"/>
  <c r="O48"/>
  <c r="N48"/>
  <c r="M48"/>
  <c r="K48"/>
  <c r="J48"/>
  <c r="I48"/>
  <c r="H48"/>
  <c r="G48"/>
  <c r="P47"/>
  <c r="O47"/>
  <c r="N47"/>
  <c r="M47"/>
  <c r="K47"/>
  <c r="J47"/>
  <c r="I47"/>
  <c r="H47"/>
  <c r="G47"/>
  <c r="G1396" l="1"/>
  <c r="I1396"/>
  <c r="K1396"/>
  <c r="N1396"/>
  <c r="P1396"/>
  <c r="Q1439"/>
  <c r="S1439"/>
  <c r="H1439"/>
  <c r="J1439"/>
  <c r="M1439"/>
  <c r="O1439"/>
  <c r="R1439"/>
  <c r="G1439"/>
  <c r="I1439"/>
  <c r="K1439"/>
  <c r="N1439"/>
  <c r="P1439"/>
  <c r="H1396"/>
  <c r="J1396"/>
  <c r="M1396"/>
  <c r="O1396"/>
  <c r="G1415"/>
  <c r="I1415"/>
  <c r="K1415"/>
  <c r="N1415"/>
  <c r="P1415"/>
  <c r="R1415"/>
  <c r="H1415"/>
  <c r="J1415"/>
  <c r="M1415"/>
  <c r="O1415"/>
  <c r="Q1415"/>
  <c r="S1415"/>
  <c r="Q1252"/>
  <c r="S1252"/>
  <c r="H1338"/>
  <c r="J1338"/>
  <c r="M1338"/>
  <c r="O1338"/>
  <c r="R1338"/>
  <c r="G1338"/>
  <c r="I1338"/>
  <c r="K1338"/>
  <c r="N1338"/>
  <c r="P1338"/>
  <c r="Q1338"/>
  <c r="S1338"/>
  <c r="H1252"/>
  <c r="J1252"/>
  <c r="M1252"/>
  <c r="O1252"/>
  <c r="R1252"/>
  <c r="G1252"/>
  <c r="I1252"/>
  <c r="K1252"/>
  <c r="N1252"/>
  <c r="P1252"/>
  <c r="R1061"/>
  <c r="G1061"/>
  <c r="I1061"/>
  <c r="K1061"/>
  <c r="N1061"/>
  <c r="P1061"/>
  <c r="H1061"/>
  <c r="J1061"/>
  <c r="M1061"/>
  <c r="O1061"/>
  <c r="Q1061"/>
  <c r="S1061"/>
  <c r="L199"/>
  <c r="V199" s="1"/>
  <c r="L201"/>
  <c r="V201" s="1"/>
  <c r="L203"/>
  <c r="V203" s="1"/>
  <c r="L205"/>
  <c r="V205" s="1"/>
  <c r="L207"/>
  <c r="V207" s="1"/>
  <c r="L209"/>
  <c r="V209" s="1"/>
  <c r="L211"/>
  <c r="V211" s="1"/>
  <c r="L213"/>
  <c r="V213" s="1"/>
  <c r="L215"/>
  <c r="V215" s="1"/>
  <c r="L217"/>
  <c r="L219"/>
  <c r="V219" s="1"/>
  <c r="L221"/>
  <c r="L228"/>
  <c r="V228" s="1"/>
  <c r="L230"/>
  <c r="V230" s="1"/>
  <c r="L232"/>
  <c r="V232" s="1"/>
  <c r="L234"/>
  <c r="V234" s="1"/>
  <c r="L236"/>
  <c r="V236" s="1"/>
  <c r="L238"/>
  <c r="V238" s="1"/>
  <c r="L240"/>
  <c r="L242"/>
  <c r="V242" s="1"/>
  <c r="L245"/>
  <c r="V245" s="1"/>
  <c r="L247"/>
  <c r="V247" s="1"/>
  <c r="L254"/>
  <c r="V254" s="1"/>
  <c r="L255"/>
  <c r="V255" s="1"/>
  <c r="L257"/>
  <c r="V257" s="1"/>
  <c r="L258"/>
  <c r="V258" s="1"/>
  <c r="L260"/>
  <c r="V260" s="1"/>
  <c r="L262"/>
  <c r="V262" s="1"/>
  <c r="L264"/>
  <c r="V264" s="1"/>
  <c r="L267"/>
  <c r="V267" s="1"/>
  <c r="L268"/>
  <c r="V268" s="1"/>
  <c r="L270"/>
  <c r="V270" s="1"/>
  <c r="L272"/>
  <c r="V272" s="1"/>
  <c r="L274"/>
  <c r="V274" s="1"/>
  <c r="L276"/>
  <c r="V276" s="1"/>
  <c r="L278"/>
  <c r="V278" s="1"/>
  <c r="L280"/>
  <c r="V280" s="1"/>
  <c r="L282"/>
  <c r="V282" s="1"/>
  <c r="L284"/>
  <c r="V284" s="1"/>
  <c r="L286"/>
  <c r="L300"/>
  <c r="V300" s="1"/>
  <c r="L302"/>
  <c r="V302" s="1"/>
  <c r="L304"/>
  <c r="L306"/>
  <c r="V306" s="1"/>
  <c r="L308"/>
  <c r="V308" s="1"/>
  <c r="L310"/>
  <c r="V310" s="1"/>
  <c r="L312"/>
  <c r="V312" s="1"/>
  <c r="L314"/>
  <c r="V314" s="1"/>
  <c r="L316"/>
  <c r="V316" s="1"/>
  <c r="L318"/>
  <c r="V318" s="1"/>
  <c r="L320"/>
  <c r="V320" s="1"/>
  <c r="L322"/>
  <c r="V322" s="1"/>
  <c r="L324"/>
  <c r="V324" s="1"/>
  <c r="L332"/>
  <c r="V332" s="1"/>
  <c r="L338"/>
  <c r="V338" s="1"/>
  <c r="L340"/>
  <c r="V340" s="1"/>
  <c r="L342"/>
  <c r="V342" s="1"/>
  <c r="L344"/>
  <c r="V344" s="1"/>
  <c r="L347"/>
  <c r="V347" s="1"/>
  <c r="L349"/>
  <c r="V349" s="1"/>
  <c r="L351"/>
  <c r="V351" s="1"/>
  <c r="L353"/>
  <c r="V353" s="1"/>
  <c r="L355"/>
  <c r="V355" s="1"/>
  <c r="L357"/>
  <c r="V357" s="1"/>
  <c r="L359"/>
  <c r="V359" s="1"/>
  <c r="L361"/>
  <c r="V361" s="1"/>
  <c r="L363"/>
  <c r="V363" s="1"/>
  <c r="L365"/>
  <c r="V365" s="1"/>
  <c r="L367"/>
  <c r="V367" s="1"/>
  <c r="L369"/>
  <c r="V369" s="1"/>
  <c r="L371"/>
  <c r="V371" s="1"/>
  <c r="L373"/>
  <c r="L380"/>
  <c r="V380" s="1"/>
  <c r="L382"/>
  <c r="V382" s="1"/>
  <c r="L384"/>
  <c r="V384" s="1"/>
  <c r="L386"/>
  <c r="V386" s="1"/>
  <c r="L388"/>
  <c r="V388" s="1"/>
  <c r="L390"/>
  <c r="V390" s="1"/>
  <c r="L393"/>
  <c r="V393" s="1"/>
  <c r="L395"/>
  <c r="V395" s="1"/>
  <c r="L397"/>
  <c r="V397" s="1"/>
  <c r="L399"/>
  <c r="V399" s="1"/>
  <c r="L401"/>
  <c r="V401" s="1"/>
  <c r="L403"/>
  <c r="L406"/>
  <c r="V406" s="1"/>
  <c r="L408"/>
  <c r="V408" s="1"/>
  <c r="L410"/>
  <c r="V410" s="1"/>
  <c r="L412"/>
  <c r="V412" s="1"/>
  <c r="L414"/>
  <c r="V414" s="1"/>
  <c r="L416"/>
  <c r="V416" s="1"/>
  <c r="L418"/>
  <c r="V418" s="1"/>
  <c r="L421"/>
  <c r="V421" s="1"/>
  <c r="L427"/>
  <c r="V427" s="1"/>
  <c r="L431"/>
  <c r="V431" s="1"/>
  <c r="L434"/>
  <c r="V434" s="1"/>
  <c r="L436"/>
  <c r="V436" s="1"/>
  <c r="L438"/>
  <c r="V438" s="1"/>
  <c r="L440"/>
  <c r="V440" s="1"/>
  <c r="L455"/>
  <c r="V455" s="1"/>
  <c r="L457"/>
  <c r="V457" s="1"/>
  <c r="L459"/>
  <c r="L461"/>
  <c r="V461" s="1"/>
  <c r="L463"/>
  <c r="V463" s="1"/>
  <c r="L465"/>
  <c r="V465" s="1"/>
  <c r="L467"/>
  <c r="V467" s="1"/>
  <c r="L469"/>
  <c r="V469" s="1"/>
  <c r="L471"/>
  <c r="V471" s="1"/>
  <c r="L473"/>
  <c r="L480"/>
  <c r="V480" s="1"/>
  <c r="L482"/>
  <c r="V482" s="1"/>
  <c r="L484"/>
  <c r="V484" s="1"/>
  <c r="L486"/>
  <c r="V486" s="1"/>
  <c r="L488"/>
  <c r="V488" s="1"/>
  <c r="L490"/>
  <c r="V490" s="1"/>
  <c r="L492"/>
  <c r="V492" s="1"/>
  <c r="L494"/>
  <c r="V494" s="1"/>
  <c r="L496"/>
  <c r="V496" s="1"/>
  <c r="L498"/>
  <c r="V498" s="1"/>
  <c r="L500"/>
  <c r="V500" s="1"/>
  <c r="L502"/>
  <c r="V502" s="1"/>
  <c r="L509"/>
  <c r="V509" s="1"/>
  <c r="L511"/>
  <c r="V511" s="1"/>
  <c r="L513"/>
  <c r="V513" s="1"/>
  <c r="L515"/>
  <c r="V515" s="1"/>
  <c r="L517"/>
  <c r="V517" s="1"/>
  <c r="L519"/>
  <c r="V519" s="1"/>
  <c r="L521"/>
  <c r="V521" s="1"/>
  <c r="L523"/>
  <c r="V523" s="1"/>
  <c r="L525"/>
  <c r="V525" s="1"/>
  <c r="L527"/>
  <c r="V527" s="1"/>
  <c r="L531"/>
  <c r="V531" s="1"/>
  <c r="L533"/>
  <c r="V533" s="1"/>
  <c r="L535"/>
  <c r="V535" s="1"/>
  <c r="L537"/>
  <c r="V537" s="1"/>
  <c r="L539"/>
  <c r="V539" s="1"/>
  <c r="L541"/>
  <c r="V541" s="1"/>
  <c r="L543"/>
  <c r="V543" s="1"/>
  <c r="L550"/>
  <c r="V550" s="1"/>
  <c r="L553"/>
  <c r="V553" s="1"/>
  <c r="L555"/>
  <c r="V555" s="1"/>
  <c r="L558"/>
  <c r="V558" s="1"/>
  <c r="L560"/>
  <c r="V560" s="1"/>
  <c r="L562"/>
  <c r="V562" s="1"/>
  <c r="L564"/>
  <c r="V564" s="1"/>
  <c r="L566"/>
  <c r="V566" s="1"/>
  <c r="L573"/>
  <c r="L575"/>
  <c r="V575" s="1"/>
  <c r="L577"/>
  <c r="L579"/>
  <c r="L581"/>
  <c r="V581" s="1"/>
  <c r="L588"/>
  <c r="V588" s="1"/>
  <c r="L590"/>
  <c r="L592"/>
  <c r="V592" s="1"/>
  <c r="L594"/>
  <c r="V594" s="1"/>
  <c r="L596"/>
  <c r="V596" s="1"/>
  <c r="L598"/>
  <c r="V598" s="1"/>
  <c r="L605"/>
  <c r="V605" s="1"/>
  <c r="L607"/>
  <c r="V607" s="1"/>
  <c r="L609"/>
  <c r="V609" s="1"/>
  <c r="L611"/>
  <c r="V611" s="1"/>
  <c r="L613"/>
  <c r="V613" s="1"/>
  <c r="L615"/>
  <c r="V615" s="1"/>
  <c r="L617"/>
  <c r="V617" s="1"/>
  <c r="L619"/>
  <c r="V619" s="1"/>
  <c r="L626"/>
  <c r="V626" s="1"/>
  <c r="L628"/>
  <c r="V628" s="1"/>
  <c r="L630"/>
  <c r="V630" s="1"/>
  <c r="L632"/>
  <c r="V632" s="1"/>
  <c r="L634"/>
  <c r="V634" s="1"/>
  <c r="L636"/>
  <c r="V636" s="1"/>
  <c r="L638"/>
  <c r="V638" s="1"/>
  <c r="L640"/>
  <c r="V640" s="1"/>
  <c r="L643"/>
  <c r="V643" s="1"/>
  <c r="L645"/>
  <c r="L647"/>
  <c r="V647" s="1"/>
  <c r="L649"/>
  <c r="V649" s="1"/>
  <c r="L651"/>
  <c r="V651" s="1"/>
  <c r="L653"/>
  <c r="V653" s="1"/>
  <c r="L655"/>
  <c r="V655" s="1"/>
  <c r="L657"/>
  <c r="V657" s="1"/>
  <c r="L659"/>
  <c r="V659" s="1"/>
  <c r="L661"/>
  <c r="V661" s="1"/>
  <c r="L663"/>
  <c r="L670"/>
  <c r="V670" s="1"/>
  <c r="L672"/>
  <c r="V672" s="1"/>
  <c r="L674"/>
  <c r="V674" s="1"/>
  <c r="L676"/>
  <c r="L678"/>
  <c r="V678" s="1"/>
  <c r="L680"/>
  <c r="V680" s="1"/>
  <c r="L682"/>
  <c r="V682" s="1"/>
  <c r="L684"/>
  <c r="V684" s="1"/>
  <c r="L686"/>
  <c r="V686" s="1"/>
  <c r="L693"/>
  <c r="V693" s="1"/>
  <c r="L695"/>
  <c r="V695" s="1"/>
  <c r="L697"/>
  <c r="L699"/>
  <c r="V699" s="1"/>
  <c r="L716"/>
  <c r="V716" s="1"/>
  <c r="L721"/>
  <c r="V721" s="1"/>
  <c r="L723"/>
  <c r="V723" s="1"/>
  <c r="L725"/>
  <c r="V725" s="1"/>
  <c r="L727"/>
  <c r="V727" s="1"/>
  <c r="L729"/>
  <c r="V729" s="1"/>
  <c r="L731"/>
  <c r="V731" s="1"/>
  <c r="L733"/>
  <c r="V733" s="1"/>
  <c r="L735"/>
  <c r="V735" s="1"/>
  <c r="L737"/>
  <c r="V737" s="1"/>
  <c r="L740"/>
  <c r="V740" s="1"/>
  <c r="L742"/>
  <c r="V742" s="1"/>
  <c r="L744"/>
  <c r="V744" s="1"/>
  <c r="L746"/>
  <c r="V746" s="1"/>
  <c r="L748"/>
  <c r="V748" s="1"/>
  <c r="L750"/>
  <c r="V750" s="1"/>
  <c r="L752"/>
  <c r="V752" s="1"/>
  <c r="L759"/>
  <c r="V759" s="1"/>
  <c r="L761"/>
  <c r="V761" s="1"/>
  <c r="L763"/>
  <c r="V763" s="1"/>
  <c r="L765"/>
  <c r="V765" s="1"/>
  <c r="L767"/>
  <c r="V767" s="1"/>
  <c r="L769"/>
  <c r="V769" s="1"/>
  <c r="L771"/>
  <c r="V771" s="1"/>
  <c r="L784"/>
  <c r="V784" s="1"/>
  <c r="L786"/>
  <c r="V786" s="1"/>
  <c r="L788"/>
  <c r="V788" s="1"/>
  <c r="L790"/>
  <c r="V790" s="1"/>
  <c r="L791"/>
  <c r="V791" s="1"/>
  <c r="L793"/>
  <c r="V793" s="1"/>
  <c r="L795"/>
  <c r="V795" s="1"/>
  <c r="L797"/>
  <c r="L783"/>
  <c r="L801"/>
  <c r="V801" s="1"/>
  <c r="L803"/>
  <c r="V803" s="1"/>
  <c r="L404"/>
  <c r="L806"/>
  <c r="L810"/>
  <c r="L817"/>
  <c r="L819"/>
  <c r="L821"/>
  <c r="L823"/>
  <c r="L825"/>
  <c r="V825" s="1"/>
  <c r="L794"/>
  <c r="L829"/>
  <c r="L831"/>
  <c r="L851"/>
  <c r="V851" s="1"/>
  <c r="L853"/>
  <c r="V853" s="1"/>
  <c r="L333"/>
  <c r="V333" s="1"/>
  <c r="L857"/>
  <c r="V857" s="1"/>
  <c r="L859"/>
  <c r="V859" s="1"/>
  <c r="L861"/>
  <c r="V861" s="1"/>
  <c r="L866"/>
  <c r="V866" s="1"/>
  <c r="L868"/>
  <c r="V868" s="1"/>
  <c r="L870"/>
  <c r="V870" s="1"/>
  <c r="L872"/>
  <c r="V872" s="1"/>
  <c r="L874"/>
  <c r="V874" s="1"/>
  <c r="L882"/>
  <c r="V882" s="1"/>
  <c r="L884"/>
  <c r="V884" s="1"/>
  <c r="L886"/>
  <c r="V886" s="1"/>
  <c r="L888"/>
  <c r="V888" s="1"/>
  <c r="L890"/>
  <c r="V890" s="1"/>
  <c r="L892"/>
  <c r="V892" s="1"/>
  <c r="L895"/>
  <c r="V895" s="1"/>
  <c r="L902"/>
  <c r="V902" s="1"/>
  <c r="L904"/>
  <c r="V904" s="1"/>
  <c r="L906"/>
  <c r="V906" s="1"/>
  <c r="L908"/>
  <c r="V908" s="1"/>
  <c r="L910"/>
  <c r="V910" s="1"/>
  <c r="L914"/>
  <c r="V914" s="1"/>
  <c r="L916"/>
  <c r="V916" s="1"/>
  <c r="L918"/>
  <c r="L926"/>
  <c r="L928"/>
  <c r="V928" s="1"/>
  <c r="L930"/>
  <c r="V930" s="1"/>
  <c r="L937"/>
  <c r="V937" s="1"/>
  <c r="L939"/>
  <c r="V939" s="1"/>
  <c r="L940"/>
  <c r="V940" s="1"/>
  <c r="L942"/>
  <c r="V942" s="1"/>
  <c r="L739"/>
  <c r="V739" s="1"/>
  <c r="L945"/>
  <c r="V945" s="1"/>
  <c r="L947"/>
  <c r="V947" s="1"/>
  <c r="L949"/>
  <c r="V949" s="1"/>
  <c r="L950"/>
  <c r="V950" s="1"/>
  <c r="L952"/>
  <c r="L954"/>
  <c r="V954" s="1"/>
  <c r="L962"/>
  <c r="V962" s="1"/>
  <c r="L964"/>
  <c r="V964" s="1"/>
  <c r="L966"/>
  <c r="L968"/>
  <c r="L970"/>
  <c r="V970" s="1"/>
  <c r="L972"/>
  <c r="V972" s="1"/>
  <c r="L974"/>
  <c r="V974" s="1"/>
  <c r="L985"/>
  <c r="V985" s="1"/>
  <c r="L987"/>
  <c r="V987" s="1"/>
  <c r="L999"/>
  <c r="V999" s="1"/>
  <c r="L1001"/>
  <c r="V1001" s="1"/>
  <c r="L1003"/>
  <c r="V1003" s="1"/>
  <c r="L1005"/>
  <c r="V1005" s="1"/>
  <c r="L1007"/>
  <c r="V1007" s="1"/>
  <c r="L1009"/>
  <c r="V1009" s="1"/>
  <c r="L1011"/>
  <c r="V1011" s="1"/>
  <c r="L1033"/>
  <c r="L1017"/>
  <c r="V1017" s="1"/>
  <c r="L1024"/>
  <c r="L1026"/>
  <c r="V1026" s="1"/>
  <c r="L1028"/>
  <c r="V1028" s="1"/>
  <c r="L1030"/>
  <c r="V1030" s="1"/>
  <c r="L1031"/>
  <c r="L1013"/>
  <c r="V1013" s="1"/>
  <c r="L1035"/>
  <c r="V1035" s="1"/>
  <c r="L1037"/>
  <c r="L1039"/>
  <c r="V1039" s="1"/>
  <c r="L1014"/>
  <c r="L1041"/>
  <c r="V1041" s="1"/>
  <c r="L1050"/>
  <c r="V1050" s="1"/>
  <c r="L1052"/>
  <c r="V1052" s="1"/>
  <c r="L1054"/>
  <c r="V1054" s="1"/>
  <c r="L1056"/>
  <c r="V1056" s="1"/>
  <c r="L1058"/>
  <c r="L1060"/>
  <c r="V1060" s="1"/>
  <c r="L1072"/>
  <c r="L1074"/>
  <c r="V1074" s="1"/>
  <c r="L1100"/>
  <c r="V1100" s="1"/>
  <c r="L1078"/>
  <c r="V1078" s="1"/>
  <c r="L1080"/>
  <c r="V1080" s="1"/>
  <c r="L1082"/>
  <c r="V1082" s="1"/>
  <c r="L1084"/>
  <c r="V1084" s="1"/>
  <c r="L1086"/>
  <c r="V1086" s="1"/>
  <c r="L1088"/>
  <c r="V1088" s="1"/>
  <c r="L1095"/>
  <c r="V1095" s="1"/>
  <c r="L1097"/>
  <c r="V1097" s="1"/>
  <c r="L1101"/>
  <c r="V1101" s="1"/>
  <c r="L1103"/>
  <c r="V1103" s="1"/>
  <c r="L1104"/>
  <c r="V1104" s="1"/>
  <c r="L1106"/>
  <c r="V1106" s="1"/>
  <c r="L1114"/>
  <c r="V1114" s="1"/>
  <c r="L1116"/>
  <c r="V1116" s="1"/>
  <c r="L1102"/>
  <c r="L1120"/>
  <c r="V1120" s="1"/>
  <c r="L1122"/>
  <c r="V1122" s="1"/>
  <c r="L1124"/>
  <c r="L1126"/>
  <c r="V1126" s="1"/>
  <c r="L1143"/>
  <c r="V1143" s="1"/>
  <c r="L1145"/>
  <c r="V1145" s="1"/>
  <c r="L1147"/>
  <c r="V1147" s="1"/>
  <c r="L1151"/>
  <c r="V1151" s="1"/>
  <c r="L1153"/>
  <c r="V1153" s="1"/>
  <c r="L1155"/>
  <c r="V1155" s="1"/>
  <c r="L1157"/>
  <c r="V1157" s="1"/>
  <c r="L1159"/>
  <c r="V1159" s="1"/>
  <c r="L1161"/>
  <c r="V1161" s="1"/>
  <c r="L1163"/>
  <c r="V1163" s="1"/>
  <c r="L1165"/>
  <c r="V1165" s="1"/>
  <c r="L1167"/>
  <c r="V1167" s="1"/>
  <c r="L1175"/>
  <c r="V1175" s="1"/>
  <c r="L1177"/>
  <c r="V1177" s="1"/>
  <c r="L1179"/>
  <c r="V1179" s="1"/>
  <c r="L1182"/>
  <c r="V1182" s="1"/>
  <c r="L1184"/>
  <c r="V1184" s="1"/>
  <c r="L1191"/>
  <c r="V1191" s="1"/>
  <c r="L1193"/>
  <c r="V1193" s="1"/>
  <c r="L1196"/>
  <c r="V1196" s="1"/>
  <c r="L1198"/>
  <c r="V1198" s="1"/>
  <c r="L1200"/>
  <c r="V1200" s="1"/>
  <c r="L1207"/>
  <c r="V1207" s="1"/>
  <c r="L1209"/>
  <c r="V1209" s="1"/>
  <c r="L1211"/>
  <c r="V1211" s="1"/>
  <c r="L1218"/>
  <c r="V1218" s="1"/>
  <c r="L1221"/>
  <c r="V1221" s="1"/>
  <c r="L1223"/>
  <c r="V1223" s="1"/>
  <c r="L1235"/>
  <c r="V1235" s="1"/>
  <c r="L1237"/>
  <c r="V1237" s="1"/>
  <c r="L1239"/>
  <c r="V1239" s="1"/>
  <c r="L1244"/>
  <c r="V1244" s="1"/>
  <c r="L1246"/>
  <c r="V1246" s="1"/>
  <c r="L1247"/>
  <c r="V1247" s="1"/>
  <c r="L1249"/>
  <c r="L1262"/>
  <c r="V1262" s="1"/>
  <c r="L1264"/>
  <c r="V1264" s="1"/>
  <c r="L1266"/>
  <c r="V1266" s="1"/>
  <c r="L1268"/>
  <c r="V1268" s="1"/>
  <c r="L1270"/>
  <c r="V1270" s="1"/>
  <c r="L1274"/>
  <c r="V1274" s="1"/>
  <c r="L1276"/>
  <c r="V1276" s="1"/>
  <c r="L1278"/>
  <c r="V1278" s="1"/>
  <c r="L1280"/>
  <c r="V1280" s="1"/>
  <c r="L1282"/>
  <c r="V1282" s="1"/>
  <c r="L1284"/>
  <c r="V1284" s="1"/>
  <c r="L1286"/>
  <c r="V1286" s="1"/>
  <c r="L1288"/>
  <c r="V1288" s="1"/>
  <c r="L1290"/>
  <c r="V1290" s="1"/>
  <c r="L1298"/>
  <c r="V1298" s="1"/>
  <c r="L1300"/>
  <c r="V1300" s="1"/>
  <c r="L1302"/>
  <c r="V1302" s="1"/>
  <c r="L1304"/>
  <c r="V1304" s="1"/>
  <c r="L1306"/>
  <c r="V1306" s="1"/>
  <c r="L1308"/>
  <c r="V1308" s="1"/>
  <c r="L1310"/>
  <c r="V1310" s="1"/>
  <c r="L1312"/>
  <c r="V1312" s="1"/>
  <c r="L1329"/>
  <c r="L1330" s="1"/>
  <c r="L1336"/>
  <c r="L1344"/>
  <c r="L1352"/>
  <c r="V1352" s="1"/>
  <c r="L1360"/>
  <c r="L1368"/>
  <c r="L1380"/>
  <c r="L1388"/>
  <c r="V1388" s="1"/>
  <c r="L1401"/>
  <c r="V1401" s="1"/>
  <c r="L430"/>
  <c r="L433"/>
  <c r="L1422"/>
  <c r="V1422" s="1"/>
  <c r="L1445"/>
  <c r="V1445" s="1"/>
  <c r="L719"/>
  <c r="L47"/>
  <c r="V47" s="1"/>
  <c r="L49"/>
  <c r="V49" s="1"/>
  <c r="L51"/>
  <c r="V51" s="1"/>
  <c r="L54"/>
  <c r="V54" s="1"/>
  <c r="L56"/>
  <c r="V56" s="1"/>
  <c r="L58"/>
  <c r="V58" s="1"/>
  <c r="L60"/>
  <c r="V60" s="1"/>
  <c r="L62"/>
  <c r="V62" s="1"/>
  <c r="L76"/>
  <c r="V76" s="1"/>
  <c r="L78"/>
  <c r="V78" s="1"/>
  <c r="L80"/>
  <c r="V80" s="1"/>
  <c r="L82"/>
  <c r="V82" s="1"/>
  <c r="L83"/>
  <c r="V83" s="1"/>
  <c r="L85"/>
  <c r="V85" s="1"/>
  <c r="L87"/>
  <c r="V87" s="1"/>
  <c r="L89"/>
  <c r="V89" s="1"/>
  <c r="L91"/>
  <c r="V91" s="1"/>
  <c r="L93"/>
  <c r="V93" s="1"/>
  <c r="L95"/>
  <c r="V95" s="1"/>
  <c r="L97"/>
  <c r="V97" s="1"/>
  <c r="L99"/>
  <c r="V99" s="1"/>
  <c r="L101"/>
  <c r="V101" s="1"/>
  <c r="L103"/>
  <c r="V103" s="1"/>
  <c r="L105"/>
  <c r="V105" s="1"/>
  <c r="L107"/>
  <c r="V107" s="1"/>
  <c r="L109"/>
  <c r="V109" s="1"/>
  <c r="L111"/>
  <c r="V111" s="1"/>
  <c r="L113"/>
  <c r="V113" s="1"/>
  <c r="L115"/>
  <c r="V115" s="1"/>
  <c r="L117"/>
  <c r="V117" s="1"/>
  <c r="L124"/>
  <c r="V124" s="1"/>
  <c r="L126"/>
  <c r="V126" s="1"/>
  <c r="L809"/>
  <c r="V809" s="1"/>
  <c r="L130"/>
  <c r="V130" s="1"/>
  <c r="L132"/>
  <c r="V132" s="1"/>
  <c r="L134"/>
  <c r="V134" s="1"/>
  <c r="L136"/>
  <c r="V136" s="1"/>
  <c r="L138"/>
  <c r="V138" s="1"/>
  <c r="L140"/>
  <c r="V140" s="1"/>
  <c r="L142"/>
  <c r="V142" s="1"/>
  <c r="L144"/>
  <c r="V144" s="1"/>
  <c r="L146"/>
  <c r="V146" s="1"/>
  <c r="L148"/>
  <c r="V148" s="1"/>
  <c r="L150"/>
  <c r="V150" s="1"/>
  <c r="L157"/>
  <c r="V157" s="1"/>
  <c r="L159"/>
  <c r="V159" s="1"/>
  <c r="L161"/>
  <c r="V161" s="1"/>
  <c r="L163"/>
  <c r="V163" s="1"/>
  <c r="L165"/>
  <c r="V165" s="1"/>
  <c r="L266"/>
  <c r="L173"/>
  <c r="V173" s="1"/>
  <c r="L175"/>
  <c r="V175" s="1"/>
  <c r="L177"/>
  <c r="V177" s="1"/>
  <c r="L179"/>
  <c r="V179" s="1"/>
  <c r="L181"/>
  <c r="V181" s="1"/>
  <c r="L183"/>
  <c r="V183" s="1"/>
  <c r="L198"/>
  <c r="V198" s="1"/>
  <c r="L200"/>
  <c r="V200" s="1"/>
  <c r="L202"/>
  <c r="V202" s="1"/>
  <c r="L204"/>
  <c r="V204" s="1"/>
  <c r="L206"/>
  <c r="V206" s="1"/>
  <c r="L208"/>
  <c r="V208" s="1"/>
  <c r="L210"/>
  <c r="V210" s="1"/>
  <c r="L212"/>
  <c r="V212" s="1"/>
  <c r="L214"/>
  <c r="V214" s="1"/>
  <c r="L216"/>
  <c r="V216" s="1"/>
  <c r="L218"/>
  <c r="V218" s="1"/>
  <c r="L220"/>
  <c r="V220" s="1"/>
  <c r="L227"/>
  <c r="V227" s="1"/>
  <c r="L229"/>
  <c r="V229" s="1"/>
  <c r="L231"/>
  <c r="V231" s="1"/>
  <c r="L233"/>
  <c r="V233" s="1"/>
  <c r="L235"/>
  <c r="V235" s="1"/>
  <c r="L237"/>
  <c r="V237" s="1"/>
  <c r="L239"/>
  <c r="V239" s="1"/>
  <c r="L244"/>
  <c r="V244" s="1"/>
  <c r="L246"/>
  <c r="V246" s="1"/>
  <c r="L256"/>
  <c r="V256" s="1"/>
  <c r="L259"/>
  <c r="V259" s="1"/>
  <c r="L261"/>
  <c r="V261" s="1"/>
  <c r="L263"/>
  <c r="V263" s="1"/>
  <c r="L265"/>
  <c r="V265" s="1"/>
  <c r="L1173"/>
  <c r="V1173" s="1"/>
  <c r="L269"/>
  <c r="V269" s="1"/>
  <c r="L271"/>
  <c r="V271" s="1"/>
  <c r="L273"/>
  <c r="V273" s="1"/>
  <c r="L275"/>
  <c r="V275" s="1"/>
  <c r="L277"/>
  <c r="V277" s="1"/>
  <c r="L279"/>
  <c r="V279" s="1"/>
  <c r="L281"/>
  <c r="V281" s="1"/>
  <c r="L283"/>
  <c r="V283" s="1"/>
  <c r="L285"/>
  <c r="L287"/>
  <c r="L301"/>
  <c r="V301" s="1"/>
  <c r="L303"/>
  <c r="V303" s="1"/>
  <c r="L305"/>
  <c r="V305" s="1"/>
  <c r="L307"/>
  <c r="V307" s="1"/>
  <c r="L309"/>
  <c r="V309" s="1"/>
  <c r="L311"/>
  <c r="V311" s="1"/>
  <c r="L313"/>
  <c r="V313" s="1"/>
  <c r="L315"/>
  <c r="V315" s="1"/>
  <c r="L317"/>
  <c r="V317" s="1"/>
  <c r="L319"/>
  <c r="V319" s="1"/>
  <c r="L321"/>
  <c r="V321" s="1"/>
  <c r="L323"/>
  <c r="V323" s="1"/>
  <c r="L325"/>
  <c r="V325" s="1"/>
  <c r="L331"/>
  <c r="V331" s="1"/>
  <c r="L334"/>
  <c r="L339"/>
  <c r="V339" s="1"/>
  <c r="L341"/>
  <c r="V341" s="1"/>
  <c r="L343"/>
  <c r="V343" s="1"/>
  <c r="L345"/>
  <c r="V345" s="1"/>
  <c r="L346"/>
  <c r="V346" s="1"/>
  <c r="L348"/>
  <c r="V348" s="1"/>
  <c r="L350"/>
  <c r="V350" s="1"/>
  <c r="L352"/>
  <c r="V352" s="1"/>
  <c r="L354"/>
  <c r="V354" s="1"/>
  <c r="L356"/>
  <c r="V356" s="1"/>
  <c r="L358"/>
  <c r="V358" s="1"/>
  <c r="L360"/>
  <c r="V360" s="1"/>
  <c r="L362"/>
  <c r="V362" s="1"/>
  <c r="L364"/>
  <c r="V364" s="1"/>
  <c r="L366"/>
  <c r="V366" s="1"/>
  <c r="L368"/>
  <c r="V368" s="1"/>
  <c r="L370"/>
  <c r="V370" s="1"/>
  <c r="L372"/>
  <c r="V372" s="1"/>
  <c r="L379"/>
  <c r="V379" s="1"/>
  <c r="L381"/>
  <c r="V381" s="1"/>
  <c r="L383"/>
  <c r="V383" s="1"/>
  <c r="L385"/>
  <c r="V385" s="1"/>
  <c r="L387"/>
  <c r="V387" s="1"/>
  <c r="L389"/>
  <c r="V389" s="1"/>
  <c r="L391"/>
  <c r="V391" s="1"/>
  <c r="L394"/>
  <c r="V394" s="1"/>
  <c r="L396"/>
  <c r="V396" s="1"/>
  <c r="L398"/>
  <c r="V398" s="1"/>
  <c r="L400"/>
  <c r="V400" s="1"/>
  <c r="L402"/>
  <c r="V402" s="1"/>
  <c r="L405"/>
  <c r="L407"/>
  <c r="V407" s="1"/>
  <c r="L409"/>
  <c r="V409" s="1"/>
  <c r="L411"/>
  <c r="V411" s="1"/>
  <c r="L413"/>
  <c r="V413" s="1"/>
  <c r="L415"/>
  <c r="V415" s="1"/>
  <c r="L417"/>
  <c r="V417" s="1"/>
  <c r="L419"/>
  <c r="V419" s="1"/>
  <c r="L420"/>
  <c r="V420" s="1"/>
  <c r="L422"/>
  <c r="V422" s="1"/>
  <c r="L428"/>
  <c r="V428" s="1"/>
  <c r="L432"/>
  <c r="V432" s="1"/>
  <c r="L435"/>
  <c r="V435" s="1"/>
  <c r="L437"/>
  <c r="V437" s="1"/>
  <c r="L439"/>
  <c r="V439" s="1"/>
  <c r="L454"/>
  <c r="V454" s="1"/>
  <c r="L456"/>
  <c r="V456" s="1"/>
  <c r="L460"/>
  <c r="V460" s="1"/>
  <c r="L462"/>
  <c r="V462" s="1"/>
  <c r="L464"/>
  <c r="V464" s="1"/>
  <c r="L466"/>
  <c r="V466" s="1"/>
  <c r="L468"/>
  <c r="V468" s="1"/>
  <c r="L470"/>
  <c r="V470" s="1"/>
  <c r="L472"/>
  <c r="V472" s="1"/>
  <c r="L474"/>
  <c r="L481"/>
  <c r="V481" s="1"/>
  <c r="L483"/>
  <c r="V483" s="1"/>
  <c r="L485"/>
  <c r="V485" s="1"/>
  <c r="L487"/>
  <c r="V487" s="1"/>
  <c r="L489"/>
  <c r="V489" s="1"/>
  <c r="L491"/>
  <c r="V491" s="1"/>
  <c r="L493"/>
  <c r="V493" s="1"/>
  <c r="L495"/>
  <c r="V495" s="1"/>
  <c r="L497"/>
  <c r="V497" s="1"/>
  <c r="L499"/>
  <c r="V499" s="1"/>
  <c r="L501"/>
  <c r="V501" s="1"/>
  <c r="L508"/>
  <c r="V508" s="1"/>
  <c r="L510"/>
  <c r="V510" s="1"/>
  <c r="L512"/>
  <c r="V512" s="1"/>
  <c r="L514"/>
  <c r="V514" s="1"/>
  <c r="L516"/>
  <c r="V516" s="1"/>
  <c r="L518"/>
  <c r="V518" s="1"/>
  <c r="L520"/>
  <c r="V520" s="1"/>
  <c r="L522"/>
  <c r="V522" s="1"/>
  <c r="L524"/>
  <c r="V524" s="1"/>
  <c r="L526"/>
  <c r="V526" s="1"/>
  <c r="L528"/>
  <c r="V528" s="1"/>
  <c r="L530"/>
  <c r="V530" s="1"/>
  <c r="L532"/>
  <c r="V532" s="1"/>
  <c r="L534"/>
  <c r="V534" s="1"/>
  <c r="L536"/>
  <c r="V536" s="1"/>
  <c r="L538"/>
  <c r="V538" s="1"/>
  <c r="L540"/>
  <c r="V540" s="1"/>
  <c r="L542"/>
  <c r="V542" s="1"/>
  <c r="L549"/>
  <c r="V549" s="1"/>
  <c r="L551"/>
  <c r="V551" s="1"/>
  <c r="L552"/>
  <c r="V552" s="1"/>
  <c r="L554"/>
  <c r="V554" s="1"/>
  <c r="L556"/>
  <c r="V556" s="1"/>
  <c r="L559"/>
  <c r="V559" s="1"/>
  <c r="L561"/>
  <c r="V561" s="1"/>
  <c r="L563"/>
  <c r="V563" s="1"/>
  <c r="L565"/>
  <c r="V565" s="1"/>
  <c r="L572"/>
  <c r="V572" s="1"/>
  <c r="L574"/>
  <c r="V574" s="1"/>
  <c r="L576"/>
  <c r="V576" s="1"/>
  <c r="L578"/>
  <c r="V578" s="1"/>
  <c r="L580"/>
  <c r="V580" s="1"/>
  <c r="L582"/>
  <c r="V582" s="1"/>
  <c r="L589"/>
  <c r="V589" s="1"/>
  <c r="L591"/>
  <c r="V591" s="1"/>
  <c r="L593"/>
  <c r="V593" s="1"/>
  <c r="L595"/>
  <c r="V595" s="1"/>
  <c r="L597"/>
  <c r="V597" s="1"/>
  <c r="L604"/>
  <c r="V604" s="1"/>
  <c r="L606"/>
  <c r="V606" s="1"/>
  <c r="L608"/>
  <c r="V608" s="1"/>
  <c r="L610"/>
  <c r="V610" s="1"/>
  <c r="L612"/>
  <c r="V612" s="1"/>
  <c r="L614"/>
  <c r="V614" s="1"/>
  <c r="L616"/>
  <c r="V616" s="1"/>
  <c r="L618"/>
  <c r="V618" s="1"/>
  <c r="L620"/>
  <c r="V620" s="1"/>
  <c r="L627"/>
  <c r="V627" s="1"/>
  <c r="L629"/>
  <c r="V629" s="1"/>
  <c r="L631"/>
  <c r="V631" s="1"/>
  <c r="L633"/>
  <c r="V633" s="1"/>
  <c r="L635"/>
  <c r="V635" s="1"/>
  <c r="L637"/>
  <c r="V637" s="1"/>
  <c r="L639"/>
  <c r="V639" s="1"/>
  <c r="L642"/>
  <c r="L644"/>
  <c r="V644" s="1"/>
  <c r="L646"/>
  <c r="V646" s="1"/>
  <c r="L648"/>
  <c r="V648" s="1"/>
  <c r="L650"/>
  <c r="V650" s="1"/>
  <c r="L652"/>
  <c r="V652" s="1"/>
  <c r="L654"/>
  <c r="V654" s="1"/>
  <c r="L656"/>
  <c r="V656" s="1"/>
  <c r="L658"/>
  <c r="V658" s="1"/>
  <c r="L660"/>
  <c r="V660" s="1"/>
  <c r="L662"/>
  <c r="L669"/>
  <c r="V669" s="1"/>
  <c r="L671"/>
  <c r="V671" s="1"/>
  <c r="L673"/>
  <c r="V673" s="1"/>
  <c r="L675"/>
  <c r="V675" s="1"/>
  <c r="L677"/>
  <c r="V677" s="1"/>
  <c r="L679"/>
  <c r="V679" s="1"/>
  <c r="L681"/>
  <c r="V681" s="1"/>
  <c r="L683"/>
  <c r="L685"/>
  <c r="V685" s="1"/>
  <c r="L692"/>
  <c r="V692" s="1"/>
  <c r="L694"/>
  <c r="V694" s="1"/>
  <c r="L696"/>
  <c r="V696" s="1"/>
  <c r="L698"/>
  <c r="V698" s="1"/>
  <c r="L715"/>
  <c r="V715" s="1"/>
  <c r="L720"/>
  <c r="V720" s="1"/>
  <c r="L722"/>
  <c r="V722" s="1"/>
  <c r="L724"/>
  <c r="L726"/>
  <c r="V726" s="1"/>
  <c r="L728"/>
  <c r="L730"/>
  <c r="V730" s="1"/>
  <c r="L732"/>
  <c r="V732" s="1"/>
  <c r="L734"/>
  <c r="V734" s="1"/>
  <c r="L736"/>
  <c r="V736" s="1"/>
  <c r="L738"/>
  <c r="V738" s="1"/>
  <c r="L741"/>
  <c r="V741" s="1"/>
  <c r="L743"/>
  <c r="V743" s="1"/>
  <c r="L745"/>
  <c r="V745" s="1"/>
  <c r="L747"/>
  <c r="V747" s="1"/>
  <c r="L749"/>
  <c r="V749" s="1"/>
  <c r="L751"/>
  <c r="V751" s="1"/>
  <c r="L753"/>
  <c r="V753" s="1"/>
  <c r="L760"/>
  <c r="V760" s="1"/>
  <c r="L48"/>
  <c r="V48" s="1"/>
  <c r="L50"/>
  <c r="V50" s="1"/>
  <c r="L52"/>
  <c r="V52" s="1"/>
  <c r="L55"/>
  <c r="V55" s="1"/>
  <c r="L57"/>
  <c r="V57" s="1"/>
  <c r="L59"/>
  <c r="V59" s="1"/>
  <c r="L61"/>
  <c r="L63"/>
  <c r="V63" s="1"/>
  <c r="L77"/>
  <c r="V77" s="1"/>
  <c r="L79"/>
  <c r="V79" s="1"/>
  <c r="L81"/>
  <c r="V81" s="1"/>
  <c r="L84"/>
  <c r="V84" s="1"/>
  <c r="L86"/>
  <c r="V86" s="1"/>
  <c r="L88"/>
  <c r="V88" s="1"/>
  <c r="L90"/>
  <c r="V90" s="1"/>
  <c r="L92"/>
  <c r="V92" s="1"/>
  <c r="L94"/>
  <c r="V94" s="1"/>
  <c r="L96"/>
  <c r="V96" s="1"/>
  <c r="L98"/>
  <c r="V98" s="1"/>
  <c r="L100"/>
  <c r="L102"/>
  <c r="V102" s="1"/>
  <c r="L104"/>
  <c r="L106"/>
  <c r="V106" s="1"/>
  <c r="L108"/>
  <c r="V108" s="1"/>
  <c r="L110"/>
  <c r="V110" s="1"/>
  <c r="L112"/>
  <c r="V112" s="1"/>
  <c r="L114"/>
  <c r="V114" s="1"/>
  <c r="L116"/>
  <c r="V116" s="1"/>
  <c r="L123"/>
  <c r="V123" s="1"/>
  <c r="L125"/>
  <c r="V125" s="1"/>
  <c r="L127"/>
  <c r="V127" s="1"/>
  <c r="L129"/>
  <c r="V129" s="1"/>
  <c r="L131"/>
  <c r="V131" s="1"/>
  <c r="L133"/>
  <c r="V133" s="1"/>
  <c r="L135"/>
  <c r="V135" s="1"/>
  <c r="L137"/>
  <c r="V137" s="1"/>
  <c r="L139"/>
  <c r="L141"/>
  <c r="V141" s="1"/>
  <c r="L143"/>
  <c r="V143" s="1"/>
  <c r="L145"/>
  <c r="V145" s="1"/>
  <c r="L147"/>
  <c r="V147" s="1"/>
  <c r="L149"/>
  <c r="V149" s="1"/>
  <c r="L156"/>
  <c r="V156" s="1"/>
  <c r="L158"/>
  <c r="L160"/>
  <c r="V160" s="1"/>
  <c r="L162"/>
  <c r="V162" s="1"/>
  <c r="L164"/>
  <c r="V164" s="1"/>
  <c r="L166"/>
  <c r="V166" s="1"/>
  <c r="L167"/>
  <c r="V167" s="1"/>
  <c r="L174"/>
  <c r="V174" s="1"/>
  <c r="L176"/>
  <c r="V176" s="1"/>
  <c r="L178"/>
  <c r="L180"/>
  <c r="V180" s="1"/>
  <c r="L182"/>
  <c r="L197"/>
  <c r="V197" s="1"/>
  <c r="L762"/>
  <c r="V762" s="1"/>
  <c r="L764"/>
  <c r="V764" s="1"/>
  <c r="L766"/>
  <c r="V766" s="1"/>
  <c r="L768"/>
  <c r="V768" s="1"/>
  <c r="L770"/>
  <c r="V770" s="1"/>
  <c r="L799"/>
  <c r="V799" s="1"/>
  <c r="L785"/>
  <c r="V785" s="1"/>
  <c r="L787"/>
  <c r="V787" s="1"/>
  <c r="L820"/>
  <c r="V820" s="1"/>
  <c r="L1195"/>
  <c r="V1195" s="1"/>
  <c r="L792"/>
  <c r="V792" s="1"/>
  <c r="L827"/>
  <c r="V827" s="1"/>
  <c r="L796"/>
  <c r="V796" s="1"/>
  <c r="L798"/>
  <c r="V798" s="1"/>
  <c r="L802"/>
  <c r="V802" s="1"/>
  <c r="L804"/>
  <c r="V804" s="1"/>
  <c r="L805"/>
  <c r="V805" s="1"/>
  <c r="L128"/>
  <c r="V128" s="1"/>
  <c r="L811"/>
  <c r="L818"/>
  <c r="L789"/>
  <c r="V789" s="1"/>
  <c r="L822"/>
  <c r="L824"/>
  <c r="L826"/>
  <c r="L828"/>
  <c r="L830"/>
  <c r="L834"/>
  <c r="L852"/>
  <c r="V852" s="1"/>
  <c r="L854"/>
  <c r="V854" s="1"/>
  <c r="L855"/>
  <c r="V855" s="1"/>
  <c r="L856"/>
  <c r="V856" s="1"/>
  <c r="L858"/>
  <c r="V858" s="1"/>
  <c r="L860"/>
  <c r="V860" s="1"/>
  <c r="L867"/>
  <c r="L869"/>
  <c r="V869" s="1"/>
  <c r="L871"/>
  <c r="V871" s="1"/>
  <c r="L873"/>
  <c r="V873" s="1"/>
  <c r="L881"/>
  <c r="V881" s="1"/>
  <c r="L883"/>
  <c r="V883" s="1"/>
  <c r="L885"/>
  <c r="V885" s="1"/>
  <c r="L887"/>
  <c r="V887" s="1"/>
  <c r="L889"/>
  <c r="V889" s="1"/>
  <c r="L891"/>
  <c r="V891" s="1"/>
  <c r="L894"/>
  <c r="V894" s="1"/>
  <c r="L901"/>
  <c r="V901" s="1"/>
  <c r="L903"/>
  <c r="V903" s="1"/>
  <c r="L905"/>
  <c r="V905" s="1"/>
  <c r="L907"/>
  <c r="V907" s="1"/>
  <c r="L909"/>
  <c r="V909" s="1"/>
  <c r="L911"/>
  <c r="V911" s="1"/>
  <c r="L913"/>
  <c r="V913" s="1"/>
  <c r="L915"/>
  <c r="V915" s="1"/>
  <c r="L917"/>
  <c r="V917" s="1"/>
  <c r="L925"/>
  <c r="L927"/>
  <c r="V927" s="1"/>
  <c r="L929"/>
  <c r="L931"/>
  <c r="V931" s="1"/>
  <c r="L938"/>
  <c r="V938" s="1"/>
  <c r="L557"/>
  <c r="L941"/>
  <c r="L943"/>
  <c r="V943" s="1"/>
  <c r="L944"/>
  <c r="L946"/>
  <c r="V946" s="1"/>
  <c r="L948"/>
  <c r="V948" s="1"/>
  <c r="L893"/>
  <c r="V893" s="1"/>
  <c r="L951"/>
  <c r="V951" s="1"/>
  <c r="L953"/>
  <c r="V953" s="1"/>
  <c r="L955"/>
  <c r="V955" s="1"/>
  <c r="L963"/>
  <c r="V963" s="1"/>
  <c r="L965"/>
  <c r="L967"/>
  <c r="V967" s="1"/>
  <c r="L969"/>
  <c r="V969" s="1"/>
  <c r="L971"/>
  <c r="V971" s="1"/>
  <c r="L973"/>
  <c r="V973" s="1"/>
  <c r="L980"/>
  <c r="V980" s="1"/>
  <c r="L986"/>
  <c r="V986" s="1"/>
  <c r="L988"/>
  <c r="V988" s="1"/>
  <c r="L1000"/>
  <c r="V1000" s="1"/>
  <c r="L1002"/>
  <c r="V1002" s="1"/>
  <c r="L1004"/>
  <c r="V1004" s="1"/>
  <c r="L1006"/>
  <c r="V1006" s="1"/>
  <c r="L1008"/>
  <c r="V1008" s="1"/>
  <c r="L1010"/>
  <c r="V1010" s="1"/>
  <c r="L1012"/>
  <c r="V1012" s="1"/>
  <c r="L1015"/>
  <c r="L1023"/>
  <c r="V1023" s="1"/>
  <c r="L1025"/>
  <c r="V1025" s="1"/>
  <c r="L1027"/>
  <c r="V1027" s="1"/>
  <c r="L1029"/>
  <c r="V1029" s="1"/>
  <c r="L1032"/>
  <c r="V1032" s="1"/>
  <c r="L1034"/>
  <c r="V1034" s="1"/>
  <c r="L1036"/>
  <c r="V1036" s="1"/>
  <c r="L1038"/>
  <c r="V1038" s="1"/>
  <c r="L1040"/>
  <c r="L1016"/>
  <c r="L1049"/>
  <c r="V1049" s="1"/>
  <c r="L1051"/>
  <c r="V1051" s="1"/>
  <c r="L1053"/>
  <c r="V1053" s="1"/>
  <c r="L1055"/>
  <c r="V1055" s="1"/>
  <c r="L1057"/>
  <c r="V1057" s="1"/>
  <c r="L1059"/>
  <c r="V1059" s="1"/>
  <c r="L1071"/>
  <c r="V1071" s="1"/>
  <c r="L1073"/>
  <c r="V1073" s="1"/>
  <c r="L1075"/>
  <c r="V1075" s="1"/>
  <c r="L1077"/>
  <c r="V1077" s="1"/>
  <c r="L1079"/>
  <c r="V1079" s="1"/>
  <c r="L1081"/>
  <c r="V1081" s="1"/>
  <c r="L1083"/>
  <c r="V1083" s="1"/>
  <c r="L1085"/>
  <c r="V1085" s="1"/>
  <c r="L1087"/>
  <c r="V1087" s="1"/>
  <c r="L1094"/>
  <c r="V1094" s="1"/>
  <c r="L1096"/>
  <c r="L1098"/>
  <c r="V1098" s="1"/>
  <c r="L336"/>
  <c r="V336" s="1"/>
  <c r="L1099"/>
  <c r="V1099" s="1"/>
  <c r="L1105"/>
  <c r="V1105" s="1"/>
  <c r="L1107"/>
  <c r="V1107" s="1"/>
  <c r="L1115"/>
  <c r="V1115" s="1"/>
  <c r="L1117"/>
  <c r="V1117" s="1"/>
  <c r="L1119"/>
  <c r="V1119" s="1"/>
  <c r="L1121"/>
  <c r="V1121" s="1"/>
  <c r="L1123"/>
  <c r="V1123" s="1"/>
  <c r="L1125"/>
  <c r="V1125" s="1"/>
  <c r="L1127"/>
  <c r="L1144"/>
  <c r="V1144" s="1"/>
  <c r="L1146"/>
  <c r="V1146" s="1"/>
  <c r="L1148"/>
  <c r="V1148" s="1"/>
  <c r="L1150"/>
  <c r="V1150" s="1"/>
  <c r="L1152"/>
  <c r="V1152" s="1"/>
  <c r="L1154"/>
  <c r="V1154" s="1"/>
  <c r="L1156"/>
  <c r="V1156" s="1"/>
  <c r="L1158"/>
  <c r="V1158" s="1"/>
  <c r="L1160"/>
  <c r="V1160" s="1"/>
  <c r="L1162"/>
  <c r="L1164"/>
  <c r="V1164" s="1"/>
  <c r="L1166"/>
  <c r="V1166" s="1"/>
  <c r="L1174"/>
  <c r="V1174" s="1"/>
  <c r="L1176"/>
  <c r="V1176" s="1"/>
  <c r="L1178"/>
  <c r="V1178" s="1"/>
  <c r="L1183"/>
  <c r="V1183" s="1"/>
  <c r="L1190"/>
  <c r="V1190" s="1"/>
  <c r="L1192"/>
  <c r="V1192" s="1"/>
  <c r="L1194"/>
  <c r="V1194" s="1"/>
  <c r="L1197"/>
  <c r="V1197" s="1"/>
  <c r="L1199"/>
  <c r="V1199" s="1"/>
  <c r="L1201"/>
  <c r="V1201" s="1"/>
  <c r="L1208"/>
  <c r="V1208" s="1"/>
  <c r="L1210"/>
  <c r="V1210" s="1"/>
  <c r="L1212"/>
  <c r="V1212" s="1"/>
  <c r="L1219"/>
  <c r="V1219" s="1"/>
  <c r="L1222"/>
  <c r="V1222" s="1"/>
  <c r="L1229"/>
  <c r="V1229" s="1"/>
  <c r="L1236"/>
  <c r="L1238"/>
  <c r="V1238" s="1"/>
  <c r="L1243"/>
  <c r="V1243" s="1"/>
  <c r="L1245"/>
  <c r="V1245" s="1"/>
  <c r="L981"/>
  <c r="L1248"/>
  <c r="V1248" s="1"/>
  <c r="L1250"/>
  <c r="V1250" s="1"/>
  <c r="L1263"/>
  <c r="V1263" s="1"/>
  <c r="L1265"/>
  <c r="V1265" s="1"/>
  <c r="L1267"/>
  <c r="V1267" s="1"/>
  <c r="L1269"/>
  <c r="V1269" s="1"/>
  <c r="L1271"/>
  <c r="V1271" s="1"/>
  <c r="L1275"/>
  <c r="V1275" s="1"/>
  <c r="L1277"/>
  <c r="V1277" s="1"/>
  <c r="L1279"/>
  <c r="V1279" s="1"/>
  <c r="L1281"/>
  <c r="V1281" s="1"/>
  <c r="L1283"/>
  <c r="V1283" s="1"/>
  <c r="L1285"/>
  <c r="V1285" s="1"/>
  <c r="L1287"/>
  <c r="V1287" s="1"/>
  <c r="L1289"/>
  <c r="V1289" s="1"/>
  <c r="L1297"/>
  <c r="V1297" s="1"/>
  <c r="L1299"/>
  <c r="V1299" s="1"/>
  <c r="L1301"/>
  <c r="V1301" s="1"/>
  <c r="L1303"/>
  <c r="V1303" s="1"/>
  <c r="L1305"/>
  <c r="V1305" s="1"/>
  <c r="L1307"/>
  <c r="V1307" s="1"/>
  <c r="L1309"/>
  <c r="V1309" s="1"/>
  <c r="L1311"/>
  <c r="V1311" s="1"/>
  <c r="L1313"/>
  <c r="V1313" s="1"/>
  <c r="L1337"/>
  <c r="L1414"/>
  <c r="L1423"/>
  <c r="L1361"/>
  <c r="L1374"/>
  <c r="V1374" s="1"/>
  <c r="L1387"/>
  <c r="L1394"/>
  <c r="L1438"/>
  <c r="L1413"/>
  <c r="L1421"/>
  <c r="V1421" s="1"/>
  <c r="L1206"/>
  <c r="V1206" s="1"/>
  <c r="L1437"/>
  <c r="L1395"/>
  <c r="P42"/>
  <c r="O42"/>
  <c r="N42"/>
  <c r="M42"/>
  <c r="K42"/>
  <c r="J42"/>
  <c r="I42"/>
  <c r="H42"/>
  <c r="G42"/>
  <c r="P41"/>
  <c r="O41"/>
  <c r="N41"/>
  <c r="M41"/>
  <c r="K41"/>
  <c r="J41"/>
  <c r="I41"/>
  <c r="H41"/>
  <c r="G41"/>
  <c r="P40"/>
  <c r="O40"/>
  <c r="N40"/>
  <c r="M40"/>
  <c r="K40"/>
  <c r="J40"/>
  <c r="I40"/>
  <c r="H40"/>
  <c r="G40"/>
  <c r="P39"/>
  <c r="O39"/>
  <c r="N39"/>
  <c r="M39"/>
  <c r="K39"/>
  <c r="J39"/>
  <c r="I39"/>
  <c r="H39"/>
  <c r="G39"/>
  <c r="P38"/>
  <c r="O38"/>
  <c r="N38"/>
  <c r="M38"/>
  <c r="K38"/>
  <c r="J38"/>
  <c r="I38"/>
  <c r="H38"/>
  <c r="G38"/>
  <c r="P37"/>
  <c r="O37"/>
  <c r="N37"/>
  <c r="M37"/>
  <c r="K37"/>
  <c r="J37"/>
  <c r="I37"/>
  <c r="H37"/>
  <c r="G37"/>
  <c r="P36"/>
  <c r="O36"/>
  <c r="N36"/>
  <c r="M36"/>
  <c r="K36"/>
  <c r="J36"/>
  <c r="I36"/>
  <c r="H36"/>
  <c r="G36"/>
  <c r="P35"/>
  <c r="O35"/>
  <c r="N35"/>
  <c r="M35"/>
  <c r="K35"/>
  <c r="J35"/>
  <c r="I35"/>
  <c r="H35"/>
  <c r="G35"/>
  <c r="P34"/>
  <c r="O34"/>
  <c r="N34"/>
  <c r="M34"/>
  <c r="K34"/>
  <c r="J34"/>
  <c r="I34"/>
  <c r="H34"/>
  <c r="G34"/>
  <c r="P33"/>
  <c r="O33"/>
  <c r="N33"/>
  <c r="M33"/>
  <c r="K33"/>
  <c r="J33"/>
  <c r="I33"/>
  <c r="H33"/>
  <c r="G33"/>
  <c r="P32"/>
  <c r="O32"/>
  <c r="N32"/>
  <c r="M32"/>
  <c r="K32"/>
  <c r="J32"/>
  <c r="I32"/>
  <c r="H32"/>
  <c r="G32"/>
  <c r="P31"/>
  <c r="O31"/>
  <c r="N31"/>
  <c r="M31"/>
  <c r="K31"/>
  <c r="J31"/>
  <c r="I31"/>
  <c r="H31"/>
  <c r="G31"/>
  <c r="P30"/>
  <c r="O30"/>
  <c r="N30"/>
  <c r="M30"/>
  <c r="K30"/>
  <c r="J30"/>
  <c r="I30"/>
  <c r="H30"/>
  <c r="G30"/>
  <c r="P29"/>
  <c r="O29"/>
  <c r="N29"/>
  <c r="M29"/>
  <c r="K29"/>
  <c r="J29"/>
  <c r="I29"/>
  <c r="H29"/>
  <c r="G29"/>
  <c r="P28"/>
  <c r="O28"/>
  <c r="N28"/>
  <c r="M28"/>
  <c r="K28"/>
  <c r="J28"/>
  <c r="I28"/>
  <c r="H28"/>
  <c r="G28"/>
  <c r="P27"/>
  <c r="O27"/>
  <c r="N27"/>
  <c r="M27"/>
  <c r="K27"/>
  <c r="J27"/>
  <c r="I27"/>
  <c r="H27"/>
  <c r="G27"/>
  <c r="P26"/>
  <c r="O26"/>
  <c r="N26"/>
  <c r="M26"/>
  <c r="K26"/>
  <c r="J26"/>
  <c r="I26"/>
  <c r="H26"/>
  <c r="G26"/>
  <c r="G10"/>
  <c r="H10"/>
  <c r="I10"/>
  <c r="J10"/>
  <c r="K10"/>
  <c r="M10"/>
  <c r="N10"/>
  <c r="O10"/>
  <c r="P10"/>
  <c r="G11"/>
  <c r="H11"/>
  <c r="I11"/>
  <c r="J11"/>
  <c r="K11"/>
  <c r="M11"/>
  <c r="N11"/>
  <c r="O11"/>
  <c r="P11"/>
  <c r="G12"/>
  <c r="H12"/>
  <c r="I12"/>
  <c r="J12"/>
  <c r="K12"/>
  <c r="M12"/>
  <c r="N12"/>
  <c r="O12"/>
  <c r="P12"/>
  <c r="G13"/>
  <c r="H13"/>
  <c r="I13"/>
  <c r="J13"/>
  <c r="K13"/>
  <c r="M13"/>
  <c r="N13"/>
  <c r="O13"/>
  <c r="P13"/>
  <c r="G14"/>
  <c r="H14"/>
  <c r="I14"/>
  <c r="J14"/>
  <c r="K14"/>
  <c r="M14"/>
  <c r="N14"/>
  <c r="O14"/>
  <c r="P14"/>
  <c r="G337"/>
  <c r="H337"/>
  <c r="I337"/>
  <c r="J337"/>
  <c r="K337"/>
  <c r="M337"/>
  <c r="N337"/>
  <c r="O337"/>
  <c r="P337"/>
  <c r="G984"/>
  <c r="H984"/>
  <c r="I984"/>
  <c r="J984"/>
  <c r="K984"/>
  <c r="M984"/>
  <c r="N984"/>
  <c r="O984"/>
  <c r="P984"/>
  <c r="G248"/>
  <c r="H248"/>
  <c r="I248"/>
  <c r="J248"/>
  <c r="K248"/>
  <c r="M248"/>
  <c r="N248"/>
  <c r="O248"/>
  <c r="P248"/>
  <c r="G1076"/>
  <c r="H1076"/>
  <c r="I1076"/>
  <c r="J1076"/>
  <c r="K1076"/>
  <c r="M1076"/>
  <c r="N1076"/>
  <c r="O1076"/>
  <c r="P1076"/>
  <c r="G53"/>
  <c r="H53"/>
  <c r="I53"/>
  <c r="J53"/>
  <c r="K53"/>
  <c r="M53"/>
  <c r="N53"/>
  <c r="O53"/>
  <c r="P53"/>
  <c r="G1118"/>
  <c r="H1118"/>
  <c r="I1118"/>
  <c r="J1118"/>
  <c r="K1118"/>
  <c r="M1118"/>
  <c r="N1118"/>
  <c r="O1118"/>
  <c r="P1118"/>
  <c r="R9"/>
  <c r="R16" s="1"/>
  <c r="Q9"/>
  <c r="Q16" s="1"/>
  <c r="P9"/>
  <c r="O9"/>
  <c r="N9"/>
  <c r="M9"/>
  <c r="I9"/>
  <c r="K9"/>
  <c r="J9"/>
  <c r="H9"/>
  <c r="G9"/>
  <c r="K88" i="53"/>
  <c r="U88" s="1"/>
  <c r="K87"/>
  <c r="U87" s="1"/>
  <c r="K86"/>
  <c r="U86" s="1"/>
  <c r="K85"/>
  <c r="U85" s="1"/>
  <c r="K84"/>
  <c r="U84" s="1"/>
  <c r="K83"/>
  <c r="U83" s="1"/>
  <c r="K82"/>
  <c r="U82" s="1"/>
  <c r="K81"/>
  <c r="U81" s="1"/>
  <c r="K80"/>
  <c r="U80" s="1"/>
  <c r="K79"/>
  <c r="U79" s="1"/>
  <c r="K78"/>
  <c r="U78" s="1"/>
  <c r="K77"/>
  <c r="U77" s="1"/>
  <c r="K76"/>
  <c r="U76" s="1"/>
  <c r="K75"/>
  <c r="U75" s="1"/>
  <c r="K74"/>
  <c r="U74" s="1"/>
  <c r="K73"/>
  <c r="U73" s="1"/>
  <c r="K72"/>
  <c r="U72" s="1"/>
  <c r="K71"/>
  <c r="U71" s="1"/>
  <c r="K70"/>
  <c r="U70" s="1"/>
  <c r="K69"/>
  <c r="U69" s="1"/>
  <c r="K68"/>
  <c r="U68" s="1"/>
  <c r="K67"/>
  <c r="U67" s="1"/>
  <c r="T66"/>
  <c r="T67" s="1"/>
  <c r="T68" s="1"/>
  <c r="T69" s="1"/>
  <c r="T70" s="1"/>
  <c r="T71" s="1"/>
  <c r="T72" s="1"/>
  <c r="T73" s="1"/>
  <c r="T74" s="1"/>
  <c r="T75" s="1"/>
  <c r="T76" s="1"/>
  <c r="T77" s="1"/>
  <c r="K66"/>
  <c r="U66" s="1"/>
  <c r="K65"/>
  <c r="U65" s="1"/>
  <c r="K64"/>
  <c r="U64" s="1"/>
  <c r="K63"/>
  <c r="U63" s="1"/>
  <c r="K62"/>
  <c r="U62" s="1"/>
  <c r="K61"/>
  <c r="U61" s="1"/>
  <c r="K60"/>
  <c r="U60" s="1"/>
  <c r="K59"/>
  <c r="U59" s="1"/>
  <c r="K58"/>
  <c r="U58" s="1"/>
  <c r="K57"/>
  <c r="U57" s="1"/>
  <c r="K56"/>
  <c r="U56" s="1"/>
  <c r="K55"/>
  <c r="U55" s="1"/>
  <c r="K54"/>
  <c r="U54" s="1"/>
  <c r="K53"/>
  <c r="U53" s="1"/>
  <c r="K52"/>
  <c r="U52" s="1"/>
  <c r="K51"/>
  <c r="U51" s="1"/>
  <c r="K50"/>
  <c r="U50" s="1"/>
  <c r="K49"/>
  <c r="U49" s="1"/>
  <c r="K48"/>
  <c r="U48" s="1"/>
  <c r="K47"/>
  <c r="U47" s="1"/>
  <c r="T46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K46"/>
  <c r="U46" s="1"/>
  <c r="K45"/>
  <c r="U45" s="1"/>
  <c r="K44"/>
  <c r="K43"/>
  <c r="K42"/>
  <c r="U42" s="1"/>
  <c r="K41"/>
  <c r="U41" s="1"/>
  <c r="K40"/>
  <c r="U40" s="1"/>
  <c r="K39"/>
  <c r="U39" s="1"/>
  <c r="K38"/>
  <c r="U38" s="1"/>
  <c r="K37"/>
  <c r="U37" s="1"/>
  <c r="K36"/>
  <c r="U36" s="1"/>
  <c r="K35"/>
  <c r="U35" s="1"/>
  <c r="K34"/>
  <c r="U34" s="1"/>
  <c r="K33"/>
  <c r="U33" s="1"/>
  <c r="K32"/>
  <c r="U32" s="1"/>
  <c r="K31"/>
  <c r="U31" s="1"/>
  <c r="K30"/>
  <c r="U30" s="1"/>
  <c r="K29"/>
  <c r="U29" s="1"/>
  <c r="K28"/>
  <c r="U28" s="1"/>
  <c r="K27"/>
  <c r="U27" s="1"/>
  <c r="T26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K26"/>
  <c r="U26" s="1"/>
  <c r="K25"/>
  <c r="U25" s="1"/>
  <c r="K24"/>
  <c r="K23"/>
  <c r="K22"/>
  <c r="U22" s="1"/>
  <c r="K21"/>
  <c r="U21" s="1"/>
  <c r="K20"/>
  <c r="U20" s="1"/>
  <c r="K19"/>
  <c r="U19" s="1"/>
  <c r="K18"/>
  <c r="U18" s="1"/>
  <c r="K17"/>
  <c r="U17" s="1"/>
  <c r="K16"/>
  <c r="U16" s="1"/>
  <c r="K15"/>
  <c r="U15" s="1"/>
  <c r="K14"/>
  <c r="U14" s="1"/>
  <c r="K13"/>
  <c r="U13" s="1"/>
  <c r="K12"/>
  <c r="U12" s="1"/>
  <c r="K11"/>
  <c r="U11" s="1"/>
  <c r="K10"/>
  <c r="U10" s="1"/>
  <c r="K9"/>
  <c r="U9" s="1"/>
  <c r="K8"/>
  <c r="U8" s="1"/>
  <c r="K7"/>
  <c r="U7" s="1"/>
  <c r="T6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K6"/>
  <c r="U6" s="1"/>
  <c r="K5"/>
  <c r="U5" s="1"/>
  <c r="K4"/>
  <c r="K3"/>
  <c r="L1439" i="1" l="1"/>
  <c r="V1437"/>
  <c r="L1382"/>
  <c r="V1380"/>
  <c r="L1396"/>
  <c r="L1415"/>
  <c r="L1338"/>
  <c r="L1252"/>
  <c r="L1061"/>
  <c r="H16"/>
  <c r="K16"/>
  <c r="M16"/>
  <c r="O16"/>
  <c r="G16"/>
  <c r="J16"/>
  <c r="I16"/>
  <c r="N16"/>
  <c r="P16"/>
  <c r="W801"/>
  <c r="W1361"/>
  <c r="W1337"/>
  <c r="W1311"/>
  <c r="W1307"/>
  <c r="W1303"/>
  <c r="W1299"/>
  <c r="W1289"/>
  <c r="W1285"/>
  <c r="W1281"/>
  <c r="W1277"/>
  <c r="W1271"/>
  <c r="W1267"/>
  <c r="W1263"/>
  <c r="W1248"/>
  <c r="W1245"/>
  <c r="W1238"/>
  <c r="W1229"/>
  <c r="W1219"/>
  <c r="W1210"/>
  <c r="W1199"/>
  <c r="W1194"/>
  <c r="W1190"/>
  <c r="W1176"/>
  <c r="W1166"/>
  <c r="W1162"/>
  <c r="W1158"/>
  <c r="W1154"/>
  <c r="W1150"/>
  <c r="W1146"/>
  <c r="W1127"/>
  <c r="W1123"/>
  <c r="W1119"/>
  <c r="W1115"/>
  <c r="W1105"/>
  <c r="W336"/>
  <c r="W1096"/>
  <c r="W1087"/>
  <c r="W1083"/>
  <c r="W1079"/>
  <c r="W1075"/>
  <c r="W1057"/>
  <c r="W1053"/>
  <c r="W1040"/>
  <c r="W1036"/>
  <c r="W1032"/>
  <c r="W1029"/>
  <c r="W1025"/>
  <c r="W1015"/>
  <c r="W1010"/>
  <c r="W1006"/>
  <c r="W1002"/>
  <c r="W988"/>
  <c r="W971"/>
  <c r="W967"/>
  <c r="W963"/>
  <c r="W953"/>
  <c r="W893"/>
  <c r="W946"/>
  <c r="W943"/>
  <c r="W557"/>
  <c r="W931"/>
  <c r="W927"/>
  <c r="W917"/>
  <c r="W913"/>
  <c r="W909"/>
  <c r="W905"/>
  <c r="W891"/>
  <c r="W887"/>
  <c r="W883"/>
  <c r="W873"/>
  <c r="W869"/>
  <c r="W858"/>
  <c r="W855"/>
  <c r="W852"/>
  <c r="W128"/>
  <c r="W804"/>
  <c r="W796"/>
  <c r="W792"/>
  <c r="W820"/>
  <c r="W785"/>
  <c r="W770"/>
  <c r="W766"/>
  <c r="W762"/>
  <c r="W182"/>
  <c r="W178"/>
  <c r="W174"/>
  <c r="W166"/>
  <c r="W162"/>
  <c r="W158"/>
  <c r="W149"/>
  <c r="W145"/>
  <c r="W141"/>
  <c r="W137"/>
  <c r="W133"/>
  <c r="W129"/>
  <c r="W125"/>
  <c r="W116"/>
  <c r="W112"/>
  <c r="W108"/>
  <c r="W104"/>
  <c r="W100"/>
  <c r="W96"/>
  <c r="W92"/>
  <c r="W88"/>
  <c r="W84"/>
  <c r="W79"/>
  <c r="W63"/>
  <c r="W59"/>
  <c r="W55"/>
  <c r="W50"/>
  <c r="W760"/>
  <c r="W751"/>
  <c r="W747"/>
  <c r="W743"/>
  <c r="W738"/>
  <c r="W734"/>
  <c r="W730"/>
  <c r="W726"/>
  <c r="W722"/>
  <c r="W696"/>
  <c r="W683"/>
  <c r="W679"/>
  <c r="W673"/>
  <c r="W669"/>
  <c r="W660"/>
  <c r="W656"/>
  <c r="W652"/>
  <c r="W648"/>
  <c r="W644"/>
  <c r="W639"/>
  <c r="W635"/>
  <c r="W631"/>
  <c r="W627"/>
  <c r="W618"/>
  <c r="W614"/>
  <c r="W610"/>
  <c r="W606"/>
  <c r="W597"/>
  <c r="W593"/>
  <c r="W589"/>
  <c r="W580"/>
  <c r="W576"/>
  <c r="W563"/>
  <c r="W559"/>
  <c r="W554"/>
  <c r="W551"/>
  <c r="W542"/>
  <c r="W538"/>
  <c r="W534"/>
  <c r="W530"/>
  <c r="W526"/>
  <c r="W522"/>
  <c r="W518"/>
  <c r="W514"/>
  <c r="W510"/>
  <c r="W501"/>
  <c r="W497"/>
  <c r="W493"/>
  <c r="W489"/>
  <c r="W485"/>
  <c r="W481"/>
  <c r="W472"/>
  <c r="W468"/>
  <c r="W464"/>
  <c r="W460"/>
  <c r="W456"/>
  <c r="W439"/>
  <c r="W435"/>
  <c r="W428"/>
  <c r="W420"/>
  <c r="W417"/>
  <c r="W413"/>
  <c r="W409"/>
  <c r="W405"/>
  <c r="W400"/>
  <c r="W396"/>
  <c r="W391"/>
  <c r="W387"/>
  <c r="W383"/>
  <c r="W379"/>
  <c r="W370"/>
  <c r="W366"/>
  <c r="W362"/>
  <c r="W358"/>
  <c r="W354"/>
  <c r="W350"/>
  <c r="W346"/>
  <c r="W343"/>
  <c r="W339"/>
  <c r="W331"/>
  <c r="W323"/>
  <c r="W319"/>
  <c r="W315"/>
  <c r="W311"/>
  <c r="W307"/>
  <c r="W303"/>
  <c r="W287"/>
  <c r="W283"/>
  <c r="W279"/>
  <c r="W275"/>
  <c r="W271"/>
  <c r="W263"/>
  <c r="W259"/>
  <c r="W256"/>
  <c r="W244"/>
  <c r="W239"/>
  <c r="W235"/>
  <c r="W231"/>
  <c r="W218"/>
  <c r="W214"/>
  <c r="W210"/>
  <c r="W206"/>
  <c r="W202"/>
  <c r="W198"/>
  <c r="W181"/>
  <c r="W177"/>
  <c r="W165"/>
  <c r="W161"/>
  <c r="W157"/>
  <c r="W148"/>
  <c r="W144"/>
  <c r="W140"/>
  <c r="W136"/>
  <c r="W132"/>
  <c r="W809"/>
  <c r="W124"/>
  <c r="W115"/>
  <c r="W111"/>
  <c r="W107"/>
  <c r="W103"/>
  <c r="W99"/>
  <c r="W95"/>
  <c r="W91"/>
  <c r="W87"/>
  <c r="W83"/>
  <c r="W80"/>
  <c r="W60"/>
  <c r="W56"/>
  <c r="W51"/>
  <c r="W47"/>
  <c r="V1446"/>
  <c r="W1422"/>
  <c r="W430"/>
  <c r="W1388"/>
  <c r="V1369"/>
  <c r="W1352"/>
  <c r="V1338"/>
  <c r="V1375"/>
  <c r="W1313"/>
  <c r="W1309"/>
  <c r="W1301"/>
  <c r="W1297"/>
  <c r="W1287"/>
  <c r="W1283"/>
  <c r="W1279"/>
  <c r="W1275"/>
  <c r="W1269"/>
  <c r="W1265"/>
  <c r="W981"/>
  <c r="W1243"/>
  <c r="W1236"/>
  <c r="W1222"/>
  <c r="W1212"/>
  <c r="W1208"/>
  <c r="W1201"/>
  <c r="W1197"/>
  <c r="W1192"/>
  <c r="W1183"/>
  <c r="W1178"/>
  <c r="W1174"/>
  <c r="W1164"/>
  <c r="W1160"/>
  <c r="W1156"/>
  <c r="W1152"/>
  <c r="W1148"/>
  <c r="W1144"/>
  <c r="W1125"/>
  <c r="W1121"/>
  <c r="W1117"/>
  <c r="W1107"/>
  <c r="W1099"/>
  <c r="W1098"/>
  <c r="W1085"/>
  <c r="W1081"/>
  <c r="W1077"/>
  <c r="W1073"/>
  <c r="W1059"/>
  <c r="W1055"/>
  <c r="W1051"/>
  <c r="W1016"/>
  <c r="W1038"/>
  <c r="W1034"/>
  <c r="W1027"/>
  <c r="W1012"/>
  <c r="W1008"/>
  <c r="W1004"/>
  <c r="W1000"/>
  <c r="W986"/>
  <c r="W973"/>
  <c r="W969"/>
  <c r="W965"/>
  <c r="W955"/>
  <c r="W951"/>
  <c r="W948"/>
  <c r="W944"/>
  <c r="W941"/>
  <c r="W938"/>
  <c r="W929"/>
  <c r="W915"/>
  <c r="W911"/>
  <c r="W907"/>
  <c r="W903"/>
  <c r="W894"/>
  <c r="W889"/>
  <c r="W885"/>
  <c r="W871"/>
  <c r="W867"/>
  <c r="W860"/>
  <c r="W856"/>
  <c r="W854"/>
  <c r="W811"/>
  <c r="W805"/>
  <c r="W802"/>
  <c r="W798"/>
  <c r="W827"/>
  <c r="W1195"/>
  <c r="W787"/>
  <c r="W768"/>
  <c r="W764"/>
  <c r="W180"/>
  <c r="W176"/>
  <c r="W167"/>
  <c r="W164"/>
  <c r="W160"/>
  <c r="W147"/>
  <c r="W143"/>
  <c r="W139"/>
  <c r="W135"/>
  <c r="W131"/>
  <c r="W127"/>
  <c r="W114"/>
  <c r="W110"/>
  <c r="W106"/>
  <c r="W102"/>
  <c r="W98"/>
  <c r="W94"/>
  <c r="W90"/>
  <c r="W86"/>
  <c r="W81"/>
  <c r="W77"/>
  <c r="W61"/>
  <c r="W57"/>
  <c r="W52"/>
  <c r="W48"/>
  <c r="W753"/>
  <c r="W749"/>
  <c r="W745"/>
  <c r="W741"/>
  <c r="W736"/>
  <c r="W732"/>
  <c r="W728"/>
  <c r="W724"/>
  <c r="W720"/>
  <c r="W698"/>
  <c r="W694"/>
  <c r="W685"/>
  <c r="W681"/>
  <c r="W677"/>
  <c r="W675"/>
  <c r="W671"/>
  <c r="W662"/>
  <c r="W658"/>
  <c r="W654"/>
  <c r="W650"/>
  <c r="W646"/>
  <c r="W642"/>
  <c r="W637"/>
  <c r="W633"/>
  <c r="W629"/>
  <c r="W620"/>
  <c r="W616"/>
  <c r="W612"/>
  <c r="W608"/>
  <c r="W595"/>
  <c r="W591"/>
  <c r="W582"/>
  <c r="W578"/>
  <c r="W574"/>
  <c r="W565"/>
  <c r="W561"/>
  <c r="W556"/>
  <c r="W552"/>
  <c r="W540"/>
  <c r="W536"/>
  <c r="W532"/>
  <c r="W528"/>
  <c r="W524"/>
  <c r="W520"/>
  <c r="W516"/>
  <c r="W512"/>
  <c r="W499"/>
  <c r="W495"/>
  <c r="W491"/>
  <c r="W487"/>
  <c r="W483"/>
  <c r="W474"/>
  <c r="W470"/>
  <c r="W466"/>
  <c r="W462"/>
  <c r="W458"/>
  <c r="W437"/>
  <c r="W432"/>
  <c r="W422"/>
  <c r="W419"/>
  <c r="W415"/>
  <c r="W411"/>
  <c r="W407"/>
  <c r="W402"/>
  <c r="W398"/>
  <c r="W394"/>
  <c r="W389"/>
  <c r="W385"/>
  <c r="W381"/>
  <c r="W372"/>
  <c r="W368"/>
  <c r="W364"/>
  <c r="W360"/>
  <c r="W356"/>
  <c r="W352"/>
  <c r="W348"/>
  <c r="W345"/>
  <c r="W341"/>
  <c r="W334"/>
  <c r="W325"/>
  <c r="W321"/>
  <c r="W317"/>
  <c r="W313"/>
  <c r="W309"/>
  <c r="W305"/>
  <c r="W1312"/>
  <c r="W1308"/>
  <c r="W1300"/>
  <c r="W1290"/>
  <c r="W1286"/>
  <c r="W1282"/>
  <c r="W1278"/>
  <c r="W1274"/>
  <c r="W1268"/>
  <c r="W1264"/>
  <c r="W1249"/>
  <c r="W1246"/>
  <c r="W1239"/>
  <c r="W1235"/>
  <c r="W1221"/>
  <c r="W1211"/>
  <c r="W1207"/>
  <c r="W1200"/>
  <c r="W1196"/>
  <c r="W1191"/>
  <c r="W1182"/>
  <c r="W1177"/>
  <c r="W1167"/>
  <c r="W1163"/>
  <c r="W1159"/>
  <c r="W1155"/>
  <c r="W1151"/>
  <c r="W1147"/>
  <c r="W1124"/>
  <c r="W1120"/>
  <c r="W1116"/>
  <c r="W1106"/>
  <c r="W1103"/>
  <c r="W1097"/>
  <c r="W1088"/>
  <c r="W1084"/>
  <c r="W1080"/>
  <c r="W1100"/>
  <c r="W1072"/>
  <c r="W1058"/>
  <c r="W1054"/>
  <c r="W1050"/>
  <c r="W1014"/>
  <c r="W1037"/>
  <c r="W1013"/>
  <c r="W1030"/>
  <c r="W1026"/>
  <c r="W1017"/>
  <c r="W1011"/>
  <c r="W1007"/>
  <c r="W1003"/>
  <c r="W985"/>
  <c r="W972"/>
  <c r="W968"/>
  <c r="W964"/>
  <c r="W954"/>
  <c r="W950"/>
  <c r="W947"/>
  <c r="W739"/>
  <c r="W940"/>
  <c r="W928"/>
  <c r="W918"/>
  <c r="W914"/>
  <c r="W910"/>
  <c r="W906"/>
  <c r="W902"/>
  <c r="W892"/>
  <c r="W888"/>
  <c r="W884"/>
  <c r="W874"/>
  <c r="W870"/>
  <c r="W866"/>
  <c r="W859"/>
  <c r="W333"/>
  <c r="W853"/>
  <c r="W794"/>
  <c r="W810"/>
  <c r="W404"/>
  <c r="W797"/>
  <c r="W793"/>
  <c r="W790"/>
  <c r="W786"/>
  <c r="W771"/>
  <c r="W767"/>
  <c r="W763"/>
  <c r="W750"/>
  <c r="W746"/>
  <c r="W742"/>
  <c r="W737"/>
  <c r="W733"/>
  <c r="W729"/>
  <c r="W725"/>
  <c r="W721"/>
  <c r="W699"/>
  <c r="W695"/>
  <c r="W686"/>
  <c r="W682"/>
  <c r="W678"/>
  <c r="W676"/>
  <c r="W672"/>
  <c r="W663"/>
  <c r="W659"/>
  <c r="W655"/>
  <c r="W651"/>
  <c r="W647"/>
  <c r="W643"/>
  <c r="W638"/>
  <c r="W634"/>
  <c r="W630"/>
  <c r="W617"/>
  <c r="W613"/>
  <c r="W609"/>
  <c r="W605"/>
  <c r="W596"/>
  <c r="W592"/>
  <c r="W579"/>
  <c r="W575"/>
  <c r="W566"/>
  <c r="W562"/>
  <c r="W558"/>
  <c r="W553"/>
  <c r="W550"/>
  <c r="W541"/>
  <c r="W537"/>
  <c r="W533"/>
  <c r="W525"/>
  <c r="W521"/>
  <c r="W517"/>
  <c r="W513"/>
  <c r="W509"/>
  <c r="W500"/>
  <c r="W496"/>
  <c r="W492"/>
  <c r="W488"/>
  <c r="W484"/>
  <c r="W471"/>
  <c r="W467"/>
  <c r="W463"/>
  <c r="W459"/>
  <c r="W455"/>
  <c r="W438"/>
  <c r="W434"/>
  <c r="W416"/>
  <c r="W412"/>
  <c r="W408"/>
  <c r="W403"/>
  <c r="W399"/>
  <c r="W395"/>
  <c r="W390"/>
  <c r="W386"/>
  <c r="W382"/>
  <c r="W373"/>
  <c r="W369"/>
  <c r="W365"/>
  <c r="W361"/>
  <c r="W357"/>
  <c r="W353"/>
  <c r="W349"/>
  <c r="W342"/>
  <c r="W338"/>
  <c r="W322"/>
  <c r="W318"/>
  <c r="W314"/>
  <c r="W310"/>
  <c r="W306"/>
  <c r="W302"/>
  <c r="W286"/>
  <c r="W282"/>
  <c r="W278"/>
  <c r="W274"/>
  <c r="W270"/>
  <c r="W267"/>
  <c r="W262"/>
  <c r="W258"/>
  <c r="W255"/>
  <c r="W247"/>
  <c r="W242"/>
  <c r="W238"/>
  <c r="W234"/>
  <c r="W230"/>
  <c r="W221"/>
  <c r="W217"/>
  <c r="W213"/>
  <c r="W209"/>
  <c r="W205"/>
  <c r="W201"/>
  <c r="W301"/>
  <c r="W285"/>
  <c r="W281"/>
  <c r="W277"/>
  <c r="W273"/>
  <c r="W269"/>
  <c r="W265"/>
  <c r="W261"/>
  <c r="W246"/>
  <c r="W237"/>
  <c r="W233"/>
  <c r="W229"/>
  <c r="W220"/>
  <c r="W216"/>
  <c r="W212"/>
  <c r="W208"/>
  <c r="W204"/>
  <c r="W200"/>
  <c r="W183"/>
  <c r="W179"/>
  <c r="W175"/>
  <c r="W266"/>
  <c r="W163"/>
  <c r="W159"/>
  <c r="W150"/>
  <c r="W146"/>
  <c r="W142"/>
  <c r="W138"/>
  <c r="W134"/>
  <c r="W130"/>
  <c r="W126"/>
  <c r="W117"/>
  <c r="W113"/>
  <c r="W109"/>
  <c r="W105"/>
  <c r="W101"/>
  <c r="W97"/>
  <c r="W93"/>
  <c r="W89"/>
  <c r="W85"/>
  <c r="W82"/>
  <c r="W78"/>
  <c r="W62"/>
  <c r="W58"/>
  <c r="W54"/>
  <c r="W433"/>
  <c r="W1401"/>
  <c r="V1382"/>
  <c r="W1360"/>
  <c r="W1344"/>
  <c r="W1310"/>
  <c r="W1306"/>
  <c r="W1302"/>
  <c r="W1298"/>
  <c r="W1288"/>
  <c r="W1284"/>
  <c r="W1280"/>
  <c r="W1276"/>
  <c r="W1270"/>
  <c r="W1266"/>
  <c r="W1262"/>
  <c r="W1247"/>
  <c r="W1244"/>
  <c r="W1237"/>
  <c r="W1223"/>
  <c r="W1218"/>
  <c r="W1209"/>
  <c r="W1198"/>
  <c r="W1193"/>
  <c r="W1184"/>
  <c r="W1179"/>
  <c r="W1175"/>
  <c r="W1165"/>
  <c r="W1161"/>
  <c r="W1157"/>
  <c r="W1153"/>
  <c r="W1145"/>
  <c r="W1126"/>
  <c r="W1122"/>
  <c r="W1102"/>
  <c r="W1104"/>
  <c r="W1101"/>
  <c r="W1095"/>
  <c r="W1086"/>
  <c r="W1082"/>
  <c r="W1078"/>
  <c r="W1074"/>
  <c r="W1060"/>
  <c r="W1056"/>
  <c r="W1052"/>
  <c r="W1041"/>
  <c r="W1039"/>
  <c r="W1035"/>
  <c r="W1031"/>
  <c r="W1028"/>
  <c r="W1024"/>
  <c r="W1033"/>
  <c r="W1009"/>
  <c r="W1005"/>
  <c r="W1001"/>
  <c r="W987"/>
  <c r="W974"/>
  <c r="W970"/>
  <c r="W966"/>
  <c r="W952"/>
  <c r="W949"/>
  <c r="W945"/>
  <c r="W942"/>
  <c r="W939"/>
  <c r="W930"/>
  <c r="W926"/>
  <c r="W916"/>
  <c r="W908"/>
  <c r="W904"/>
  <c r="W895"/>
  <c r="W890"/>
  <c r="W886"/>
  <c r="W882"/>
  <c r="W872"/>
  <c r="W868"/>
  <c r="W861"/>
  <c r="W857"/>
  <c r="W825"/>
  <c r="W806"/>
  <c r="W803"/>
  <c r="W783"/>
  <c r="W795"/>
  <c r="W791"/>
  <c r="W788"/>
  <c r="W784"/>
  <c r="W769"/>
  <c r="W765"/>
  <c r="W761"/>
  <c r="W752"/>
  <c r="W748"/>
  <c r="W744"/>
  <c r="W740"/>
  <c r="W735"/>
  <c r="W731"/>
  <c r="W727"/>
  <c r="W723"/>
  <c r="W716"/>
  <c r="W697"/>
  <c r="W693"/>
  <c r="W684"/>
  <c r="W680"/>
  <c r="W674"/>
  <c r="W670"/>
  <c r="W661"/>
  <c r="W657"/>
  <c r="W653"/>
  <c r="W649"/>
  <c r="W645"/>
  <c r="W640"/>
  <c r="W636"/>
  <c r="W632"/>
  <c r="W628"/>
  <c r="W619"/>
  <c r="W615"/>
  <c r="W611"/>
  <c r="W607"/>
  <c r="W598"/>
  <c r="W594"/>
  <c r="W590"/>
  <c r="W581"/>
  <c r="W577"/>
  <c r="W573"/>
  <c r="W564"/>
  <c r="W560"/>
  <c r="W555"/>
  <c r="W543"/>
  <c r="W539"/>
  <c r="W535"/>
  <c r="W531"/>
  <c r="W527"/>
  <c r="W523"/>
  <c r="W519"/>
  <c r="W515"/>
  <c r="W511"/>
  <c r="W502"/>
  <c r="W498"/>
  <c r="W494"/>
  <c r="W490"/>
  <c r="W486"/>
  <c r="W482"/>
  <c r="W473"/>
  <c r="W469"/>
  <c r="W465"/>
  <c r="W461"/>
  <c r="W457"/>
  <c r="W440"/>
  <c r="W436"/>
  <c r="W431"/>
  <c r="W421"/>
  <c r="W418"/>
  <c r="W414"/>
  <c r="W410"/>
  <c r="W406"/>
  <c r="W401"/>
  <c r="W397"/>
  <c r="W393"/>
  <c r="W388"/>
  <c r="W384"/>
  <c r="W371"/>
  <c r="W367"/>
  <c r="W363"/>
  <c r="W359"/>
  <c r="W355"/>
  <c r="W351"/>
  <c r="W347"/>
  <c r="W344"/>
  <c r="W340"/>
  <c r="W332"/>
  <c r="W324"/>
  <c r="W320"/>
  <c r="W316"/>
  <c r="W312"/>
  <c r="W308"/>
  <c r="W304"/>
  <c r="W284"/>
  <c r="W280"/>
  <c r="W276"/>
  <c r="W272"/>
  <c r="W268"/>
  <c r="W264"/>
  <c r="W260"/>
  <c r="W257"/>
  <c r="W245"/>
  <c r="W240"/>
  <c r="W236"/>
  <c r="W232"/>
  <c r="W228"/>
  <c r="W219"/>
  <c r="W215"/>
  <c r="W211"/>
  <c r="W207"/>
  <c r="W203"/>
  <c r="W199"/>
  <c r="W1304"/>
  <c r="W1305"/>
  <c r="L1185"/>
  <c r="L12"/>
  <c r="L10"/>
  <c r="L11"/>
  <c r="L1118"/>
  <c r="V1118" s="1"/>
  <c r="L1076"/>
  <c r="V1076" s="1"/>
  <c r="L248"/>
  <c r="L337"/>
  <c r="L13"/>
  <c r="L26"/>
  <c r="V26" s="1"/>
  <c r="L28"/>
  <c r="V28" s="1"/>
  <c r="L30"/>
  <c r="V30" s="1"/>
  <c r="L32"/>
  <c r="V32" s="1"/>
  <c r="L34"/>
  <c r="V34" s="1"/>
  <c r="L36"/>
  <c r="L38"/>
  <c r="V38" s="1"/>
  <c r="L40"/>
  <c r="V40" s="1"/>
  <c r="L42"/>
  <c r="V42" s="1"/>
  <c r="L53"/>
  <c r="V53" s="1"/>
  <c r="L984"/>
  <c r="V984" s="1"/>
  <c r="V989" s="1"/>
  <c r="L14"/>
  <c r="U3" i="53"/>
  <c r="L9" i="1"/>
  <c r="L27"/>
  <c r="L29"/>
  <c r="V29" s="1"/>
  <c r="L31"/>
  <c r="V31" s="1"/>
  <c r="L33"/>
  <c r="V33" s="1"/>
  <c r="L35"/>
  <c r="V35" s="1"/>
  <c r="L37"/>
  <c r="V37" s="1"/>
  <c r="L39"/>
  <c r="L41"/>
  <c r="V41" s="1"/>
  <c r="U24" i="53"/>
  <c r="U43"/>
  <c r="U4"/>
  <c r="U23"/>
  <c r="U44"/>
  <c r="T82"/>
  <c r="T78"/>
  <c r="T79" s="1"/>
  <c r="T80" s="1"/>
  <c r="T81" s="1"/>
  <c r="V1396" i="1" l="1"/>
  <c r="V1439"/>
  <c r="W1329"/>
  <c r="W1330" s="1"/>
  <c r="V1330"/>
  <c r="V1415"/>
  <c r="W1250"/>
  <c r="W1252" s="1"/>
  <c r="V1252"/>
  <c r="V1061"/>
  <c r="V1354"/>
  <c r="L16"/>
  <c r="V1230"/>
  <c r="V326"/>
  <c r="V975"/>
  <c r="V288"/>
  <c r="V423"/>
  <c r="V875"/>
  <c r="V687"/>
  <c r="W626"/>
  <c r="V1168"/>
  <c r="W1143"/>
  <c r="W1380"/>
  <c r="W1382" s="1"/>
  <c r="W719"/>
  <c r="V441"/>
  <c r="W427"/>
  <c r="V503"/>
  <c r="W480"/>
  <c r="V599"/>
  <c r="W588"/>
  <c r="V772"/>
  <c r="W759"/>
  <c r="V1314"/>
  <c r="V1291"/>
  <c r="V1362"/>
  <c r="V1213"/>
  <c r="W254"/>
  <c r="W300"/>
  <c r="W380"/>
  <c r="W851"/>
  <c r="W962"/>
  <c r="W1114"/>
  <c r="V956"/>
  <c r="W937"/>
  <c r="V1018"/>
  <c r="W999"/>
  <c r="W454"/>
  <c r="V475"/>
  <c r="W549"/>
  <c r="V567"/>
  <c r="W604"/>
  <c r="V621"/>
  <c r="W123"/>
  <c r="V151"/>
  <c r="W799"/>
  <c r="W1094"/>
  <c r="V1108"/>
  <c r="W76"/>
  <c r="V118"/>
  <c r="W227"/>
  <c r="W980"/>
  <c r="W1071"/>
  <c r="W508"/>
  <c r="V544"/>
  <c r="W156"/>
  <c r="V168"/>
  <c r="W197"/>
  <c r="V222"/>
  <c r="W881"/>
  <c r="V896"/>
  <c r="W925"/>
  <c r="V932"/>
  <c r="W1023"/>
  <c r="V1042"/>
  <c r="W173"/>
  <c r="V184"/>
  <c r="W1173"/>
  <c r="V1185"/>
  <c r="W572"/>
  <c r="V583"/>
  <c r="W692"/>
  <c r="V700"/>
  <c r="W715"/>
  <c r="V754"/>
  <c r="W901"/>
  <c r="V919"/>
  <c r="W1049"/>
  <c r="W1061" s="1"/>
  <c r="W41"/>
  <c r="W37"/>
  <c r="W33"/>
  <c r="W29"/>
  <c r="W984"/>
  <c r="W42"/>
  <c r="W38"/>
  <c r="W34"/>
  <c r="W30"/>
  <c r="W26"/>
  <c r="W337"/>
  <c r="W1076"/>
  <c r="W11"/>
  <c r="W12"/>
  <c r="V1345"/>
  <c r="V1389"/>
  <c r="V1424"/>
  <c r="W39"/>
  <c r="W35"/>
  <c r="W31"/>
  <c r="W27"/>
  <c r="W14"/>
  <c r="V64"/>
  <c r="W40"/>
  <c r="W36"/>
  <c r="W32"/>
  <c r="W28"/>
  <c r="W13"/>
  <c r="W248"/>
  <c r="W1118"/>
  <c r="W10"/>
  <c r="W49"/>
  <c r="W1414"/>
  <c r="W1374"/>
  <c r="W1394"/>
  <c r="W1413"/>
  <c r="W1206"/>
  <c r="W1395"/>
  <c r="W1336"/>
  <c r="W1338" s="1"/>
  <c r="W1368"/>
  <c r="W1445"/>
  <c r="W1423"/>
  <c r="W1387"/>
  <c r="W1438"/>
  <c r="W1421"/>
  <c r="W1437"/>
  <c r="W24" i="53"/>
  <c r="W4"/>
  <c r="X4" s="1"/>
  <c r="Y4" s="1"/>
  <c r="W44"/>
  <c r="S1446" i="1"/>
  <c r="S989"/>
  <c r="S9"/>
  <c r="S16" s="1"/>
  <c r="V9" l="1"/>
  <c r="W1439"/>
  <c r="W1396"/>
  <c r="W1415"/>
  <c r="V374"/>
  <c r="V442" s="1"/>
  <c r="AA15" i="51" s="1"/>
  <c r="V990" i="1"/>
  <c r="AA19" i="51" s="1"/>
  <c r="V1128" i="1"/>
  <c r="V1253"/>
  <c r="V1315"/>
  <c r="AA24" i="51" s="1"/>
  <c r="V1062" i="1"/>
  <c r="AA21" i="51" s="1"/>
  <c r="V701" i="1"/>
  <c r="AA16" i="51" s="1"/>
  <c r="V185" i="1"/>
  <c r="AA13" i="51" s="1"/>
  <c r="V1089" i="1"/>
  <c r="V249"/>
  <c r="V289" s="1"/>
  <c r="AA14" i="51" s="1"/>
  <c r="V773" i="1"/>
  <c r="AA17" i="51" s="1"/>
  <c r="V43" i="1"/>
  <c r="V65" s="1"/>
  <c r="AA12" i="51" s="1"/>
  <c r="W53" i="1"/>
  <c r="D1062"/>
  <c r="D990"/>
  <c r="AA23" i="51" l="1"/>
  <c r="V1129" i="1"/>
  <c r="AA22" i="51" s="1"/>
  <c r="W9" i="1"/>
  <c r="W16" s="1"/>
  <c r="V16"/>
  <c r="R475"/>
  <c r="Q475"/>
  <c r="P475"/>
  <c r="O475"/>
  <c r="N475"/>
  <c r="M475"/>
  <c r="K475"/>
  <c r="J475"/>
  <c r="I475"/>
  <c r="H475"/>
  <c r="C475"/>
  <c r="G475"/>
  <c r="C43"/>
  <c r="R423" l="1"/>
  <c r="R1230"/>
  <c r="Q1230"/>
  <c r="P1230"/>
  <c r="O1230"/>
  <c r="N1230"/>
  <c r="M1230"/>
  <c r="K1230"/>
  <c r="J1230"/>
  <c r="I1230"/>
  <c r="H1230"/>
  <c r="G1230"/>
  <c r="C1230"/>
  <c r="S1230"/>
  <c r="U1230"/>
  <c r="L1230"/>
  <c r="W1230" l="1"/>
  <c r="T1230"/>
  <c r="D701"/>
  <c r="D836"/>
  <c r="E18" i="51" s="1"/>
  <c r="C222" i="1"/>
  <c r="C184"/>
  <c r="C168"/>
  <c r="C151"/>
  <c r="C621"/>
  <c r="C599"/>
  <c r="C583"/>
  <c r="C567"/>
  <c r="C544"/>
  <c r="C503"/>
  <c r="C441"/>
  <c r="C423"/>
  <c r="C374"/>
  <c r="C326"/>
  <c r="C288"/>
  <c r="C289" s="1"/>
  <c r="C118"/>
  <c r="C64"/>
  <c r="D1389"/>
  <c r="N28" i="5"/>
  <c r="N29"/>
  <c r="N30"/>
  <c r="N31"/>
  <c r="N32"/>
  <c r="N9"/>
  <c r="N10"/>
  <c r="N11"/>
  <c r="N12"/>
  <c r="N13"/>
  <c r="N14"/>
  <c r="N15"/>
  <c r="N16"/>
  <c r="N17"/>
  <c r="N18"/>
  <c r="N19"/>
  <c r="N20"/>
  <c r="N21"/>
  <c r="N22"/>
  <c r="H23"/>
  <c r="O33"/>
  <c r="O23"/>
  <c r="P33"/>
  <c r="P23"/>
  <c r="Q33"/>
  <c r="Q23"/>
  <c r="S33"/>
  <c r="S23"/>
  <c r="R23"/>
  <c r="R35" s="1"/>
  <c r="T33"/>
  <c r="T23"/>
  <c r="U33"/>
  <c r="U23"/>
  <c r="V33"/>
  <c r="V23"/>
  <c r="W33"/>
  <c r="W23"/>
  <c r="X33"/>
  <c r="X23"/>
  <c r="X35" s="1"/>
  <c r="W20" i="51" s="1"/>
  <c r="Y33" i="5"/>
  <c r="Y23"/>
  <c r="B33"/>
  <c r="B23"/>
  <c r="C33"/>
  <c r="C23"/>
  <c r="F33"/>
  <c r="F23"/>
  <c r="G33"/>
  <c r="G23"/>
  <c r="I23"/>
  <c r="J33"/>
  <c r="J23"/>
  <c r="K33"/>
  <c r="K23"/>
  <c r="L33"/>
  <c r="L23"/>
  <c r="M33"/>
  <c r="M23"/>
  <c r="Z9"/>
  <c r="Z10"/>
  <c r="Z11"/>
  <c r="Z12"/>
  <c r="Z13"/>
  <c r="Z14"/>
  <c r="Z15"/>
  <c r="Z16"/>
  <c r="Z17"/>
  <c r="Z18"/>
  <c r="Z28"/>
  <c r="Z29"/>
  <c r="Z30"/>
  <c r="Z31"/>
  <c r="Z32"/>
  <c r="Z19"/>
  <c r="Z20"/>
  <c r="Z21"/>
  <c r="Z22"/>
  <c r="T1446" i="1"/>
  <c r="U817"/>
  <c r="V817" s="1"/>
  <c r="U818"/>
  <c r="V818" s="1"/>
  <c r="U819"/>
  <c r="V819" s="1"/>
  <c r="U821"/>
  <c r="V821" s="1"/>
  <c r="U822"/>
  <c r="V822" s="1"/>
  <c r="U823"/>
  <c r="V823" s="1"/>
  <c r="U824"/>
  <c r="V824" s="1"/>
  <c r="U826"/>
  <c r="V826" s="1"/>
  <c r="U828"/>
  <c r="V828" s="1"/>
  <c r="U829"/>
  <c r="V829" s="1"/>
  <c r="U830"/>
  <c r="V830" s="1"/>
  <c r="U831"/>
  <c r="V831" s="1"/>
  <c r="U834"/>
  <c r="V834" s="1"/>
  <c r="S583"/>
  <c r="T1403"/>
  <c r="U1403"/>
  <c r="L1402"/>
  <c r="S1375"/>
  <c r="S1369"/>
  <c r="U1369"/>
  <c r="L1369"/>
  <c r="U1354"/>
  <c r="S1424"/>
  <c r="W1446"/>
  <c r="K1403"/>
  <c r="K1389"/>
  <c r="K1375"/>
  <c r="K1369"/>
  <c r="K1362"/>
  <c r="K1354"/>
  <c r="K1345"/>
  <c r="J1403"/>
  <c r="J1389"/>
  <c r="J1375"/>
  <c r="J1369"/>
  <c r="J1362"/>
  <c r="J1354"/>
  <c r="J1345"/>
  <c r="I1403"/>
  <c r="I1389"/>
  <c r="I1375"/>
  <c r="I1369"/>
  <c r="I1362"/>
  <c r="I1354"/>
  <c r="I1345"/>
  <c r="H1403"/>
  <c r="H1389"/>
  <c r="H1375"/>
  <c r="H1369"/>
  <c r="H1362"/>
  <c r="H1354"/>
  <c r="H1345"/>
  <c r="G1403"/>
  <c r="G1389"/>
  <c r="G1375"/>
  <c r="G1369"/>
  <c r="G1362"/>
  <c r="G1354"/>
  <c r="G1345"/>
  <c r="L1375"/>
  <c r="U1375"/>
  <c r="U1362"/>
  <c r="T1375"/>
  <c r="T1354"/>
  <c r="T1362"/>
  <c r="R1403"/>
  <c r="R1389"/>
  <c r="R1375"/>
  <c r="R1369"/>
  <c r="R1362"/>
  <c r="R1354"/>
  <c r="R1345"/>
  <c r="Q1403"/>
  <c r="Q1389"/>
  <c r="Q1375"/>
  <c r="Q1369"/>
  <c r="Q1362"/>
  <c r="Q1354"/>
  <c r="Q1345"/>
  <c r="P1403"/>
  <c r="P1389"/>
  <c r="P1375"/>
  <c r="P1369"/>
  <c r="P1362"/>
  <c r="P1354"/>
  <c r="P1345"/>
  <c r="O1403"/>
  <c r="O1389"/>
  <c r="O1375"/>
  <c r="O1369"/>
  <c r="O1362"/>
  <c r="O1354"/>
  <c r="O1345"/>
  <c r="N1403"/>
  <c r="N1389"/>
  <c r="N1375"/>
  <c r="N1369"/>
  <c r="N1362"/>
  <c r="N1354"/>
  <c r="N1345"/>
  <c r="M1403"/>
  <c r="M1389"/>
  <c r="M1375"/>
  <c r="M1369"/>
  <c r="M1362"/>
  <c r="M1354"/>
  <c r="M1345"/>
  <c r="U151"/>
  <c r="S151"/>
  <c r="R151"/>
  <c r="Q151"/>
  <c r="P151"/>
  <c r="O151"/>
  <c r="N151"/>
  <c r="M151"/>
  <c r="L151"/>
  <c r="K151"/>
  <c r="J151"/>
  <c r="I151"/>
  <c r="H151"/>
  <c r="G151"/>
  <c r="K1213"/>
  <c r="K1168"/>
  <c r="J1213"/>
  <c r="J1168"/>
  <c r="I1213"/>
  <c r="I1168"/>
  <c r="H1213"/>
  <c r="H1168"/>
  <c r="G1213"/>
  <c r="G1168"/>
  <c r="R1213"/>
  <c r="R1168"/>
  <c r="Q1213"/>
  <c r="Q1168"/>
  <c r="P1213"/>
  <c r="P1168"/>
  <c r="O1213"/>
  <c r="O1168"/>
  <c r="N1213"/>
  <c r="N1168"/>
  <c r="M1213"/>
  <c r="M1168"/>
  <c r="U812"/>
  <c r="S812"/>
  <c r="R812"/>
  <c r="Q812"/>
  <c r="P812"/>
  <c r="O812"/>
  <c r="N812"/>
  <c r="M812"/>
  <c r="K812"/>
  <c r="J812"/>
  <c r="I812"/>
  <c r="H812"/>
  <c r="G812"/>
  <c r="L812"/>
  <c r="L754"/>
  <c r="U621"/>
  <c r="S621"/>
  <c r="R621"/>
  <c r="Q621"/>
  <c r="P621"/>
  <c r="O621"/>
  <c r="N621"/>
  <c r="M621"/>
  <c r="K621"/>
  <c r="J621"/>
  <c r="I621"/>
  <c r="H621"/>
  <c r="G621"/>
  <c r="M599"/>
  <c r="L599"/>
  <c r="U687"/>
  <c r="S687"/>
  <c r="R687"/>
  <c r="Q687"/>
  <c r="P687"/>
  <c r="O687"/>
  <c r="N687"/>
  <c r="M687"/>
  <c r="K687"/>
  <c r="J687"/>
  <c r="I687"/>
  <c r="H687"/>
  <c r="G687"/>
  <c r="L687"/>
  <c r="L621"/>
  <c r="L503"/>
  <c r="L544"/>
  <c r="L326"/>
  <c r="L288"/>
  <c r="L249"/>
  <c r="L222"/>
  <c r="C687"/>
  <c r="C1018"/>
  <c r="C975"/>
  <c r="C700"/>
  <c r="C1042"/>
  <c r="C1062" s="1"/>
  <c r="C772"/>
  <c r="C754"/>
  <c r="C835"/>
  <c r="C836" s="1"/>
  <c r="C989"/>
  <c r="C956"/>
  <c r="C932"/>
  <c r="C919"/>
  <c r="C896"/>
  <c r="C875"/>
  <c r="C1089"/>
  <c r="C1129" s="1"/>
  <c r="C1213"/>
  <c r="C1168"/>
  <c r="C1291"/>
  <c r="C1315" s="1"/>
  <c r="C1403"/>
  <c r="C1389"/>
  <c r="C1375"/>
  <c r="C1369"/>
  <c r="C1362"/>
  <c r="C1354"/>
  <c r="C1345"/>
  <c r="C1424"/>
  <c r="C1446"/>
  <c r="Q423"/>
  <c r="P423"/>
  <c r="O423"/>
  <c r="N423"/>
  <c r="M423"/>
  <c r="L423"/>
  <c r="K423"/>
  <c r="J423"/>
  <c r="I423"/>
  <c r="H423"/>
  <c r="G423"/>
  <c r="U64"/>
  <c r="U43"/>
  <c r="U184"/>
  <c r="U168"/>
  <c r="U118"/>
  <c r="U288"/>
  <c r="U249"/>
  <c r="U222"/>
  <c r="U423"/>
  <c r="U374"/>
  <c r="U326"/>
  <c r="U700"/>
  <c r="U503"/>
  <c r="U544"/>
  <c r="U567"/>
  <c r="U583"/>
  <c r="U599"/>
  <c r="U772"/>
  <c r="U754"/>
  <c r="U975"/>
  <c r="U956"/>
  <c r="U932"/>
  <c r="U919"/>
  <c r="U896"/>
  <c r="U875"/>
  <c r="U1042"/>
  <c r="U1018"/>
  <c r="U1128"/>
  <c r="D1446"/>
  <c r="D1447" s="1"/>
  <c r="L1446"/>
  <c r="M1446"/>
  <c r="N1446"/>
  <c r="O1446"/>
  <c r="P1446"/>
  <c r="Q1446"/>
  <c r="R1446"/>
  <c r="L64"/>
  <c r="L43"/>
  <c r="L184"/>
  <c r="L168"/>
  <c r="L441"/>
  <c r="L374"/>
  <c r="L700"/>
  <c r="L567"/>
  <c r="L583"/>
  <c r="L772"/>
  <c r="L835"/>
  <c r="L989"/>
  <c r="L975"/>
  <c r="L956"/>
  <c r="L932"/>
  <c r="L919"/>
  <c r="L896"/>
  <c r="L875"/>
  <c r="L1042"/>
  <c r="L1018"/>
  <c r="L1128"/>
  <c r="L1108"/>
  <c r="M64"/>
  <c r="M43"/>
  <c r="M184"/>
  <c r="M168"/>
  <c r="M118"/>
  <c r="M288"/>
  <c r="M249"/>
  <c r="M222"/>
  <c r="M441"/>
  <c r="M374"/>
  <c r="M326"/>
  <c r="M700"/>
  <c r="M503"/>
  <c r="M544"/>
  <c r="M567"/>
  <c r="M583"/>
  <c r="M772"/>
  <c r="M754"/>
  <c r="M835"/>
  <c r="M989"/>
  <c r="M975"/>
  <c r="M956"/>
  <c r="M932"/>
  <c r="M919"/>
  <c r="M896"/>
  <c r="M875"/>
  <c r="M1042"/>
  <c r="M1018"/>
  <c r="M1128"/>
  <c r="M1108"/>
  <c r="M1089"/>
  <c r="M1314"/>
  <c r="M1291"/>
  <c r="M1424"/>
  <c r="N64"/>
  <c r="N43"/>
  <c r="N184"/>
  <c r="N168"/>
  <c r="N118"/>
  <c r="N288"/>
  <c r="N249"/>
  <c r="N222"/>
  <c r="N441"/>
  <c r="N374"/>
  <c r="N326"/>
  <c r="N700"/>
  <c r="N503"/>
  <c r="N544"/>
  <c r="N567"/>
  <c r="N583"/>
  <c r="N599"/>
  <c r="N772"/>
  <c r="N754"/>
  <c r="N835"/>
  <c r="N989"/>
  <c r="N975"/>
  <c r="N956"/>
  <c r="N932"/>
  <c r="N919"/>
  <c r="N896"/>
  <c r="N875"/>
  <c r="N1042"/>
  <c r="N1018"/>
  <c r="N1128"/>
  <c r="N1108"/>
  <c r="N1089"/>
  <c r="N1314"/>
  <c r="N1291"/>
  <c r="N1424"/>
  <c r="O64"/>
  <c r="O43"/>
  <c r="O184"/>
  <c r="O168"/>
  <c r="O118"/>
  <c r="O288"/>
  <c r="O249"/>
  <c r="O222"/>
  <c r="O441"/>
  <c r="O374"/>
  <c r="O326"/>
  <c r="O700"/>
  <c r="O503"/>
  <c r="O544"/>
  <c r="O567"/>
  <c r="O583"/>
  <c r="O599"/>
  <c r="O772"/>
  <c r="O754"/>
  <c r="O835"/>
  <c r="O989"/>
  <c r="O975"/>
  <c r="O956"/>
  <c r="O932"/>
  <c r="O919"/>
  <c r="O896"/>
  <c r="O875"/>
  <c r="O1042"/>
  <c r="O1018"/>
  <c r="O1128"/>
  <c r="O1108"/>
  <c r="O1089"/>
  <c r="O1314"/>
  <c r="O1291"/>
  <c r="O1424"/>
  <c r="P64"/>
  <c r="P43"/>
  <c r="P184"/>
  <c r="P168"/>
  <c r="P118"/>
  <c r="P288"/>
  <c r="P249"/>
  <c r="P222"/>
  <c r="P441"/>
  <c r="P374"/>
  <c r="P326"/>
  <c r="P700"/>
  <c r="P503"/>
  <c r="P544"/>
  <c r="P567"/>
  <c r="P583"/>
  <c r="P599"/>
  <c r="P772"/>
  <c r="P754"/>
  <c r="P835"/>
  <c r="P989"/>
  <c r="P975"/>
  <c r="P956"/>
  <c r="P932"/>
  <c r="P919"/>
  <c r="P896"/>
  <c r="P875"/>
  <c r="P1042"/>
  <c r="P1018"/>
  <c r="P1128"/>
  <c r="P1108"/>
  <c r="P1089"/>
  <c r="P1314"/>
  <c r="P1291"/>
  <c r="P1424"/>
  <c r="Q64"/>
  <c r="Q43"/>
  <c r="Q184"/>
  <c r="Q168"/>
  <c r="Q118"/>
  <c r="Q288"/>
  <c r="Q249"/>
  <c r="Q222"/>
  <c r="Q441"/>
  <c r="Q374"/>
  <c r="Q326"/>
  <c r="Q700"/>
  <c r="Q503"/>
  <c r="Q544"/>
  <c r="Q567"/>
  <c r="Q583"/>
  <c r="Q599"/>
  <c r="Q772"/>
  <c r="Q754"/>
  <c r="Q835"/>
  <c r="Q989"/>
  <c r="Q975"/>
  <c r="Q956"/>
  <c r="Q932"/>
  <c r="Q919"/>
  <c r="Q896"/>
  <c r="Q875"/>
  <c r="Q1042"/>
  <c r="Q1018"/>
  <c r="Q1128"/>
  <c r="Q1108"/>
  <c r="Q1089"/>
  <c r="Q1314"/>
  <c r="Q1291"/>
  <c r="Q1424"/>
  <c r="R64"/>
  <c r="R43"/>
  <c r="R184"/>
  <c r="R168"/>
  <c r="R118"/>
  <c r="R288"/>
  <c r="R249"/>
  <c r="R222"/>
  <c r="R441"/>
  <c r="R374"/>
  <c r="R326"/>
  <c r="R700"/>
  <c r="R503"/>
  <c r="R544"/>
  <c r="R567"/>
  <c r="R583"/>
  <c r="R599"/>
  <c r="R772"/>
  <c r="R754"/>
  <c r="R835"/>
  <c r="R989"/>
  <c r="R975"/>
  <c r="R956"/>
  <c r="R932"/>
  <c r="R919"/>
  <c r="R896"/>
  <c r="R875"/>
  <c r="R1042"/>
  <c r="R1018"/>
  <c r="R1128"/>
  <c r="R1108"/>
  <c r="R1089"/>
  <c r="R1314"/>
  <c r="R1291"/>
  <c r="R1424"/>
  <c r="S64"/>
  <c r="S43"/>
  <c r="S184"/>
  <c r="S168"/>
  <c r="S118"/>
  <c r="S288"/>
  <c r="S249"/>
  <c r="S222"/>
  <c r="S441"/>
  <c r="S374"/>
  <c r="S326"/>
  <c r="S700"/>
  <c r="S503"/>
  <c r="S544"/>
  <c r="S567"/>
  <c r="S599"/>
  <c r="S772"/>
  <c r="S754"/>
  <c r="S835"/>
  <c r="S975"/>
  <c r="S956"/>
  <c r="S932"/>
  <c r="S919"/>
  <c r="S896"/>
  <c r="S875"/>
  <c r="S1042"/>
  <c r="S1018"/>
  <c r="S1108"/>
  <c r="T184"/>
  <c r="T168"/>
  <c r="T326"/>
  <c r="T1424"/>
  <c r="K1424"/>
  <c r="K1446"/>
  <c r="J1424"/>
  <c r="J1446"/>
  <c r="I1424"/>
  <c r="I1446"/>
  <c r="H1424"/>
  <c r="H1446"/>
  <c r="G1424"/>
  <c r="G1446"/>
  <c r="D1375"/>
  <c r="D1369"/>
  <c r="D1354"/>
  <c r="D1345"/>
  <c r="K1314"/>
  <c r="K1291"/>
  <c r="J1314"/>
  <c r="J1291"/>
  <c r="I1314"/>
  <c r="I1291"/>
  <c r="H1314"/>
  <c r="H1291"/>
  <c r="G1314"/>
  <c r="G1291"/>
  <c r="K1128"/>
  <c r="K1108"/>
  <c r="K1089"/>
  <c r="J1128"/>
  <c r="J1108"/>
  <c r="J1089"/>
  <c r="I1128"/>
  <c r="I1108"/>
  <c r="I1089"/>
  <c r="H1128"/>
  <c r="H1108"/>
  <c r="H1089"/>
  <c r="G1128"/>
  <c r="G1108"/>
  <c r="G1089"/>
  <c r="K1042"/>
  <c r="K1018"/>
  <c r="J1042"/>
  <c r="J1018"/>
  <c r="I1042"/>
  <c r="I1018"/>
  <c r="H1042"/>
  <c r="H1018"/>
  <c r="G1042"/>
  <c r="G1018"/>
  <c r="K989"/>
  <c r="K975"/>
  <c r="K956"/>
  <c r="K932"/>
  <c r="K919"/>
  <c r="K896"/>
  <c r="K875"/>
  <c r="J989"/>
  <c r="J975"/>
  <c r="J956"/>
  <c r="J932"/>
  <c r="J919"/>
  <c r="J896"/>
  <c r="J875"/>
  <c r="I989"/>
  <c r="I975"/>
  <c r="I956"/>
  <c r="I932"/>
  <c r="I919"/>
  <c r="I896"/>
  <c r="I875"/>
  <c r="H989"/>
  <c r="H975"/>
  <c r="H956"/>
  <c r="H932"/>
  <c r="H919"/>
  <c r="H896"/>
  <c r="H875"/>
  <c r="G989"/>
  <c r="G975"/>
  <c r="G956"/>
  <c r="G932"/>
  <c r="G919"/>
  <c r="G896"/>
  <c r="G875"/>
  <c r="K835"/>
  <c r="J835"/>
  <c r="I835"/>
  <c r="H835"/>
  <c r="G835"/>
  <c r="K772"/>
  <c r="K754"/>
  <c r="J772"/>
  <c r="J754"/>
  <c r="I772"/>
  <c r="I754"/>
  <c r="H772"/>
  <c r="H754"/>
  <c r="G772"/>
  <c r="G754"/>
  <c r="K700"/>
  <c r="K503"/>
  <c r="K544"/>
  <c r="K567"/>
  <c r="K583"/>
  <c r="K599"/>
  <c r="J700"/>
  <c r="J503"/>
  <c r="J544"/>
  <c r="J567"/>
  <c r="J583"/>
  <c r="J599"/>
  <c r="I700"/>
  <c r="I503"/>
  <c r="I544"/>
  <c r="I567"/>
  <c r="I583"/>
  <c r="I599"/>
  <c r="H700"/>
  <c r="H503"/>
  <c r="H544"/>
  <c r="H567"/>
  <c r="H583"/>
  <c r="H599"/>
  <c r="G700"/>
  <c r="G503"/>
  <c r="G544"/>
  <c r="G567"/>
  <c r="G583"/>
  <c r="G599"/>
  <c r="K441"/>
  <c r="K374"/>
  <c r="K326"/>
  <c r="J441"/>
  <c r="J374"/>
  <c r="J326"/>
  <c r="I441"/>
  <c r="I374"/>
  <c r="I326"/>
  <c r="H441"/>
  <c r="H374"/>
  <c r="H326"/>
  <c r="G441"/>
  <c r="G374"/>
  <c r="G326"/>
  <c r="K288"/>
  <c r="K249"/>
  <c r="K222"/>
  <c r="J288"/>
  <c r="J249"/>
  <c r="J222"/>
  <c r="I288"/>
  <c r="I249"/>
  <c r="I222"/>
  <c r="H288"/>
  <c r="H249"/>
  <c r="H222"/>
  <c r="G288"/>
  <c r="G249"/>
  <c r="G222"/>
  <c r="K184"/>
  <c r="K168"/>
  <c r="K118"/>
  <c r="J184"/>
  <c r="J168"/>
  <c r="J118"/>
  <c r="I184"/>
  <c r="I168"/>
  <c r="I118"/>
  <c r="H184"/>
  <c r="H168"/>
  <c r="H118"/>
  <c r="G184"/>
  <c r="G168"/>
  <c r="G118"/>
  <c r="K64"/>
  <c r="K43"/>
  <c r="J64"/>
  <c r="J43"/>
  <c r="I64"/>
  <c r="I43"/>
  <c r="H64"/>
  <c r="H43"/>
  <c r="G64"/>
  <c r="G43"/>
  <c r="D773"/>
  <c r="E17" i="51" s="1"/>
  <c r="D65" i="1"/>
  <c r="E12" i="51" s="1"/>
  <c r="BA1649" i="1"/>
  <c r="BB1649"/>
  <c r="AF1676"/>
  <c r="S20" i="51"/>
  <c r="D1405" i="1" l="1"/>
  <c r="C1447"/>
  <c r="C701"/>
  <c r="C1405"/>
  <c r="M1405"/>
  <c r="O1405"/>
  <c r="Q1405"/>
  <c r="G1405"/>
  <c r="F25" i="51" s="1"/>
  <c r="I1405" i="1"/>
  <c r="K1405"/>
  <c r="N1405"/>
  <c r="P1405"/>
  <c r="R1405"/>
  <c r="H1405"/>
  <c r="J1405"/>
  <c r="C1253"/>
  <c r="C773"/>
  <c r="C185"/>
  <c r="C65"/>
  <c r="D12" i="51" s="1"/>
  <c r="C990" i="1"/>
  <c r="C442"/>
  <c r="D185"/>
  <c r="E13" i="51" s="1"/>
  <c r="W829" i="1"/>
  <c r="W826"/>
  <c r="W823"/>
  <c r="W821"/>
  <c r="W819"/>
  <c r="W834"/>
  <c r="W830"/>
  <c r="W828"/>
  <c r="W824"/>
  <c r="W822"/>
  <c r="W818"/>
  <c r="W831"/>
  <c r="N33" i="5"/>
  <c r="D14" i="51"/>
  <c r="K35" i="5"/>
  <c r="K20" i="51" s="1"/>
  <c r="F35" i="5"/>
  <c r="F20" i="51" s="1"/>
  <c r="B35" i="5"/>
  <c r="D20" i="51" s="1"/>
  <c r="Y35" i="5"/>
  <c r="Q35"/>
  <c r="Q20" i="51" s="1"/>
  <c r="O35" i="5"/>
  <c r="H35"/>
  <c r="O20" i="51" s="1"/>
  <c r="O27" s="1"/>
  <c r="O31" s="1"/>
  <c r="H836" i="1"/>
  <c r="G18" i="51" s="1"/>
  <c r="J836" i="1"/>
  <c r="J18" i="51" s="1"/>
  <c r="O836" i="1"/>
  <c r="R18" i="51" s="1"/>
  <c r="M35" i="5"/>
  <c r="M20" i="51" s="1"/>
  <c r="M27" s="1"/>
  <c r="M31" s="1"/>
  <c r="L35" i="5"/>
  <c r="L20" i="51" s="1"/>
  <c r="T35" i="5"/>
  <c r="T20" i="51" s="1"/>
  <c r="T27" s="1"/>
  <c r="T31" s="1"/>
  <c r="P185" i="1"/>
  <c r="U13" i="51" s="1"/>
  <c r="Z33" i="5"/>
  <c r="I35"/>
  <c r="H20" i="51" s="1"/>
  <c r="H27" s="1"/>
  <c r="H31" s="1"/>
  <c r="G35" i="5"/>
  <c r="V35"/>
  <c r="U35"/>
  <c r="U20" i="51" s="1"/>
  <c r="S35" i="5"/>
  <c r="R20" i="51" s="1"/>
  <c r="S185" i="1"/>
  <c r="X13" i="51" s="1"/>
  <c r="Q185" i="1"/>
  <c r="V13" i="51" s="1"/>
  <c r="N185" i="1"/>
  <c r="Q13" i="51" s="1"/>
  <c r="U835" i="1"/>
  <c r="U836" s="1"/>
  <c r="Z18" i="51" s="1"/>
  <c r="G836" i="1"/>
  <c r="F18" i="51" s="1"/>
  <c r="I836" i="1"/>
  <c r="I18" i="51" s="1"/>
  <c r="K836" i="1"/>
  <c r="L18" i="51" s="1"/>
  <c r="R185" i="1"/>
  <c r="W13" i="51" s="1"/>
  <c r="O185" i="1"/>
  <c r="R13" i="51" s="1"/>
  <c r="M185" i="1"/>
  <c r="P13" i="51" s="1"/>
  <c r="L836" i="1"/>
  <c r="N18" i="51" s="1"/>
  <c r="U185" i="1"/>
  <c r="Z13" i="51" s="1"/>
  <c r="Q836" i="1"/>
  <c r="V18" i="51" s="1"/>
  <c r="P836" i="1"/>
  <c r="U18" i="51" s="1"/>
  <c r="O1315" i="1"/>
  <c r="R24" i="51" s="1"/>
  <c r="N65" i="1"/>
  <c r="Q12" i="51" s="1"/>
  <c r="Z23" i="5"/>
  <c r="Z35" s="1"/>
  <c r="AB20" i="51" s="1"/>
  <c r="J35" i="5"/>
  <c r="J20" i="51" s="1"/>
  <c r="C35" i="5"/>
  <c r="E20" i="51" s="1"/>
  <c r="W35" i="5"/>
  <c r="V20" i="51" s="1"/>
  <c r="P35" i="5"/>
  <c r="P20" i="51" s="1"/>
  <c r="N23" i="5"/>
  <c r="N35" s="1"/>
  <c r="N20" i="51" s="1"/>
  <c r="K27"/>
  <c r="K31" s="1"/>
  <c r="S27"/>
  <c r="S31" s="1"/>
  <c r="T118" i="1"/>
  <c r="L118"/>
  <c r="L185" s="1"/>
  <c r="N13" i="51" s="1"/>
  <c r="L65" i="1"/>
  <c r="N12" i="51" s="1"/>
  <c r="G65" i="1"/>
  <c r="F12" i="51" s="1"/>
  <c r="P1062" i="1"/>
  <c r="U21" i="51" s="1"/>
  <c r="O990" i="1"/>
  <c r="R19" i="51" s="1"/>
  <c r="O773" i="1"/>
  <c r="R17" i="51" s="1"/>
  <c r="N701" i="1"/>
  <c r="Q16" i="51" s="1"/>
  <c r="M65" i="1"/>
  <c r="P12" i="51" s="1"/>
  <c r="P1129" i="1"/>
  <c r="U22" i="51" s="1"/>
  <c r="L1403" i="1"/>
  <c r="U1213"/>
  <c r="T700"/>
  <c r="I990"/>
  <c r="I19" i="51" s="1"/>
  <c r="K990" i="1"/>
  <c r="L19" i="51" s="1"/>
  <c r="H1062" i="1"/>
  <c r="G21" i="51" s="1"/>
  <c r="K1062" i="1"/>
  <c r="L21" i="51" s="1"/>
  <c r="J1315" i="1"/>
  <c r="J24" i="51" s="1"/>
  <c r="S1062" i="1"/>
  <c r="X21" i="51" s="1"/>
  <c r="R1315" i="1"/>
  <c r="W24" i="51" s="1"/>
  <c r="R836" i="1"/>
  <c r="W18" i="51" s="1"/>
  <c r="Q65" i="1"/>
  <c r="V12" i="51" s="1"/>
  <c r="P1315" i="1"/>
  <c r="U24" i="51" s="1"/>
  <c r="P65" i="1"/>
  <c r="U12" i="51" s="1"/>
  <c r="O65" i="1"/>
  <c r="R12" i="51" s="1"/>
  <c r="N1062" i="1"/>
  <c r="Q21" i="51" s="1"/>
  <c r="N773" i="1"/>
  <c r="Q17" i="51" s="1"/>
  <c r="M773" i="1"/>
  <c r="P17" i="51" s="1"/>
  <c r="H65" i="1"/>
  <c r="G12" i="51" s="1"/>
  <c r="J65" i="1"/>
  <c r="J12" i="51" s="1"/>
  <c r="G773" i="1"/>
  <c r="F17" i="51" s="1"/>
  <c r="J773" i="1"/>
  <c r="J17" i="51" s="1"/>
  <c r="K773" i="1"/>
  <c r="L17" i="51" s="1"/>
  <c r="H990" i="1"/>
  <c r="G19" i="51" s="1"/>
  <c r="S836" i="1"/>
  <c r="X18" i="51" s="1"/>
  <c r="U773" i="1"/>
  <c r="Z17" i="51" s="1"/>
  <c r="L1062" i="1"/>
  <c r="N21" i="51" s="1"/>
  <c r="W1375" i="1"/>
  <c r="S1345"/>
  <c r="H185"/>
  <c r="G13" i="51" s="1"/>
  <c r="R990" i="1"/>
  <c r="W19" i="51" s="1"/>
  <c r="R773" i="1"/>
  <c r="W17" i="51" s="1"/>
  <c r="M836" i="1"/>
  <c r="P18" i="51" s="1"/>
  <c r="U65" i="1"/>
  <c r="Z12" i="51" s="1"/>
  <c r="D17"/>
  <c r="D19"/>
  <c r="Q701" i="1"/>
  <c r="V16" i="51" s="1"/>
  <c r="T1345" i="1"/>
  <c r="S1291"/>
  <c r="S1213"/>
  <c r="S1089"/>
  <c r="U1089"/>
  <c r="U1108"/>
  <c r="S1128"/>
  <c r="D22" i="51"/>
  <c r="U441" i="1"/>
  <c r="U442" s="1"/>
  <c r="Z15" i="51" s="1"/>
  <c r="J185" i="1"/>
  <c r="J13" i="51" s="1"/>
  <c r="J442" i="1"/>
  <c r="J15" i="51" s="1"/>
  <c r="R442" i="1"/>
  <c r="W15" i="51" s="1"/>
  <c r="Q1129" i="1"/>
  <c r="V22" i="51" s="1"/>
  <c r="O289" i="1"/>
  <c r="R14" i="51" s="1"/>
  <c r="M990" i="1"/>
  <c r="P19" i="51" s="1"/>
  <c r="U990" i="1"/>
  <c r="Z19" i="51" s="1"/>
  <c r="P701" i="1"/>
  <c r="U16" i="51" s="1"/>
  <c r="S1354" i="1"/>
  <c r="U1168"/>
  <c r="S1168"/>
  <c r="H773"/>
  <c r="G17" i="51" s="1"/>
  <c r="I1062" i="1"/>
  <c r="I21" i="51" s="1"/>
  <c r="H1315" i="1"/>
  <c r="G24" i="51" s="1"/>
  <c r="I1315" i="1"/>
  <c r="I24" i="51" s="1"/>
  <c r="S65" i="1"/>
  <c r="X12" i="51" s="1"/>
  <c r="R65" i="1"/>
  <c r="W12" i="51" s="1"/>
  <c r="Q1062" i="1"/>
  <c r="V21" i="51" s="1"/>
  <c r="Q773" i="1"/>
  <c r="V17" i="51" s="1"/>
  <c r="O442" i="1"/>
  <c r="R15" i="51" s="1"/>
  <c r="N1129" i="1"/>
  <c r="Q22" i="51" s="1"/>
  <c r="N836" i="1"/>
  <c r="Q18" i="51" s="1"/>
  <c r="M1315" i="1"/>
  <c r="P24" i="51" s="1"/>
  <c r="L1089" i="1"/>
  <c r="L1129" s="1"/>
  <c r="N22" i="51" s="1"/>
  <c r="L442" i="1"/>
  <c r="N15" i="51" s="1"/>
  <c r="D24"/>
  <c r="D21"/>
  <c r="L1168" i="1"/>
  <c r="T151"/>
  <c r="R289"/>
  <c r="W14" i="51" s="1"/>
  <c r="U1314" i="1"/>
  <c r="T687"/>
  <c r="Q990"/>
  <c r="V19" i="51" s="1"/>
  <c r="Q289" i="1"/>
  <c r="V14" i="51" s="1"/>
  <c r="P442" i="1"/>
  <c r="U15" i="51" s="1"/>
  <c r="N990" i="1"/>
  <c r="Q19" i="51" s="1"/>
  <c r="N289" i="1"/>
  <c r="Q14" i="51" s="1"/>
  <c r="M1129" i="1"/>
  <c r="P22" i="51" s="1"/>
  <c r="M289" i="1"/>
  <c r="P14" i="51" s="1"/>
  <c r="M1062" i="1"/>
  <c r="P21" i="51" s="1"/>
  <c r="O1062" i="1"/>
  <c r="R21" i="51" s="1"/>
  <c r="R1062" i="1"/>
  <c r="W21" i="51" s="1"/>
  <c r="L289" i="1"/>
  <c r="N14" i="51" s="1"/>
  <c r="W1369" i="1"/>
  <c r="U1291"/>
  <c r="T583"/>
  <c r="T621"/>
  <c r="BC1649"/>
  <c r="I65"/>
  <c r="I12" i="51" s="1"/>
  <c r="K65" i="1"/>
  <c r="L12" i="51" s="1"/>
  <c r="I773" i="1"/>
  <c r="I17" i="51" s="1"/>
  <c r="G990" i="1"/>
  <c r="F19" i="51" s="1"/>
  <c r="J990" i="1"/>
  <c r="J19" i="51" s="1"/>
  <c r="G1062" i="1"/>
  <c r="F21" i="51" s="1"/>
  <c r="J1062" i="1"/>
  <c r="J21" i="51" s="1"/>
  <c r="G1315" i="1"/>
  <c r="F24" i="51" s="1"/>
  <c r="K1315" i="1"/>
  <c r="L24" i="51" s="1"/>
  <c r="S773" i="1"/>
  <c r="X17" i="51" s="1"/>
  <c r="R1129" i="1"/>
  <c r="W22" i="51" s="1"/>
  <c r="Q1315" i="1"/>
  <c r="V24" i="51" s="1"/>
  <c r="Q442" i="1"/>
  <c r="V15" i="51" s="1"/>
  <c r="P990" i="1"/>
  <c r="U19" i="51" s="1"/>
  <c r="P773" i="1"/>
  <c r="U17" i="51" s="1"/>
  <c r="P289" i="1"/>
  <c r="U14" i="51" s="1"/>
  <c r="O1129" i="1"/>
  <c r="R22" i="51" s="1"/>
  <c r="N1315" i="1"/>
  <c r="Q24" i="51" s="1"/>
  <c r="N442" i="1"/>
  <c r="Q15" i="51" s="1"/>
  <c r="M442" i="1"/>
  <c r="P15" i="51" s="1"/>
  <c r="L1291" i="1"/>
  <c r="L990"/>
  <c r="N19" i="51" s="1"/>
  <c r="L773" i="1"/>
  <c r="N17" i="51" s="1"/>
  <c r="U1062" i="1"/>
  <c r="Z21" i="51" s="1"/>
  <c r="D18"/>
  <c r="L1213" i="1"/>
  <c r="T1369"/>
  <c r="L1362"/>
  <c r="L1389"/>
  <c r="S1362"/>
  <c r="S1389"/>
  <c r="S1403"/>
  <c r="S1314"/>
  <c r="T932"/>
  <c r="E21" i="51"/>
  <c r="E22"/>
  <c r="E24"/>
  <c r="M701" i="1"/>
  <c r="P16" i="51" s="1"/>
  <c r="O701" i="1"/>
  <c r="R16" i="51" s="1"/>
  <c r="R701" i="1"/>
  <c r="W16" i="51" s="1"/>
  <c r="U1345" i="1"/>
  <c r="U1389"/>
  <c r="S990"/>
  <c r="X19" i="51" s="1"/>
  <c r="S289" i="1"/>
  <c r="X14" i="51" s="1"/>
  <c r="T1389" i="1"/>
  <c r="T1405" s="1"/>
  <c r="G289"/>
  <c r="F14" i="51" s="1"/>
  <c r="I289" i="1"/>
  <c r="I14" i="51" s="1"/>
  <c r="K289" i="1"/>
  <c r="L14" i="51" s="1"/>
  <c r="H442" i="1"/>
  <c r="G15" i="51" s="1"/>
  <c r="H1129" i="1"/>
  <c r="G22" i="51" s="1"/>
  <c r="J1129" i="1"/>
  <c r="J22" i="51" s="1"/>
  <c r="T1168" i="1"/>
  <c r="T1213"/>
  <c r="T1089"/>
  <c r="T1108"/>
  <c r="T1018"/>
  <c r="T919"/>
  <c r="T975"/>
  <c r="G185"/>
  <c r="F13" i="51" s="1"/>
  <c r="I185" i="1"/>
  <c r="I13" i="51" s="1"/>
  <c r="K185" i="1"/>
  <c r="L13" i="51" s="1"/>
  <c r="H289" i="1"/>
  <c r="G14" i="51" s="1"/>
  <c r="J289" i="1"/>
  <c r="J14" i="51" s="1"/>
  <c r="G442" i="1"/>
  <c r="F15" i="51" s="1"/>
  <c r="I442" i="1"/>
  <c r="I15" i="51" s="1"/>
  <c r="K442" i="1"/>
  <c r="L15" i="51" s="1"/>
  <c r="G1129" i="1"/>
  <c r="F22" i="51" s="1"/>
  <c r="I1129" i="1"/>
  <c r="I22" i="51" s="1"/>
  <c r="K1129" i="1"/>
  <c r="L22" i="51" s="1"/>
  <c r="T1042" i="1"/>
  <c r="T875"/>
  <c r="T896"/>
  <c r="L1424"/>
  <c r="L1314"/>
  <c r="R1253"/>
  <c r="L1345"/>
  <c r="L1354"/>
  <c r="T835"/>
  <c r="T503"/>
  <c r="U289"/>
  <c r="Z14" i="51" s="1"/>
  <c r="T441" i="1"/>
  <c r="T288"/>
  <c r="E14" i="51"/>
  <c r="S423" i="1"/>
  <c r="S442" s="1"/>
  <c r="X15" i="51" s="1"/>
  <c r="T1128" i="1"/>
  <c r="T956"/>
  <c r="T1314"/>
  <c r="U475"/>
  <c r="U701" s="1"/>
  <c r="Z16" i="51" s="1"/>
  <c r="L475" i="1"/>
  <c r="L701" s="1"/>
  <c r="N16" i="51" s="1"/>
  <c r="S475" i="1"/>
  <c r="T475"/>
  <c r="T1291"/>
  <c r="T43"/>
  <c r="T64"/>
  <c r="G701"/>
  <c r="F16" i="51" s="1"/>
  <c r="H701" i="1"/>
  <c r="G16" i="51" s="1"/>
  <c r="I701" i="1"/>
  <c r="I16" i="51" s="1"/>
  <c r="J701" i="1"/>
  <c r="J16" i="51" s="1"/>
  <c r="K701" i="1"/>
  <c r="L16" i="51" s="1"/>
  <c r="M1253" i="1"/>
  <c r="N1253"/>
  <c r="O1253"/>
  <c r="P1253"/>
  <c r="Q1253"/>
  <c r="G1253"/>
  <c r="H1253"/>
  <c r="I1253"/>
  <c r="J1253"/>
  <c r="K1253"/>
  <c r="T812"/>
  <c r="D15" i="51"/>
  <c r="D13"/>
  <c r="E15"/>
  <c r="E19"/>
  <c r="U1405" i="1" l="1"/>
  <c r="S1405"/>
  <c r="L1405"/>
  <c r="V1403"/>
  <c r="V1405" s="1"/>
  <c r="E23" i="51"/>
  <c r="G23"/>
  <c r="L23"/>
  <c r="I23"/>
  <c r="F23"/>
  <c r="U23"/>
  <c r="Q23"/>
  <c r="J23"/>
  <c r="V23"/>
  <c r="R23"/>
  <c r="P23"/>
  <c r="W23"/>
  <c r="W789" i="1"/>
  <c r="W812" s="1"/>
  <c r="V812"/>
  <c r="T1253"/>
  <c r="Y23" i="51" s="1"/>
  <c r="U1253" i="1"/>
  <c r="Z23" i="51" s="1"/>
  <c r="U1129" i="1"/>
  <c r="Z22" i="51" s="1"/>
  <c r="S1129" i="1"/>
  <c r="X22" i="51" s="1"/>
  <c r="W1402" i="1"/>
  <c r="W1403" s="1"/>
  <c r="W817"/>
  <c r="W835" s="1"/>
  <c r="V835"/>
  <c r="T65"/>
  <c r="Y12" i="51" s="1"/>
  <c r="T1315" i="1"/>
  <c r="Y24" i="51" s="1"/>
  <c r="S1315" i="1"/>
  <c r="X24" i="51" s="1"/>
  <c r="W1314" i="1"/>
  <c r="AC6" i="5"/>
  <c r="G20" i="51"/>
  <c r="W1291" i="1"/>
  <c r="L1315"/>
  <c r="N24" i="51" s="1"/>
  <c r="U1315" i="1"/>
  <c r="Z24" i="51" s="1"/>
  <c r="W1424" i="1"/>
  <c r="S1253"/>
  <c r="T185"/>
  <c r="Y13" i="51" s="1"/>
  <c r="W1128" i="1"/>
  <c r="L1253"/>
  <c r="N23" i="51" s="1"/>
  <c r="W1185" i="1"/>
  <c r="T836"/>
  <c r="Y18" i="51" s="1"/>
  <c r="T1129" i="1"/>
  <c r="Y22" i="51" s="1"/>
  <c r="W1362" i="1"/>
  <c r="T990"/>
  <c r="Y19" i="51" s="1"/>
  <c r="W989" i="1"/>
  <c r="W1389"/>
  <c r="W1345"/>
  <c r="W249"/>
  <c r="S701"/>
  <c r="X16" i="51" s="1"/>
  <c r="W956" i="1"/>
  <c r="W932"/>
  <c r="W1168"/>
  <c r="W151"/>
  <c r="W1354"/>
  <c r="T599"/>
  <c r="W168"/>
  <c r="W503"/>
  <c r="W1108"/>
  <c r="W975"/>
  <c r="W1042"/>
  <c r="W1089"/>
  <c r="W475"/>
  <c r="T772"/>
  <c r="W621"/>
  <c r="W599"/>
  <c r="W583"/>
  <c r="W687"/>
  <c r="T544"/>
  <c r="W896"/>
  <c r="W875"/>
  <c r="W1018"/>
  <c r="W118"/>
  <c r="T423"/>
  <c r="W544"/>
  <c r="W754"/>
  <c r="W64"/>
  <c r="W43"/>
  <c r="W184"/>
  <c r="W326"/>
  <c r="W700"/>
  <c r="T249"/>
  <c r="T222"/>
  <c r="T374"/>
  <c r="W288"/>
  <c r="W441"/>
  <c r="W423"/>
  <c r="W919"/>
  <c r="W1213"/>
  <c r="W772"/>
  <c r="T1062"/>
  <c r="Y21" i="51" s="1"/>
  <c r="W567" i="1"/>
  <c r="W222"/>
  <c r="W374"/>
  <c r="T567"/>
  <c r="E16" i="51"/>
  <c r="D16"/>
  <c r="W1405" i="1" l="1"/>
  <c r="X23" i="51"/>
  <c r="W1129" i="1"/>
  <c r="AB22" i="51" s="1"/>
  <c r="V836" i="1"/>
  <c r="AA18" i="51" s="1"/>
  <c r="W1315" i="1"/>
  <c r="AB24" i="51" s="1"/>
  <c r="W1062" i="1"/>
  <c r="AB21" i="51" s="1"/>
  <c r="W836" i="1"/>
  <c r="AB18" i="51" s="1"/>
  <c r="W1253" i="1"/>
  <c r="T442"/>
  <c r="Y15" i="51" s="1"/>
  <c r="T701" i="1"/>
  <c r="Y16" i="51" s="1"/>
  <c r="W990" i="1"/>
  <c r="AB19" i="51" s="1"/>
  <c r="W185" i="1"/>
  <c r="AB13" i="51" s="1"/>
  <c r="T289" i="1"/>
  <c r="Y14" i="51" s="1"/>
  <c r="T773" i="1"/>
  <c r="Y17" i="51" s="1"/>
  <c r="W773" i="1"/>
  <c r="AB17" i="51" s="1"/>
  <c r="W701" i="1"/>
  <c r="AB16" i="51" s="1"/>
  <c r="W65" i="1"/>
  <c r="AB12" i="51" s="1"/>
  <c r="W289" i="1"/>
  <c r="AB14" i="51" s="1"/>
  <c r="W442" i="1"/>
  <c r="AB15" i="51" s="1"/>
  <c r="D11"/>
  <c r="AB23" l="1"/>
  <c r="F11"/>
  <c r="G11"/>
  <c r="I11"/>
  <c r="J11"/>
  <c r="L11"/>
  <c r="N11"/>
  <c r="P11"/>
  <c r="Q11"/>
  <c r="R11"/>
  <c r="U11"/>
  <c r="V11"/>
  <c r="W11"/>
  <c r="X11"/>
  <c r="Z11"/>
  <c r="Y11"/>
  <c r="AA11"/>
  <c r="AB11"/>
  <c r="E11" l="1"/>
  <c r="D23"/>
  <c r="G1447" i="1"/>
  <c r="F26" i="51" l="1"/>
  <c r="H1447" i="1"/>
  <c r="G26" i="51" s="1"/>
  <c r="I1447" i="1" l="1"/>
  <c r="I26" i="51" l="1"/>
  <c r="J1447" i="1"/>
  <c r="J26" i="51" s="1"/>
  <c r="K1447" i="1" l="1"/>
  <c r="L26" i="51" s="1"/>
  <c r="L1447" i="1" l="1"/>
  <c r="N26" i="51" s="1"/>
  <c r="M1447" i="1"/>
  <c r="P26" i="51" l="1"/>
  <c r="N1447" i="1"/>
  <c r="Q26" i="51" l="1"/>
  <c r="O1447" i="1"/>
  <c r="R26" i="51" l="1"/>
  <c r="P1447" i="1"/>
  <c r="Q1447"/>
  <c r="V26" i="51" s="1"/>
  <c r="U26" l="1"/>
  <c r="R1447" i="1" l="1"/>
  <c r="W26" i="51" l="1"/>
  <c r="S1447" i="1"/>
  <c r="X26" i="51" l="1"/>
  <c r="T1447" i="1" l="1"/>
  <c r="Y26" i="51" s="1"/>
  <c r="U1447" i="1" l="1"/>
  <c r="Z26" i="51" l="1"/>
  <c r="V1447" i="1"/>
  <c r="AA26" i="51" l="1"/>
  <c r="W1447" i="1"/>
  <c r="AB26" i="51" l="1"/>
  <c r="D26"/>
  <c r="E26" l="1"/>
  <c r="D25"/>
  <c r="D27" s="1"/>
  <c r="G38" s="1"/>
  <c r="G37" l="1"/>
  <c r="F27"/>
  <c r="F31" s="1"/>
  <c r="G25"/>
  <c r="G27" s="1"/>
  <c r="G31" s="1"/>
  <c r="I25"/>
  <c r="I27" s="1"/>
  <c r="I31" s="1"/>
  <c r="J25"/>
  <c r="J27" s="1"/>
  <c r="J31" s="1"/>
  <c r="L25"/>
  <c r="L27" s="1"/>
  <c r="L31" s="1"/>
  <c r="N25"/>
  <c r="N27" s="1"/>
  <c r="N31" s="1"/>
  <c r="P25"/>
  <c r="P27" s="1"/>
  <c r="P31" s="1"/>
  <c r="Q25"/>
  <c r="Q27" s="1"/>
  <c r="Q31" s="1"/>
  <c r="R25"/>
  <c r="R27" s="1"/>
  <c r="R31" s="1"/>
  <c r="U25"/>
  <c r="U27" s="1"/>
  <c r="U31" s="1"/>
  <c r="V25"/>
  <c r="V27" s="1"/>
  <c r="V31" s="1"/>
  <c r="W25"/>
  <c r="W27" s="1"/>
  <c r="W31" s="1"/>
  <c r="X25"/>
  <c r="X27" s="1"/>
  <c r="X31" s="1"/>
  <c r="Y25"/>
  <c r="Y27" s="1"/>
  <c r="Y31" s="1"/>
  <c r="Z25"/>
  <c r="Z27" s="1"/>
  <c r="Z31" s="1"/>
  <c r="AA25"/>
  <c r="AA27" s="1"/>
  <c r="AA31" s="1"/>
  <c r="AB25"/>
  <c r="AB27" s="1"/>
  <c r="AB31" s="1"/>
  <c r="G35" s="1"/>
  <c r="G40" l="1"/>
  <c r="E25"/>
  <c r="E27" s="1"/>
</calcChain>
</file>

<file path=xl/sharedStrings.xml><?xml version="1.0" encoding="utf-8"?>
<sst xmlns="http://schemas.openxmlformats.org/spreadsheetml/2006/main" count="10109" uniqueCount="1930">
  <si>
    <t>ALVARADO LEON ELENA DE JESUS</t>
  </si>
  <si>
    <t>CRUZ BRICEÑO MARIA NIMIA</t>
  </si>
  <si>
    <t>AMESQUITA CARDENAS MARIA LETICIA</t>
  </si>
  <si>
    <t>SOBERON REQUENA MIGUEL EDUARDO</t>
  </si>
  <si>
    <t>ARMAS FAVA LOURDES ADELAIDA</t>
  </si>
  <si>
    <t>ROEDER ROSALES FRANCISCO JOSE</t>
  </si>
  <si>
    <t>AYALA RAVELO MARIA SOLEDAD</t>
  </si>
  <si>
    <t>RIOS CANALES CECILIO ISAAC</t>
  </si>
  <si>
    <t>ZARATE ARCE MARCO ANTONIO</t>
  </si>
  <si>
    <t>MEJIA DELGADO ELVA MANUELA</t>
  </si>
  <si>
    <t>CACEDA PEREZ SEGUNDO RICARDO</t>
  </si>
  <si>
    <t>MENDOCILLA PEREDA NILMER RAMIRO</t>
  </si>
  <si>
    <t>SALAZAR BRICEÑO LUIS RAMIRO</t>
  </si>
  <si>
    <t>BURGA VALDIVIA ARTEMIO</t>
  </si>
  <si>
    <t>GAMARRA SANCHEZ JULIO ELMER</t>
  </si>
  <si>
    <t>RIOS MAURICIO JESUS</t>
  </si>
  <si>
    <t>FIGUEROA LOJAS JUAN EDUARDO</t>
  </si>
  <si>
    <t>BENITES GUTIERREZ LUIS ALBERTO</t>
  </si>
  <si>
    <t>BENITES GUTIERREZ MIGUEL ARMANDO</t>
  </si>
  <si>
    <t>OCUP.</t>
  </si>
  <si>
    <t>UNIDAD OPERATIVA: FACULTAD DE CIENCIAS AGROPECUARIAS</t>
  </si>
  <si>
    <t>MODALIDAD</t>
  </si>
  <si>
    <t xml:space="preserve">CATEGORIA Y </t>
  </si>
  <si>
    <t>ESCUELA ACAD. PROFESIONAL DE AGRONOMIA</t>
  </si>
  <si>
    <t>ESCUELA ACAD. PROFESIONAL DE ZOOTECNIA</t>
  </si>
  <si>
    <t>ESCUELA ACAD. PROFESIONAL DE ING. AGRICOLA</t>
  </si>
  <si>
    <t>ESCUELA ACAD. PROFESIONAL DE ING. AGROINDUSTRIAL</t>
  </si>
  <si>
    <t>UNIDAD OPERATIVA: FACULTAD DE CIENCIAS BIOLOGICAS</t>
  </si>
  <si>
    <t>ESCUELA ACAD. PROFESIONAL DE PESQUERIA</t>
  </si>
  <si>
    <t>ESCUELA ACAD. PROFESIONAL DE ECONOMIA</t>
  </si>
  <si>
    <t>ESCUELA ACAD. PROFESIONAL DE FISICA</t>
  </si>
  <si>
    <t>ESCUELA ACAD. PROFESIONAL DE MATEMATICA</t>
  </si>
  <si>
    <t>ESCUELA ACAD. PROFESIONAL DE ESTADISTICA</t>
  </si>
  <si>
    <t>ESCUELA ACAD. PROFESIONAL DE INFORMATICA</t>
  </si>
  <si>
    <t>DEPARTAMENTO ACAD. DE MATEMATICAS</t>
  </si>
  <si>
    <t>DEPARTAMENTO ACAD. DE CIRUGIA</t>
  </si>
  <si>
    <t>BOY CHAVIL LUIS ENRIQUE</t>
  </si>
  <si>
    <t>AGREDA GAMBOA EVERSON DAVID</t>
  </si>
  <si>
    <t>DEPARTAMENTO ACAD. DE PEDIATRIA</t>
  </si>
  <si>
    <t>DEPARTAMENTO ACAD. DE ESTOMATOLOGIA</t>
  </si>
  <si>
    <t>DEPARTAMENTO ACAD. DE MEDICINA</t>
  </si>
  <si>
    <t>ESCUELA ACAD. PROFESIONAL DE ARQUEOLOGIA</t>
  </si>
  <si>
    <t>ESCUELA ACAD. PROFESIONAL DE ANTROPOLOGIA</t>
  </si>
  <si>
    <t>ESCUELA ACAD. PROFESIONAL DE TURISMO</t>
  </si>
  <si>
    <t>ESCUELA ACAD. PROFESIONAL DE ENFERMERIA</t>
  </si>
  <si>
    <t>DEPARTAMENTO ACAD. DE LA MUJER Y DEL NIÑO</t>
  </si>
  <si>
    <t>DEPARTAMENTO ACAD. DE FARMACOTECNIA</t>
  </si>
  <si>
    <t>DEPARTAMENTO ACAD. DE INGENIERIA QUIMICA</t>
  </si>
  <si>
    <t>ESCUELA ACAD. PROFESIONAL DE CIENCIAS BIOLOGICAS</t>
  </si>
  <si>
    <t>ESCUELA ACAD. PROFESIONAL DE MICROBIOLOGIA  Y PAR.</t>
  </si>
  <si>
    <t>DEPARTAMENTO ACADEMICO DE CIENCIAS BIOLOGICAS</t>
  </si>
  <si>
    <t>AGUILAR CASTRO WILDER MAXIMO</t>
  </si>
  <si>
    <t>IBAÑEZ PANTOJA JOSEFINA ROSA</t>
  </si>
  <si>
    <t>VACANTE:</t>
  </si>
  <si>
    <t>DEPARTAMENTO ACADEMICO  DE CIENCIAS AGROINDUSTRIALES</t>
  </si>
  <si>
    <t>DEPARTAMENTO ACADEMICO DE MICROBIOLOGIA Y PARASITOLOGIA</t>
  </si>
  <si>
    <t>DEPARTAMENTO ACADEMICO DE QUIMICA BIOLOGICA Y FISIOLOGIA ANIMAL</t>
  </si>
  <si>
    <t>UNIDAD OPERATIVA: FACULTAD DE CIENCIAS ECONOMICAS</t>
  </si>
  <si>
    <t xml:space="preserve">ESCUELA ACADEMICO PROFESIONAL DE CONTABILIDAD Y FINANZAS </t>
  </si>
  <si>
    <t>ESCUELA ACAD. PROFESIONAL DE ADMINISTRACION</t>
  </si>
  <si>
    <t>CENTRO DE CAPACITACION Y ASESORAMIENTO EMPRESARIAL</t>
  </si>
  <si>
    <t>UNIDAD OPERATIVA: FACULTAD DE CIENCIAS FISICAS Y MATEMATICAS</t>
  </si>
  <si>
    <t xml:space="preserve">ESCUELA ACADEMICO PROFESIONAL DE ESTOMATOLOGIA </t>
  </si>
  <si>
    <t>DEPARTAMENTO ACADEMICO DE CIENCIAS BASICAS MEDICAS</t>
  </si>
  <si>
    <t>DEPARTAMENTO ACADEMICO DE MEDICINA PREVENTIVA Y SALUD PUBLICA</t>
  </si>
  <si>
    <t>UNIDAD OPERATIVA: FACULTAD DE CIENCIAS SOCIALES</t>
  </si>
  <si>
    <t>ESCUELA ACAD. PROFESIONAL DE TRABAJO SOCIAL</t>
  </si>
  <si>
    <t xml:space="preserve">DEPARTAMENTO ACADEMICO DE ARQUEOLOGIA Y ANTROPOLOGIA </t>
  </si>
  <si>
    <t>UNIDAD OPERATIVA: FACULTAD DE DERECHO Y CIENCIAS POLITICAS</t>
  </si>
  <si>
    <t>ESCUELA ACAD. PROFESIONAL DE DER.Y CIENCIAS POLITICAS</t>
  </si>
  <si>
    <t>CENTRO DE EXTENSION Y PROYECCION JURIDICO-POLITICO</t>
  </si>
  <si>
    <t>DEPARTAMENTO ACADEMICO DE CIENCIAS JURIDICAS PUBLICAS Y POLITICAS</t>
  </si>
  <si>
    <t>VAC</t>
  </si>
  <si>
    <t>VAD</t>
  </si>
  <si>
    <t>SECRETARIO GENERAL</t>
  </si>
  <si>
    <t>DIRECTOR DE ESCUELA ACADEMICO PROFESIONAL</t>
  </si>
  <si>
    <t>JEFE DE DEPARTAMENTO</t>
  </si>
  <si>
    <t>JEFE OFICINA GENERAL</t>
  </si>
  <si>
    <t>DEPARTAMENTO ACADEMICO DE CIENCIAS JURIDICAS PRIVADAS Y SOCIALES</t>
  </si>
  <si>
    <t>UNIDAD OPERATIVA: FACULTAD DE EDUCACION</t>
  </si>
  <si>
    <t>GAYOSO PAREDES MOISES HUMBERTO</t>
  </si>
  <si>
    <t>ESCUELA ACAD. PROFESIONAL DE EDUCACION INICIAL</t>
  </si>
  <si>
    <t>ESCUELA ACAD. PROFESIONAL DE EDUCACION PRIMARIA</t>
  </si>
  <si>
    <t>ESCUELA ACAD. PROFESIONAL DE EDUCACION SECUNDARIA</t>
  </si>
  <si>
    <t>ESCUELA ACAD. PROFESIONAL DE EDUCACION TECNICA</t>
  </si>
  <si>
    <t>ESCUELA ACAD. PROFESIONAL DE CIENCIAS DE LA COMUNICACIÓN</t>
  </si>
  <si>
    <t>INSTITUTO DE COMUNICACIONES Y EDUCACION EN POBLACION</t>
  </si>
  <si>
    <t>CENTRO DE EXPERIMENTACION "RAFAEL NARVAEZ CADENILLAS"</t>
  </si>
  <si>
    <t>DEPARTAMENTO ACADEMICO DE CIENCIAS DE LA EDUCACION</t>
  </si>
  <si>
    <t>SATO PALOMINO ANABELLA RUTH</t>
  </si>
  <si>
    <t>NUÑEZ LLANOS MANUEL SEGUNDO</t>
  </si>
  <si>
    <t xml:space="preserve">DEPARTAMENTO ACAD. DE CIENCIAS PSICOLOGICAS </t>
  </si>
  <si>
    <t>DEPARTAMENTO ACADEMICO DE IDIOMAS Y LINGÜÍSTICA</t>
  </si>
  <si>
    <t>Pág. 40</t>
  </si>
  <si>
    <t>DEPARTAMENTO ACAD. DE LENGUA NACIONAL Y LITERATURA</t>
  </si>
  <si>
    <t>COLEGIO DE APLICACION J.F.SANCHEZ CARRION-PLAZAS MAGISTERIO</t>
  </si>
  <si>
    <t>UNIDAD OPERATIVA: FACULTAD DE ENFERMERIA</t>
  </si>
  <si>
    <t>DEPARTAMENTO ACADEMICO DE ENFERMERIA DEL ADULTO Y EL ANCIANO</t>
  </si>
  <si>
    <t xml:space="preserve">DEPARTAMENTO ACADEMICO DE SALUD FAMILIAR Y COMUNITARIA </t>
  </si>
  <si>
    <t>UNIDAD OPERATIVA: FACULTAD DE FARMACIA Y BIOQUIMICA</t>
  </si>
  <si>
    <t>ESCUELA ACAD. PROFESIONAL DE FARMACIA Y BIOQUIMICA</t>
  </si>
  <si>
    <t>CENTRO DE ANALISIS Y CONTROL DE CALIDAD DE MEDICAMENTOS, ALIMENTOS Y TOXICOS</t>
  </si>
  <si>
    <t>UNIDAD OPERATIVA: FACULTAD DE INGENIERIA</t>
  </si>
  <si>
    <t>ESCUELA ACAD. PROFESIONAL DE INGENIERIA INDUSTRIAL Y SISTEMAS</t>
  </si>
  <si>
    <t>ESCUELA ACAD. PROFESIONAL DE INGENIERIA DE MINAS, METALURGICA Y DE MATERIALES</t>
  </si>
  <si>
    <t>ESCUELA ACAD. PROFESIONAL DE INGENIERIA MECANICA</t>
  </si>
  <si>
    <t>ESCUELA ACAD. PROFESIONAL DE INGENIERIA CIVIL, DE ARQUITECTURA Y URBANISMO</t>
  </si>
  <si>
    <t>DEPARTAMENTO ACAD. DE INGENIERIA MECANICA Y ENERGIA</t>
  </si>
  <si>
    <t>UNIDAD OPERATIVA: FACULTAD DE INGENIERIA QUIMICA</t>
  </si>
  <si>
    <t>ESCUELA ACADEMICO PROFESIONAL DE INGENIERIA QUIMICA</t>
  </si>
  <si>
    <t>GARCIA PEREZ GUILLERMO ARTURO</t>
  </si>
  <si>
    <t>ESCOBEDO PALZA EDISON</t>
  </si>
  <si>
    <t>PELAEZ GUTIERREZ ROGER ABSALON</t>
  </si>
  <si>
    <t>PANTA GUARDADO OSCAR FERREOL</t>
  </si>
  <si>
    <t>CHACON NACARINO JOSE AGUSTIN</t>
  </si>
  <si>
    <t>VELA ACOSTA JUAN JOSE</t>
  </si>
  <si>
    <t>ALFARO RIOS SEGUNDO JOSE</t>
  </si>
  <si>
    <t>UGAZ CAYAO SIMEON IGNACIO</t>
  </si>
  <si>
    <t>CRUZ BEJARANO SEGUNDO ROGELIO</t>
  </si>
  <si>
    <t>DEPARTAMENTO ACADEMICO DE GINECO-OBSTETRICIA</t>
  </si>
  <si>
    <t>ZELADA ABANTO LUIS ALFREDO</t>
  </si>
  <si>
    <t>RODAS DIAZ FRANCISCO JAVIER</t>
  </si>
  <si>
    <t>SHIMAJUKO BAUTISTA RICARDO</t>
  </si>
  <si>
    <t>LIU PALACIOS SEGUNDO HUMBERTO</t>
  </si>
  <si>
    <t>PLS.</t>
  </si>
  <si>
    <t>DEPARTAMENTO ACADEMICO DE FISIOLOGIA HUMANA</t>
  </si>
  <si>
    <t>ARTEAGA TEMOCHE LUIS ALBERTO</t>
  </si>
  <si>
    <t>GUERRERO ESPINO LUZ MARINA</t>
  </si>
  <si>
    <t>CAMPOS REYNA JORGE LUIS</t>
  </si>
  <si>
    <t>GUARDIA MENDEZ GUSTAVO</t>
  </si>
  <si>
    <t>BARRANTES CABRERA MOISES</t>
  </si>
  <si>
    <t>VILLANUEVA GALLO HUGO HUMBERTO</t>
  </si>
  <si>
    <t>SANCHEZ CHAVEZ MANUEL ANIBAL</t>
  </si>
  <si>
    <t>GUERRA MARTINEZ JOSE ROLANDO</t>
  </si>
  <si>
    <t>ROJAS RODRIGUEZ ESMIDIO ELMER</t>
  </si>
  <si>
    <t>URIBE URIBE LUIS JUAN</t>
  </si>
  <si>
    <t>RIOS MAURICIO JUAN JOSE</t>
  </si>
  <si>
    <t>PEREZ ESQUERRE JESUS AUGUSTO</t>
  </si>
  <si>
    <t>CORREA ALDAVE JUAN</t>
  </si>
  <si>
    <t>SCHULZ CACERES HANS EDGARDO</t>
  </si>
  <si>
    <t>GARCIA TELLO ANGELICA VICTORIA</t>
  </si>
  <si>
    <t>CABRERA PAZ SEGUNDO</t>
  </si>
  <si>
    <t>ALAYO PAREDES JORGE COSME</t>
  </si>
  <si>
    <t>CHOLAN CALDERON ANTONIO</t>
  </si>
  <si>
    <t>RODRIGUEZ MELQUIADES JOSE ANTONIO</t>
  </si>
  <si>
    <t>URIOL VALVERDE RONALD EUGENIO</t>
  </si>
  <si>
    <t>CABRERA PAZ JORGE ANTONIO</t>
  </si>
  <si>
    <t>KCOMT CHE NELSON EDUARDO</t>
  </si>
  <si>
    <t>DELGADO TELLO HUMBERTO</t>
  </si>
  <si>
    <t>DIAZ PLASENCIA JUAN ALBERTO</t>
  </si>
  <si>
    <t>REQUENA FUENTES VICTOR RAUL</t>
  </si>
  <si>
    <t>GARCIA CARRANZA MARCIAL</t>
  </si>
  <si>
    <t>TOTAL</t>
  </si>
  <si>
    <t>CANT.</t>
  </si>
  <si>
    <t>APELLIDOS Y NOMBRES</t>
  </si>
  <si>
    <t>PLAZA</t>
  </si>
  <si>
    <t>PRINCIPAL DE</t>
  </si>
  <si>
    <t>PRINCIPAL TC</t>
  </si>
  <si>
    <t>DECANO</t>
  </si>
  <si>
    <t>DIRECTOR</t>
  </si>
  <si>
    <t>ASOCIADO TC</t>
  </si>
  <si>
    <t>AUXILIAR TC</t>
  </si>
  <si>
    <t>DEPARTAMENTO ACADEMICO DE AGRONOMIA Y ZOOTECNIA</t>
  </si>
  <si>
    <t>ASOCIADO DE</t>
  </si>
  <si>
    <t>AUXILIAR DE</t>
  </si>
  <si>
    <t>BURGOS OBESO GILMER GALO</t>
  </si>
  <si>
    <t>ARAUJO CASTILLO EDITA ASUNCION</t>
  </si>
  <si>
    <t>MURO MOREY JUAN CESAR</t>
  </si>
  <si>
    <t>GOMEZ QUEZADA ALFREDO CARMELO</t>
  </si>
  <si>
    <t>CORTEZ LARA REGNE</t>
  </si>
  <si>
    <t>PESANTES VERA MANUEL FERNANDO</t>
  </si>
  <si>
    <t>HUARANGA MORENO FELIX RICARDO</t>
  </si>
  <si>
    <t>MOSTACERO LEON JOSE</t>
  </si>
  <si>
    <t>ALVITEZ IZQUIERDO ELMER</t>
  </si>
  <si>
    <t>AYQUIPA AYCHO GASPAR EPIFANIO</t>
  </si>
  <si>
    <t>JAIME CHAMOCHUMBI MIGUEL ANGEL</t>
  </si>
  <si>
    <t>GASTAÑADUI ROSAS DANILO</t>
  </si>
  <si>
    <t>PRIETO LARA ZULITA ADRIANA</t>
  </si>
  <si>
    <t>COORDINADOR ACADEMICO</t>
  </si>
  <si>
    <t>COORDINADOR ADMINISTRATIVO</t>
  </si>
  <si>
    <t>SEDE DESCENTRALIZADA DE HUAMACHUCO</t>
  </si>
  <si>
    <t>DEPARTAMENTO ACADEMICO DE CIENCIAS AGROINDUSTRIALES</t>
  </si>
  <si>
    <t>DEPARTAMENTO ACADEMICO DE LA MUJER Y EL NIÑO</t>
  </si>
  <si>
    <t>DEPARTAMENTO ACADEMICO DE LENGUA NACIONAL Y LITERATURA</t>
  </si>
  <si>
    <t>DEPARTAMENTO ACADEMICO DE INGENIERIA INDUSTRIAL</t>
  </si>
  <si>
    <t>DEPARTAMENTO ACADEMICO DE INGENIERIA DE SISTEMAS</t>
  </si>
  <si>
    <t>DEPARTAMENTO ACADEMICO DE INGENIERIA MECANICA</t>
  </si>
  <si>
    <t>DEPARTAMENTO ACADEMICO DE SALUD FAMILIAR Y COMUNITARIA</t>
  </si>
  <si>
    <t>SEDES DESCENTRALIZADAS DE LA UNIVERSIDAD NACIONAL DE TRUJILLO</t>
  </si>
  <si>
    <t>S. D. DE GUADALUPE</t>
  </si>
  <si>
    <t>S. D. DE HUAMACHUCO</t>
  </si>
  <si>
    <t>RODRIGUEZ RODRIGUEZ ROBERTO</t>
  </si>
  <si>
    <t>LOPEZ MEDINA SEGUNDO ELOY</t>
  </si>
  <si>
    <t>RODRIGUEZ ESPEJO MARLENE RENE</t>
  </si>
  <si>
    <t>BELTRAN ORBEGOSO RAUL ANTONIO</t>
  </si>
  <si>
    <t>POLO BENITES EDGARDO FRANCISCO</t>
  </si>
  <si>
    <t>ESCUELA ACAD. PROFESIONAL DE HISTORIA</t>
  </si>
  <si>
    <t>ESCUELA ACAD. PROFESIONAL DE INGENIERIA MECANTRONICA</t>
  </si>
  <si>
    <t>ESCUELA ACAD. PROFESIONAL DE INGENIERIA AMBIENTAL</t>
  </si>
  <si>
    <t>PELAEZ PELAEZ FREDDY</t>
  </si>
  <si>
    <t>CHICO RUIZ JULIO ROGER</t>
  </si>
  <si>
    <t>MEJIA COICO FREDDY ROGGER</t>
  </si>
  <si>
    <t>LINARES CAFFO LUIS ENRIQUE</t>
  </si>
  <si>
    <t>VARGAS VASQUEZ FRANKLIN ROGER</t>
  </si>
  <si>
    <t>ANHUAMAN AZABACHE RAUL</t>
  </si>
  <si>
    <t>GUEVARA GONZALES JUAN JOSE</t>
  </si>
  <si>
    <t>ANGULO CASTRO IVAN WILFREDO</t>
  </si>
  <si>
    <t>ALVARADO SALINAS PEDRO ARNALDO</t>
  </si>
  <si>
    <t>JARA CAMPOS CESAR AUGUSTO</t>
  </si>
  <si>
    <t>MURGA GUTIERREZ SANTOS NELIDA</t>
  </si>
  <si>
    <t>ROBLES CASTILLO HEBER MAX</t>
  </si>
  <si>
    <t>DEPARTAMENTO ACADEMICO DE PESQUERIA</t>
  </si>
  <si>
    <t>ICOCHEA BARBARAN ELENA</t>
  </si>
  <si>
    <t>SANCHEZ CORREA YESENIA</t>
  </si>
  <si>
    <t>COORDINADOR GENERAL</t>
  </si>
  <si>
    <t>CORREA LA TORRE JORGE ARTEMIO</t>
  </si>
  <si>
    <t>ALVA CALDERON ROGER MARINO</t>
  </si>
  <si>
    <t>DIAZ BARBOZA MOISES EFRAIN</t>
  </si>
  <si>
    <t>ZAFRA TRELLES ALINA MABEL</t>
  </si>
  <si>
    <t>VENEROS URBINA BILMIA</t>
  </si>
  <si>
    <t>ARELLANO BARRAGAN JULIO CESAR</t>
  </si>
  <si>
    <t>ROMAN VARGAS MARGARITA NOEMI</t>
  </si>
  <si>
    <t>LLANOS QUEVEDO JOSE</t>
  </si>
  <si>
    <t>CASTILLO VIERA SEGUNDO FELIX</t>
  </si>
  <si>
    <t>ILICH ZERPA STEBAN ALEJANDRO</t>
  </si>
  <si>
    <t>SALAZAR CASTILLO MARCO LEONCIO</t>
  </si>
  <si>
    <t>INSTITUTO DE INVESTIGACIONES JURIDICO POLITICO</t>
  </si>
  <si>
    <t>ZAVALA SULLAC JUAN CARLOS</t>
  </si>
  <si>
    <t>PISFIL CHAVESTA EULOGIO</t>
  </si>
  <si>
    <t>IDROGO DELGADO TEOFILO</t>
  </si>
  <si>
    <t>ESTRADA DIAZ JUAN JOSE</t>
  </si>
  <si>
    <t>REYES BARRUTIA LIZARDO</t>
  </si>
  <si>
    <t>GUERRERO DIAZ LUIS EDIL</t>
  </si>
  <si>
    <t>NEYRA ALVARADO CARMEN OLINDA</t>
  </si>
  <si>
    <t>CHANDUVI CORNEJO VICTOR HUGO</t>
  </si>
  <si>
    <t>UNIVERSIDAD NACIONAL DE TRUJILLO</t>
  </si>
  <si>
    <t xml:space="preserve">Nº </t>
  </si>
  <si>
    <t>CENTRO DE INFORMATICA DE CIENCIAS ECONOMICAS</t>
  </si>
  <si>
    <t>DEPARTAMENTO ACADEMICO DE ADMINISTRACION</t>
  </si>
  <si>
    <t>ZAVALETA LEON VICTOR JULIO</t>
  </si>
  <si>
    <t>SANCHEZ VERA LUIS FERNANDO</t>
  </si>
  <si>
    <t>RIVERA TICLIA SEGUNDO RAFAEL</t>
  </si>
  <si>
    <t>ZAVALA DE LA CRUZ FATIMA</t>
  </si>
  <si>
    <t>GONZALEZ SANCHEZ JOSE LUIS</t>
  </si>
  <si>
    <t>AYALA ORIHUELA GHERCY GUSTAVO</t>
  </si>
  <si>
    <t>PERALTA LOYOLA VICTOR MANUEL</t>
  </si>
  <si>
    <t>QUISPE MENDOZA ROBERTO</t>
  </si>
  <si>
    <t>HURTADO AGUILAR ROGER ALFREDO</t>
  </si>
  <si>
    <t>DEPARTAMENTO ACADEMICO DE CONTABILIDAD</t>
  </si>
  <si>
    <t>MEJIA ESQUIVES JUAN VICENTE</t>
  </si>
  <si>
    <t>RODRIGUEZ DONET LUIS AUGUSTO</t>
  </si>
  <si>
    <t>CHAVEZ ALAYO JUAN ANTONIO</t>
  </si>
  <si>
    <t>MORENO RODRIGUEZ AUGUSTO RICARDO</t>
  </si>
  <si>
    <t>SANCHEZ MENESES WILDER GUSTAVO</t>
  </si>
  <si>
    <t>DEPARTAMENTO ACADEMICO DE ECONOMIA</t>
  </si>
  <si>
    <t>DEPARTAMENTO ACAD. DE INGENIERIA DE SISTEMAS</t>
  </si>
  <si>
    <t>DEPARTAMENTO ACAD. DE INGENIERIA INDUSTRIAL</t>
  </si>
  <si>
    <t>FERNANDEZ ZUMAETA RAUL ANTONIO</t>
  </si>
  <si>
    <t>LAVALLE DIOS PEDRO LUIS</t>
  </si>
  <si>
    <t>ESQUIVEL PAREDES JULIO CESAR</t>
  </si>
  <si>
    <t>CALMET REYNA ENRIQUE</t>
  </si>
  <si>
    <t>CASTAÑEDA MELENDEZ JOSE MANUEL</t>
  </si>
  <si>
    <t>RODRIGUEZ NOMURA HERRIOT ELMER</t>
  </si>
  <si>
    <t>INGA DURANGO ALEJANDRO NELSON</t>
  </si>
  <si>
    <t>GRADOS MANAY BETTY VIOLETA</t>
  </si>
  <si>
    <t>RAMIREZ VEGA JOSE ALBERTO</t>
  </si>
  <si>
    <t>ROBLES ORTIZ FIDEL</t>
  </si>
  <si>
    <t>CALDERON INFANTES ULISES</t>
  </si>
  <si>
    <t>MOYA OBESO ALBERTO SANTIAGO</t>
  </si>
  <si>
    <t>RAFAEL SANCHEZ AUREA ELIZABETH</t>
  </si>
  <si>
    <t>YUPANQUI PEREDA JUAN</t>
  </si>
  <si>
    <t>ORTIZ TAVARA TERESA MARILU</t>
  </si>
  <si>
    <t>MONCADA REYES VICTOR ESTUARDO</t>
  </si>
  <si>
    <t>YEPJEN RAMOS ALEJANDRO ELJOV</t>
  </si>
  <si>
    <t>REYES FLORES DE ALAYO ZONIA LUZ</t>
  </si>
  <si>
    <t>MORI MONTILLA MIGUEL</t>
  </si>
  <si>
    <t>GONZALES HERRERA JORGE RONALD</t>
  </si>
  <si>
    <t>ARCE CRUZ ALIX JEAN</t>
  </si>
  <si>
    <t>JAUREGUI SAGASTEGUI JOSE SEVERO</t>
  </si>
  <si>
    <t>VILLACORTA ACOSTA ROXANA</t>
  </si>
  <si>
    <t>FALLA CORDERO CESAR SEGUNDO</t>
  </si>
  <si>
    <t>RUIZ MORENO RICHARD ALEX</t>
  </si>
  <si>
    <t>JIMENEZ RODRIGUEZ MARIA ELENA</t>
  </si>
  <si>
    <t>CASTAÑEDA AZABACHE JULIA SIXTINA</t>
  </si>
  <si>
    <t>CASANOVA HERRERA HUGO ENRIQUE</t>
  </si>
  <si>
    <t>MIRANDA TRONCOSO ADRIANA ELENA</t>
  </si>
  <si>
    <t>GUEVARA GUEVARA ERVANDO</t>
  </si>
  <si>
    <t>PASTOR GALVEZ RAUL MARIANO</t>
  </si>
  <si>
    <t>DIAZ HERRERA CESAR ALBERTO</t>
  </si>
  <si>
    <t>MIRANDA VARGAS MANUEL JESUS</t>
  </si>
  <si>
    <t>ODAR SANTILLAN LUIS ALFREDO</t>
  </si>
  <si>
    <t>CHAVEZ VILLACORTA MANUEL JESUS</t>
  </si>
  <si>
    <t>ANGELES ESCOBAR ALEJANDRO RAUL</t>
  </si>
  <si>
    <t>HERNANDEZ CARHUAPOMA HERNAN</t>
  </si>
  <si>
    <t>DEPARTAMENTO ACADEMICO DE FILOSOFIA Y ARTE</t>
  </si>
  <si>
    <t>BENITES JARA LUIS ALCIDES</t>
  </si>
  <si>
    <t>TEJADA RODRIGUEZ VICTOR MANUEL</t>
  </si>
  <si>
    <t>DEPARTAMENTO ACAD. DE COMUNICACIÓN SOCIAL</t>
  </si>
  <si>
    <t>OLIVER LINARES DOMINGO ESTUARDO</t>
  </si>
  <si>
    <t>RECTOR</t>
  </si>
  <si>
    <t>DECANOS</t>
  </si>
  <si>
    <t>2006-EF</t>
  </si>
  <si>
    <t>GIL GARCIA CAMILO DE LELIS</t>
  </si>
  <si>
    <t>CRUZADO SAUCEDO LUZ HERFILIA</t>
  </si>
  <si>
    <t>ZUBIAGA VERA WILLY FRANK</t>
  </si>
  <si>
    <t>ZAVALETA QUIPUSCOA SANTOS AZUCENA</t>
  </si>
  <si>
    <t>ROJO VERA DEISSY RUTH</t>
  </si>
  <si>
    <t>ISHIKANE DE TELLO GLORIA ALEJANDRA</t>
  </si>
  <si>
    <t>VENEGAS PIMINCHUMO CECILIO ENRIQUE</t>
  </si>
  <si>
    <t>SALDAÑA JIMENEZ JOSE ANTONIO</t>
  </si>
  <si>
    <t>MONTALVO BONILLA MANUEL COSME</t>
  </si>
  <si>
    <t>RODRIGUEZ HIDALGO LUIS ALEJANDRO</t>
  </si>
  <si>
    <t>MONTREUIL FRIAS MIGUEL AUGUSTO</t>
  </si>
  <si>
    <t>HERNANDEZ BRACAMONTE ROSA KARINA</t>
  </si>
  <si>
    <t>SANCHEZ TAMAYO SEGUNDO ROGER</t>
  </si>
  <si>
    <t>ASMAT ANHUAMAN ANA MARISELA</t>
  </si>
  <si>
    <t>ARANCIBIA ARROYO CARLOS FERNANDO</t>
  </si>
  <si>
    <t>ROMERO GOICOCHEA CECILIA VICTORIA</t>
  </si>
  <si>
    <t>AGUILAR ROJAS PERCY DANILO</t>
  </si>
  <si>
    <t>BENITES JARA GUSTAVO ADOLFO</t>
  </si>
  <si>
    <t>UCEDA DUCLOS SANTIAGO ALBERTO</t>
  </si>
  <si>
    <t>DEPARTAMENTO ACADEMICO DE HISTORIA Y GEOGRAFIA</t>
  </si>
  <si>
    <t>BENITES VILLEGAS HUGO ADELMO</t>
  </si>
  <si>
    <t>FERNANDEZ SALAS EMILIO CESAR</t>
  </si>
  <si>
    <t>YABAR DEXTRE POMPEYO</t>
  </si>
  <si>
    <t>TEMOCHE RUMICHE FELIPE</t>
  </si>
  <si>
    <t>GAMARRA ARANA WALTER EDMUNDO</t>
  </si>
  <si>
    <t>ALDAMA FLORES CLAVER JULIO</t>
  </si>
  <si>
    <t>PAJUELO TORRES NERY EDUARDO</t>
  </si>
  <si>
    <t>ACEVEDO CHAVEZ CESAR BENJAMIN</t>
  </si>
  <si>
    <t>EGUSQUIZA VIDAL JUAN</t>
  </si>
  <si>
    <t>BUSTAMANTE REBAZA LOTTY GLADYS</t>
  </si>
  <si>
    <t>ROMERO SOSA RICARDO</t>
  </si>
  <si>
    <t>SANCHEZ SALAZAR HUGO</t>
  </si>
  <si>
    <t>SECCION ARTE</t>
  </si>
  <si>
    <t>DIAZ VILLENA NOEMI LUCILA</t>
  </si>
  <si>
    <t>RODRIGUEZ MIÑANO CELINA ELIZABETH</t>
  </si>
  <si>
    <t>RAMIREZ GARCIA ESTHER JUSTINA</t>
  </si>
  <si>
    <t>SOLAR ANGULO CLARA LUZ</t>
  </si>
  <si>
    <t>MORILLAS BULNES AMELIA MARINA</t>
  </si>
  <si>
    <t>GOMEZ LUJAN MARIA DEL PILAR</t>
  </si>
  <si>
    <t>GUTIERREZ MENDEZ NORMA CARIDAD</t>
  </si>
  <si>
    <t>PEREZ VALDEZ CELIXA LUCIA</t>
  </si>
  <si>
    <t>VASQUEZ CASTILLO HILDA CORINA</t>
  </si>
  <si>
    <t>TELLO POMPA CARLOS ALBERTO</t>
  </si>
  <si>
    <t>MEDINA RODRIGUEZ JUANA DE DIOS</t>
  </si>
  <si>
    <t>LAZARO ARANDA DELIA AURORA</t>
  </si>
  <si>
    <t>BUSTAMANTE EDQUEN SEBASTIAN</t>
  </si>
  <si>
    <t>DEPARTAMENTO ACADEMICO DE ESTADISTICA</t>
  </si>
  <si>
    <t>MINCHON MEDINA CARLOS ALBERTO</t>
  </si>
  <si>
    <t>PACHAMANGO LEAN OLIVERO THAUSO</t>
  </si>
  <si>
    <t>IPANAQUE CENTENO ENRIQUE</t>
  </si>
  <si>
    <t>ESTRADA ALVA LUIS ALBERTO</t>
  </si>
  <si>
    <t>CHU CAMPOS ROSA ADRIANA</t>
  </si>
  <si>
    <t>DIAZ ARAUJO WILSON GUILLERMO</t>
  </si>
  <si>
    <t>VERDE OLIVARES HUMBERTO ANIBAL</t>
  </si>
  <si>
    <t>MELENDEZ ROSALES JORGE LUIS</t>
  </si>
  <si>
    <t>GOMEZ ARCE RICARDO MARTIN</t>
  </si>
  <si>
    <t>DEPARTAMENTO ACADEMICO DE FISICA</t>
  </si>
  <si>
    <t>PRADO CACERES SIXTO</t>
  </si>
  <si>
    <t>DELGADO TELLO MARCIAL</t>
  </si>
  <si>
    <t>AGUILAR MARIN PABLO</t>
  </si>
  <si>
    <t>SANCHEZ ROSALES OSWALDO ROGER</t>
  </si>
  <si>
    <t>PRIETO MURCIA ANTOLIN</t>
  </si>
  <si>
    <t>VACANTE</t>
  </si>
  <si>
    <t>VALVERDE LOPEZ JENNY CARLOTA</t>
  </si>
  <si>
    <t>DIAZ DIAZ FLOR DEL ROSARIO</t>
  </si>
  <si>
    <t>GUTIERREZ RAMOS MIRIAM ELIZABETH</t>
  </si>
  <si>
    <t>CURO VALLEJOS YURI FREDDY</t>
  </si>
  <si>
    <t>CESPEDES CARO LUIS FERNANDO</t>
  </si>
  <si>
    <t>GUEVARA VERA MANUEL ENRIQUE</t>
  </si>
  <si>
    <t>DELGADO OLANO WALTER HUMBERTO</t>
  </si>
  <si>
    <t>ROCHA JARA JORGE ANIBAL</t>
  </si>
  <si>
    <t>ALDAMA REYNA CLAVER WILDER</t>
  </si>
  <si>
    <t>MORILLO ALVA OSCAR ROBERTO</t>
  </si>
  <si>
    <t>GAVIDIA IVERICO JESUS ROBERTO</t>
  </si>
  <si>
    <t>CHAVEZ BACILIO MARIO ELDER</t>
  </si>
  <si>
    <t xml:space="preserve">Nº 29137  </t>
  </si>
  <si>
    <t>MIGUEL AGUILAR GERMAN ELY</t>
  </si>
  <si>
    <t>MENDEZ GIL VILMA JULIA</t>
  </si>
  <si>
    <t>CARRANZA CRUZ ANGEL RAFAEL</t>
  </si>
  <si>
    <t>ALFARO GARCIA LUIS ENRIQUE</t>
  </si>
  <si>
    <t>JANAMPA AÑAÑOS GARIN FEDOR</t>
  </si>
  <si>
    <t>RAMIREZ LARA GUILLERMO TEODORO</t>
  </si>
  <si>
    <t>ESPINOZA QUIROZ SALOMON TOBIAS</t>
  </si>
  <si>
    <t>MENDEZ CRUZ GILBERTO AMADO</t>
  </si>
  <si>
    <t>GARCIA PEREZ ELMIS OCTAVIO</t>
  </si>
  <si>
    <t>POVIS PUENTE ROSA AMELIA</t>
  </si>
  <si>
    <t>MACO VASQUEZ WILSON ARCENIO</t>
  </si>
  <si>
    <t>DIAZ LEIVA JOSE LEVI</t>
  </si>
  <si>
    <t>VERGARA MORENO EDMUNDO RUBEN</t>
  </si>
  <si>
    <t>GUIBAR OBESO SEGUNDO VALENTIN</t>
  </si>
  <si>
    <t>CASTILLO PEREDA ESTEBAN ROSAS</t>
  </si>
  <si>
    <t>BARRETO VEGA WAYMER ALFONSO</t>
  </si>
  <si>
    <t>ACEVEDO TENORIO TEODORO LUIS</t>
  </si>
  <si>
    <t>FERRER REYNA MARCOS ENRIQUE</t>
  </si>
  <si>
    <t>ARAGONES SALAZAR NELSON OMAR</t>
  </si>
  <si>
    <t>DEPARTAMENTO ACADEMICO DE BIOQUIMICA</t>
  </si>
  <si>
    <t>VIGO ALCANTARA VALDEMAR</t>
  </si>
  <si>
    <t>MIRANDA LEYVA SEGUNDO MANUEL</t>
  </si>
  <si>
    <t>TENORIO CABRERA JULIO LUIS</t>
  </si>
  <si>
    <t>GAGO PORRAS OLIVER HERIBERTO</t>
  </si>
  <si>
    <t>LARIOS CANTO ANGEL ALFREDO</t>
  </si>
  <si>
    <t>PLASENCIA ALVAREZ JORGE OMAR</t>
  </si>
  <si>
    <t>TRUJILLO NECIOSUP MILAGROS</t>
  </si>
  <si>
    <t>ABANTO MONTALVAN PERCY</t>
  </si>
  <si>
    <t>PEREDA TAPIA SONIA LILIANA</t>
  </si>
  <si>
    <t>DEPARTAMENTO ACADEMICO DE FARMACOLOGIA</t>
  </si>
  <si>
    <t>CRUZADO RAZCO JOSE LIZARDO</t>
  </si>
  <si>
    <t>GAMARRA SANCHEZ CESAR DEMOFILO</t>
  </si>
  <si>
    <t>VILLAR LOPEZ ROSA AMELIA</t>
  </si>
  <si>
    <t>ALVA DIAZ DORIS EDA</t>
  </si>
  <si>
    <t>AGREDA ULLOA MARIA VALENTINA</t>
  </si>
  <si>
    <t>BASAURI ESTEVES ROSA LEONOR</t>
  </si>
  <si>
    <t>REATEGUI NAVARRO MARCO ANTONIO</t>
  </si>
  <si>
    <t>PIMINCHUMO CARRANZA RAMON</t>
  </si>
  <si>
    <t>ZARI GIL GILMER</t>
  </si>
  <si>
    <t>ALVA PLASENCIA PEDRO MARCELO</t>
  </si>
  <si>
    <t>ROJAS RODRIGUEZ CARLOS ALFONSO</t>
  </si>
  <si>
    <t>ZEGARRA PALACIOS JUAN RICARDO</t>
  </si>
  <si>
    <t>URRUTIA ROLDAN CARLOS JORGE</t>
  </si>
  <si>
    <t>ESQUIVEL FLORES CARLOS ANTONIO</t>
  </si>
  <si>
    <t>ALVARADO IZAGUIRRE ZULLY</t>
  </si>
  <si>
    <t>SEIJAS VELASQUEZ SEGUNDO</t>
  </si>
  <si>
    <t>RAMIREZ CORDOVA SEGUNDO MIGUEL</t>
  </si>
  <si>
    <t>GUTIERREZ PESANTES ELIAS</t>
  </si>
  <si>
    <t>HERNANDEZ MOLINA ANGEL</t>
  </si>
  <si>
    <t>CARDENAS ALAYO RANULFO DONATO</t>
  </si>
  <si>
    <t>CORTIJO GARCIA AGUSBERTO</t>
  </si>
  <si>
    <t>REYES LOPEZ IVAN ALBERTO</t>
  </si>
  <si>
    <t>BACILIO QUIROZ AVELINO JAVIER</t>
  </si>
  <si>
    <t>ALCANTARA ALZA VICTOR MANUEL</t>
  </si>
  <si>
    <t>DEPARTAMENTO ACADEMICO DE QUIMICA</t>
  </si>
  <si>
    <t>GUERRERO PADILLA ANA MARLENE</t>
  </si>
  <si>
    <t>POLLACK VELASQUEZ LUIS ENRIQUE</t>
  </si>
  <si>
    <t>WILSON KRUGG JUAN HECTOR</t>
  </si>
  <si>
    <t>GAVIDIA VALENCIA JOSE GILBERTO</t>
  </si>
  <si>
    <t>GUERRERO LLUNCOR JUAN ADOLFO</t>
  </si>
  <si>
    <t>RAMIREZ RUIZ RENE</t>
  </si>
  <si>
    <t>SABANA GAMARRA ROBERTO ENRIQUE</t>
  </si>
  <si>
    <t>BENAVIDES SAMANDER GUSTAVO ADOLFO</t>
  </si>
  <si>
    <t>FARRO PEREZ NELSON WILLIANS</t>
  </si>
  <si>
    <t>LUJAN VELASQUEZ MANUELA NATIVIDAD</t>
  </si>
  <si>
    <t>ORTIZ LINARES JORGE WILLIAM</t>
  </si>
  <si>
    <t>RUIZ BENITES SEGUNDO DOMINGO</t>
  </si>
  <si>
    <t>GUZMAN GAVIDIA RAFAEL CARLOS</t>
  </si>
  <si>
    <t>ARTEAGA LUJAN NANCY ESMERALDA</t>
  </si>
  <si>
    <t>MENDO ZELADA TERESA ANTONIETA</t>
  </si>
  <si>
    <t>GUAYAN HUACCHA ELI</t>
  </si>
  <si>
    <t>ZAPATA MENDOZA MERCEDES ELENA</t>
  </si>
  <si>
    <t>ESPINOZA CAMUS FLOR CAROLINA</t>
  </si>
  <si>
    <t>VIGO MURGA EVERT ARTURO</t>
  </si>
  <si>
    <t>PINILLOS VILCA CARLOS ALBERTO</t>
  </si>
  <si>
    <t>CANALES HERRADA CATHERINE SOCORRO</t>
  </si>
  <si>
    <t>AGUILAR PAREDES OREALIS MARIA DEL SOCORRO</t>
  </si>
  <si>
    <t>CORDOVA LLONTOP JOSE MARCOS ULISES</t>
  </si>
  <si>
    <t>PELAEZ VINCES EDGARD JOSE</t>
  </si>
  <si>
    <t>QUILCAT LEON VITO ERASMO</t>
  </si>
  <si>
    <t>RIVERO MENDEZ JOSE FELIX</t>
  </si>
  <si>
    <t>VASQUEZ CORREA EDITH LORELEY</t>
  </si>
  <si>
    <t>REYES LAZARO WILSON</t>
  </si>
  <si>
    <t>DIAZ CAMACHO SEGUNDO JUAN</t>
  </si>
  <si>
    <t>CARRANZA VILCHEZ PATRICIA</t>
  </si>
  <si>
    <t>BERNUI PAREDES FELICIANO SALVADOR</t>
  </si>
  <si>
    <t>DIAZ ALARCON CESAR CHRISTIAM</t>
  </si>
  <si>
    <t>VASQUEZ BLAS CARLOS</t>
  </si>
  <si>
    <t>FLORES FRANCO JORGE ENRIQUE</t>
  </si>
  <si>
    <t>VILLARROEL AVALOS CESAR MANUEL</t>
  </si>
  <si>
    <t>CIEZA BURGA NAPOLEON</t>
  </si>
  <si>
    <t>RISCO DIAZ AMERICO ALEJANDRO</t>
  </si>
  <si>
    <t>RAMOS ALIAGA EDILBERTO ORLANDO</t>
  </si>
  <si>
    <t>VERA HERRERA MANUEL ISAIAS</t>
  </si>
  <si>
    <t>SILVA VILLANUEVA JOSE LUIS</t>
  </si>
  <si>
    <t>NOMBERTO TORRES ROSA ELIZABETH</t>
  </si>
  <si>
    <t>FLORES BARBARAN MANUEL AGUSTIN</t>
  </si>
  <si>
    <t>CENTRO DE PROMOCION Y DESARROLLO</t>
  </si>
  <si>
    <t>INSTITUTO DE INVESTIGACIONES SOCIALES</t>
  </si>
  <si>
    <t>ELIAS MINAYA JOSE FERNANDO</t>
  </si>
  <si>
    <t>PORTOCARRERO CARDENAS WEYDER</t>
  </si>
  <si>
    <t>VIGO GARCIA ALCIBIADES ELEAZAR</t>
  </si>
  <si>
    <t>VELASQUEZ BENITES ORLANDO</t>
  </si>
  <si>
    <t>BORREGO PERALTA CARLOS ANDRES</t>
  </si>
  <si>
    <t>NOMBERTO ESCOBAR JUAN FRANCISCO</t>
  </si>
  <si>
    <t>AGUIRRE AGUILAR ANTONIO ARMANDO</t>
  </si>
  <si>
    <t>IBERICO DIAZ MARCIA ADRIANA</t>
  </si>
  <si>
    <t>D.S. 106</t>
  </si>
  <si>
    <t>DEL ROSARIO ALFARO JOSE LEONARDO</t>
  </si>
  <si>
    <t>CALDERON CALDERON CARLOS ENRIQUE</t>
  </si>
  <si>
    <t>CORONADO TELLO LUIS ENRIQUE</t>
  </si>
  <si>
    <t>BECERRA CASTAÑEDA JOSE</t>
  </si>
  <si>
    <t xml:space="preserve">  </t>
  </si>
  <si>
    <t>HORNA CLAVO JOSE ROLANDO</t>
  </si>
  <si>
    <t>CORONADO IZASIGA VICTOR FERNANDO</t>
  </si>
  <si>
    <t>MOZO BLAS CARLOS FRANCISCO</t>
  </si>
  <si>
    <t>DEPARTAMENTO ACADEMICO DE CIENCIAS SOCIALES</t>
  </si>
  <si>
    <t>VEGA BAZAN RONCAL DELIA CONSUELO</t>
  </si>
  <si>
    <t>JEFES DEPARTAMENTOS</t>
  </si>
  <si>
    <t>ESCUELA ACADEMICO PROFESIONAL DE MEDICINA</t>
  </si>
  <si>
    <t>INSTITUTO DE OFTALMOLOGIA</t>
  </si>
  <si>
    <t>INSTITUTO DE MEDICINA TROPICAL</t>
  </si>
  <si>
    <t>INSTITUTO DE FARMACOLOGIA CLINICA</t>
  </si>
  <si>
    <t>DEPARTAMENTO ACADEMICO DE MORFOLOGIA HUMANA</t>
  </si>
  <si>
    <t>CRUZALEGUI HENRIQUEZ RODIL</t>
  </si>
  <si>
    <t>REMU.</t>
  </si>
  <si>
    <t>BAS.</t>
  </si>
  <si>
    <t>REM.</t>
  </si>
  <si>
    <t>REUN</t>
  </si>
  <si>
    <t>TRANS.</t>
  </si>
  <si>
    <t>HOMOL</t>
  </si>
  <si>
    <t>REFRIG.</t>
  </si>
  <si>
    <t>MOVIL.</t>
  </si>
  <si>
    <t>M.U.R.T.</t>
  </si>
  <si>
    <t>CARGO</t>
  </si>
  <si>
    <t>AUTOR.</t>
  </si>
  <si>
    <t>FEDU</t>
  </si>
  <si>
    <t>INCR,</t>
  </si>
  <si>
    <t>AFP-SNP</t>
  </si>
  <si>
    <t>DU. 073-</t>
  </si>
  <si>
    <t>DU. 090-</t>
  </si>
  <si>
    <t>NOV.96</t>
  </si>
  <si>
    <t>ESCOLARIDAD</t>
  </si>
  <si>
    <t>AGUINALDO FIESTAS PATRIAS Y NAVIDAD</t>
  </si>
  <si>
    <t>D.S. 050</t>
  </si>
  <si>
    <t>2003/EF</t>
  </si>
  <si>
    <t>D.S.044</t>
  </si>
  <si>
    <t>2005/EF</t>
  </si>
  <si>
    <t>D.S.020</t>
  </si>
  <si>
    <t>2004/EF</t>
  </si>
  <si>
    <t>DU. 011-</t>
  </si>
  <si>
    <t>ABR.-99</t>
  </si>
  <si>
    <t>AGO.-97</t>
  </si>
  <si>
    <t>REMUN.</t>
  </si>
  <si>
    <t xml:space="preserve">TOTAL </t>
  </si>
  <si>
    <t>JEFE DE DPTO.</t>
  </si>
  <si>
    <t>JEFE DE DPTO</t>
  </si>
  <si>
    <t>BON.</t>
  </si>
  <si>
    <t>PERS.</t>
  </si>
  <si>
    <t>FAM.</t>
  </si>
  <si>
    <t>CONDI-</t>
  </si>
  <si>
    <t>CION</t>
  </si>
  <si>
    <t>PLZAS</t>
  </si>
  <si>
    <t>LIZA AVILA MONICA HERTA</t>
  </si>
  <si>
    <t>ESPEC.</t>
  </si>
  <si>
    <t>COSTO</t>
  </si>
  <si>
    <t>VENTURA AGUILAR HENRY ELDER</t>
  </si>
  <si>
    <t>SUB TOTAL                                 S/.</t>
  </si>
  <si>
    <t>CODIGO</t>
  </si>
  <si>
    <t>VAN</t>
  </si>
  <si>
    <t>VIENE</t>
  </si>
  <si>
    <t>1 = RECTOR</t>
  </si>
  <si>
    <t>2 = VAC</t>
  </si>
  <si>
    <t>3 = VAD</t>
  </si>
  <si>
    <t>4 = DECANOS</t>
  </si>
  <si>
    <t>5 = DIRECTOR ESCUELA POST-GRADO</t>
  </si>
  <si>
    <t>6 = SECRETARIO GENERAL</t>
  </si>
  <si>
    <t>8 = JEFE DE DEPARTAMENTO</t>
  </si>
  <si>
    <t>9 = DIRECTOR SEC. POST-GRADO</t>
  </si>
  <si>
    <t>10 = JEFE OFICINA GENERAL</t>
  </si>
  <si>
    <t>11 = DIRECTOR O JEFE DE CENTRO O INSTITUTO DE INVESTIGACION.</t>
  </si>
  <si>
    <t>UNIDAD OPERATIVA</t>
  </si>
  <si>
    <t>FACULTAD</t>
  </si>
  <si>
    <t>PLAZAS</t>
  </si>
  <si>
    <t>CIENCIAS AGROPECUARIAS</t>
  </si>
  <si>
    <t>CIENCIAS BIOLOGICAS</t>
  </si>
  <si>
    <t>CIENCIAS ECONOMICAS</t>
  </si>
  <si>
    <t>2005</t>
  </si>
  <si>
    <t>CC. FF. Y MATEMATICAS</t>
  </si>
  <si>
    <t>CIENCIAS SOCIALES</t>
  </si>
  <si>
    <t>DERECHO Y CC. PP.</t>
  </si>
  <si>
    <t>ENFERMERIA</t>
  </si>
  <si>
    <t>FARMACIA Y BIOQUIMICA</t>
  </si>
  <si>
    <t>INGENIERIA</t>
  </si>
  <si>
    <t>INGENIERIA QUIMICA</t>
  </si>
  <si>
    <t>SANCHEZ CAMACHO CARLOS DANIEL</t>
  </si>
  <si>
    <t>EDUCACION  Y CC. COMUNIC.</t>
  </si>
  <si>
    <t>BONIF.</t>
  </si>
  <si>
    <t>ESPECIAL</t>
  </si>
  <si>
    <t>25697</t>
  </si>
  <si>
    <t>PLZS</t>
  </si>
  <si>
    <t>VILLANUEVA VALERIANO TOMASA BELINDA</t>
  </si>
  <si>
    <t>VENEROS TERRONES ROGER</t>
  </si>
  <si>
    <t>CRUZADO LESCANO ROBIN PERCY</t>
  </si>
  <si>
    <t>CHUNGA MEDINA JANET JULIA</t>
  </si>
  <si>
    <t>GARCIA CASOS VICTORIA SOLEDAD</t>
  </si>
  <si>
    <t>TABOADA PILCO ROCIO YVONNE</t>
  </si>
  <si>
    <t>SANTILLAN SALAZAR ROSARIO</t>
  </si>
  <si>
    <t>MUÑOZ DIAZ LUIS ALBERTO</t>
  </si>
  <si>
    <t/>
  </si>
  <si>
    <t>MEDICINA</t>
  </si>
  <si>
    <t>S/.</t>
  </si>
  <si>
    <t>7 = DIRECTOR DE ESCUELA ACADEMICO PROFESIONAL</t>
  </si>
  <si>
    <t xml:space="preserve"> 25697</t>
  </si>
  <si>
    <t>ALAYO ESPINOZA GERARDO</t>
  </si>
  <si>
    <t>PROF NIVEL V 40 H</t>
  </si>
  <si>
    <t>PROF NIVEL IV 40 H</t>
  </si>
  <si>
    <t>PROF NIVEL III 40 H</t>
  </si>
  <si>
    <t>PROF NIVEL V TP 12 H</t>
  </si>
  <si>
    <t>PROF NIVEL IV TP 12 H</t>
  </si>
  <si>
    <t>QUIÑONES PAREDES PEDRO</t>
  </si>
  <si>
    <t>D.S.065</t>
  </si>
  <si>
    <t>D.S.050</t>
  </si>
  <si>
    <t>PRINCIPAL TP 08 H</t>
  </si>
  <si>
    <t>ASOCIADO TP 08 H</t>
  </si>
  <si>
    <t>D.S. 020</t>
  </si>
  <si>
    <t>VILCHEZ SICCHA LUCAS ARQUIMEDES</t>
  </si>
  <si>
    <t>RIOS CARO TERESA ETELVINA</t>
  </si>
  <si>
    <t>VILLANUEVA SANCHEZ JORGE ARTURO</t>
  </si>
  <si>
    <t>LAZARO ARROYO VICTOR CARLOS</t>
  </si>
  <si>
    <t>ANGULO MONTOYA EDUARDO WILSON</t>
  </si>
  <si>
    <t>MORACHIMO BORREGO PABLO JAVIER</t>
  </si>
  <si>
    <t>ARROYO HUAMANCHUMO AURELIO MERCEDES</t>
  </si>
  <si>
    <t>2004</t>
  </si>
  <si>
    <t>12 = DIRECTOR DEL MUSEO DE ARQUEOLOGIA</t>
  </si>
  <si>
    <t>DOC.</t>
  </si>
  <si>
    <t>HOMOL. 20%</t>
  </si>
  <si>
    <t>CHAFLOQUE VITERI SERGIO ALBERT</t>
  </si>
  <si>
    <t xml:space="preserve"> </t>
  </si>
  <si>
    <t>DIAZ VERA FELIX EDUARDO</t>
  </si>
  <si>
    <t>BUCHELLI PERALES ORIVEL JACKSON</t>
  </si>
  <si>
    <t>ROJAS HIDALGO EDUARDO</t>
  </si>
  <si>
    <t>LIZA ORTIZ CESAR ROLANDO</t>
  </si>
  <si>
    <t>GONZALES VEINTIMILLA FEDERICO</t>
  </si>
  <si>
    <t>ALVA ASTUDILLO MARIO EDUARDO</t>
  </si>
  <si>
    <t>VICUÑA PEREZ HUGO ALFREDO</t>
  </si>
  <si>
    <t>YGLESIAS ALVA LUCY ANGELICA</t>
  </si>
  <si>
    <t>MORALES GAMARRA RICARDO ENRIQUE</t>
  </si>
  <si>
    <t>GONZALES NIEVES LUIS DAVID</t>
  </si>
  <si>
    <t>AGUIRRE AGUILAR AUGUSTO ALBERTO</t>
  </si>
  <si>
    <t>LEON MOSTACERO LUZMILA ELENA</t>
  </si>
  <si>
    <t>CASUSOL URTEAGA CARLOS ALBERTO</t>
  </si>
  <si>
    <t>LEYENDA:  CODIGOS DE CARGO  AUTORIDAD EN EL  P.A.P. 2004</t>
  </si>
  <si>
    <t>VILCA TANTAPOMA MANUEL EDUARDO</t>
  </si>
  <si>
    <t>D.S.056</t>
  </si>
  <si>
    <t>COL. A. J.F.S.C.-SECC. ARTE</t>
  </si>
  <si>
    <t>DEPARTAMENTO ACADEMICO DE INFORMATICA</t>
  </si>
  <si>
    <t>UNIDAD OPERATIVA: FACULTAD DE MEDICINA</t>
  </si>
  <si>
    <t>REMU.
BAS.</t>
  </si>
  <si>
    <t>CATEGORIA Y 
MODALIDAD</t>
  </si>
  <si>
    <t>CONDI-
CION</t>
  </si>
  <si>
    <t>CANT.
PLZS.</t>
  </si>
  <si>
    <t>Nº 
PLAZA</t>
  </si>
  <si>
    <t>TAPIA SALVATIERRA MAGNA</t>
  </si>
  <si>
    <t>COD.</t>
  </si>
  <si>
    <t>SEDE DESCENTRALIZADA DEL VALLE JEQUETEPEQUE</t>
  </si>
  <si>
    <t>AUXILIAR TP 20 H</t>
  </si>
  <si>
    <t>PRINCIPAL TP 20 H</t>
  </si>
  <si>
    <t>ASOCIADO TP 10 H</t>
  </si>
  <si>
    <t>ASOCIADO TP 20 H</t>
  </si>
  <si>
    <t>PRINCIPAL TP 10 H</t>
  </si>
  <si>
    <t>JP TP 20 H</t>
  </si>
  <si>
    <t>JP TP 10 H</t>
  </si>
  <si>
    <t>AUXILIAR TP 10 H</t>
  </si>
  <si>
    <t>AUXILIAR TP 08 H</t>
  </si>
  <si>
    <t>AUXILIAR TP 12 H</t>
  </si>
  <si>
    <t>ANTONIO ARAUJO EUSEBIO</t>
  </si>
  <si>
    <t>PLZ</t>
  </si>
  <si>
    <t>TUESTA COLLANTES LURDES</t>
  </si>
  <si>
    <t>ARBAYZA FRUCTUOSO JUAN DELFIN</t>
  </si>
  <si>
    <t>ASCON DIONICIO GREGORIO MAYER</t>
  </si>
  <si>
    <t>RIOS CAMPOS NELSON HORACIO</t>
  </si>
  <si>
    <t>HUIMAN AGUILAR MARCIAL</t>
  </si>
  <si>
    <t>VASQUEZ SANCHEZ JUAN LORGIO</t>
  </si>
  <si>
    <t>BAZAN GUZMAN MARIA LUISA</t>
  </si>
  <si>
    <t>LAMELA RIOS GRACIELA MARTHA</t>
  </si>
  <si>
    <t>POR 12 MESES</t>
  </si>
  <si>
    <t>FELIPE OBANDO TOMAS ENRIQUE</t>
  </si>
  <si>
    <t>ALVA BAZAN SALOMON</t>
  </si>
  <si>
    <t>ARELLANO SALAZAR CESAR</t>
  </si>
  <si>
    <t>ROJAS NACCHA JULIO CESAR</t>
  </si>
  <si>
    <t>D.S.044-</t>
  </si>
  <si>
    <t>2003/EF.</t>
  </si>
  <si>
    <t>LOZADA VILLENA BERNABE</t>
  </si>
  <si>
    <t>FLORIAN ZAVALETA LUIS</t>
  </si>
  <si>
    <t>DEPARTAMENTO ACAD. DE INGENIERIA DE MINAS Y METALURGICA</t>
  </si>
  <si>
    <t>DEPARTAMENTO ACAD. DE INGENIERIA DE MATERIALES</t>
  </si>
  <si>
    <t>BARRAZA JAUREGUI GABRIELA DEL CARMEN</t>
  </si>
  <si>
    <t>NINAQUISPE ZARE VIVIANO PAULINO</t>
  </si>
  <si>
    <t>AGREDA CALLIRGOS JAIME ASUNCION</t>
  </si>
  <si>
    <t>MENDOZA NAVARRO AMALIA MARLENE</t>
  </si>
  <si>
    <t>RUIZ REYES SEGUNDO GUILLERMO</t>
  </si>
  <si>
    <t>MORENO EUSTAQUIO WALTER</t>
  </si>
  <si>
    <t>CONTRERAS MOYA SANTIAGO</t>
  </si>
  <si>
    <t>BURGOS GOICOCHEA SABY</t>
  </si>
  <si>
    <t>BAUTISTA CONDOR JOSE LEONCIO</t>
  </si>
  <si>
    <t>MUÑOZ GANOZA EDUARDO JOSE</t>
  </si>
  <si>
    <t>MORALES GALARRETA JORGE GUILLERMO</t>
  </si>
  <si>
    <t>YBAÑEZ JULCA ROBERTO OSMUNDO</t>
  </si>
  <si>
    <t>LLENQUE DIAZ LUIS ALBERTO</t>
  </si>
  <si>
    <t>VICE RECTOR</t>
  </si>
  <si>
    <t>DIRECTOR DE ESCUELA</t>
  </si>
  <si>
    <t>DIRECTOR ESCUELA DE POSTGRADO</t>
  </si>
  <si>
    <t>ESCALAS REMUNERATIVAS DOCENTES</t>
  </si>
  <si>
    <t>CAT. MODALIDAD</t>
  </si>
  <si>
    <t>CR</t>
  </si>
  <si>
    <t>Rem. Básica</t>
  </si>
  <si>
    <t>Rem. Reunif.</t>
  </si>
  <si>
    <t>D.S.056-2004</t>
  </si>
  <si>
    <t>DS. 25697</t>
  </si>
  <si>
    <t>Trans. Homol.</t>
  </si>
  <si>
    <t>Bonif. Esp.</t>
  </si>
  <si>
    <t>Prep. Clases</t>
  </si>
  <si>
    <t>Ref./Movil.</t>
  </si>
  <si>
    <t>D.S.044-2003/EF</t>
  </si>
  <si>
    <t>DS. 065-2003</t>
  </si>
  <si>
    <t>DS. 050-2005</t>
  </si>
  <si>
    <t>D.U.090-96 16%</t>
  </si>
  <si>
    <t>D.U.073-97 16%</t>
  </si>
  <si>
    <t>D.U. 011-99 16%</t>
  </si>
  <si>
    <t>D.S. 020-2004/EF</t>
  </si>
  <si>
    <t>D.S-0106-2005</t>
  </si>
  <si>
    <t>TOTAL REMU.</t>
  </si>
  <si>
    <t>PRINCIPAL TP 19 H</t>
  </si>
  <si>
    <t>PRINCIPAL TP 18 H</t>
  </si>
  <si>
    <t>PRINCIPAL TP 17 H</t>
  </si>
  <si>
    <t>PRINCIPAL TP 16 H</t>
  </si>
  <si>
    <t>PRINCIPAL TP 15 H</t>
  </si>
  <si>
    <t>PRINCIPAL TP 14 H</t>
  </si>
  <si>
    <t>PRINCIPAL TP 13 H</t>
  </si>
  <si>
    <t>PRINCIPAL TP 12 H</t>
  </si>
  <si>
    <t>PRINCIPAL TP 11 H</t>
  </si>
  <si>
    <t>PRINCIPAL TP 09 H</t>
  </si>
  <si>
    <t>PRINCIPAL TP 07 H</t>
  </si>
  <si>
    <t>PRINCIPAL TP 06 H</t>
  </si>
  <si>
    <t>PRINCIPAL TP 05 H</t>
  </si>
  <si>
    <t>PRINCIPAL TP 04 H</t>
  </si>
  <si>
    <t>PRINCIPAL TP 03 H</t>
  </si>
  <si>
    <t>ASOCIADO TP 19 H</t>
  </si>
  <si>
    <t>ASOCIADO TP 18 H</t>
  </si>
  <si>
    <t>ASOCIADO TP 17 H</t>
  </si>
  <si>
    <t>ASOCIADO TP 16 H</t>
  </si>
  <si>
    <t>ASOCIADO TP 15 H</t>
  </si>
  <si>
    <t>ASOCIADO TP 14 H</t>
  </si>
  <si>
    <t>ASOCIADO TP 13 H</t>
  </si>
  <si>
    <t>ASOCIADO TP 12 H</t>
  </si>
  <si>
    <t>ASOCIADO TP 11 H</t>
  </si>
  <si>
    <t>ASOCIADO TP 09 H</t>
  </si>
  <si>
    <t>ASOCIADO TP 07 H</t>
  </si>
  <si>
    <t>ASOCIADO TP 06 H</t>
  </si>
  <si>
    <t>ASOCIADO TP 05 H</t>
  </si>
  <si>
    <t>ASOCIADO TP 04 H</t>
  </si>
  <si>
    <t>ASOCIADO TP 03 H</t>
  </si>
  <si>
    <t>AUXILIAR TP 19 H</t>
  </si>
  <si>
    <t>AUXILIAR TP 18 H</t>
  </si>
  <si>
    <t>AUXILIAR TP 17 H</t>
  </si>
  <si>
    <t>AUXILIAR TP 16 H</t>
  </si>
  <si>
    <t>AUXILIAR TP 15 H</t>
  </si>
  <si>
    <t>AUXILIAR TP 14 H</t>
  </si>
  <si>
    <t>AUXILIAR TP 13 H</t>
  </si>
  <si>
    <t>AUXILIAR TP 11 H</t>
  </si>
  <si>
    <t>AUXILIAR TP 09 H</t>
  </si>
  <si>
    <t>AUXILIAR TP 07 H</t>
  </si>
  <si>
    <t>AUXILIAR TP 06 H</t>
  </si>
  <si>
    <t>AUXILIAR TP 05 H</t>
  </si>
  <si>
    <t>AUXILIAR TP 04 H</t>
  </si>
  <si>
    <t>AUXILIAR TP 03 H</t>
  </si>
  <si>
    <t>JP DE</t>
  </si>
  <si>
    <t>JP TC</t>
  </si>
  <si>
    <t>JP TP 19 H</t>
  </si>
  <si>
    <t>JP TP 18 H</t>
  </si>
  <si>
    <t>JP TP 17 H</t>
  </si>
  <si>
    <t>JP TP 16 H</t>
  </si>
  <si>
    <t>JP TP 15 H</t>
  </si>
  <si>
    <t>JP TP 14 H</t>
  </si>
  <si>
    <t>JP TP 13 H</t>
  </si>
  <si>
    <t>JP TP 12 H</t>
  </si>
  <si>
    <t>JP TP 11 H</t>
  </si>
  <si>
    <t>JP TP 09 H</t>
  </si>
  <si>
    <t>JP TP 08 H</t>
  </si>
  <si>
    <t>JP TP 07 H</t>
  </si>
  <si>
    <t>JP TP 06 H</t>
  </si>
  <si>
    <t>JP TP 05 H</t>
  </si>
  <si>
    <t>JP TP 04 H</t>
  </si>
  <si>
    <t>JP TP 03 H</t>
  </si>
  <si>
    <t>PROF NIVEL V 20 H</t>
  </si>
  <si>
    <t>LUNA VICTORIA MORI FLOR MARLENE</t>
  </si>
  <si>
    <t>VASQUEZ ARTEAGA MARCIAL VICENTE</t>
  </si>
  <si>
    <t>GUTIERREZ CHACON GUILLERMO ARMANDO</t>
  </si>
  <si>
    <t>RODRIGUEZ RODRIGUEZ ENRIQUE MIGUEL</t>
  </si>
  <si>
    <t>SANTOS CRUZ TEODULO JENARO</t>
  </si>
  <si>
    <t>VASQUEZ VILLALOBOS VICTOR JAVIER</t>
  </si>
  <si>
    <t>FLORES URQUIAGA HIPOLITO FRANCISCO</t>
  </si>
  <si>
    <t>BAUTISTA CERNA WALTER SIGFREDO</t>
  </si>
  <si>
    <t>VEGA LLERENA HUMBERTO MANUEL</t>
  </si>
  <si>
    <t>ALVARADO LOYOLA LUIS ANDRES</t>
  </si>
  <si>
    <t>CAFFO MARRUFFO ROBERTO</t>
  </si>
  <si>
    <t>ALVARADO QUINTANA HERNAN MARTIN</t>
  </si>
  <si>
    <t>LUJAN SALVATIERRA ANGEL PEDRO</t>
  </si>
  <si>
    <t>OTOYA AYESTA AMANDA MAGALI DEL PI</t>
  </si>
  <si>
    <t>CASTILLO DIESTRA CARLOS ENRIQUE</t>
  </si>
  <si>
    <t>ALARCON GUTIERRES WILLMAN NEPTALI</t>
  </si>
  <si>
    <t>LESCANO BOCANEGRA LESLIE CRISTINA</t>
  </si>
  <si>
    <t>GUTIERREZ DE ALARCON ROSA DEIDAMIA</t>
  </si>
  <si>
    <t>RUIZ VIGO JORGE EDUARDO</t>
  </si>
  <si>
    <t>CASTILLO SANCHEZ RICARDO WELLINGTO</t>
  </si>
  <si>
    <t>ROMERO SHOLLANDE CARLOS AURELIO</t>
  </si>
  <si>
    <t>IZQUIERDO CÉLIZ JULIO WAGNER</t>
  </si>
  <si>
    <t>DE BRACAMONTE MEZA MODESTO OLEGARI</t>
  </si>
  <si>
    <t>BALTODANO AZABACHE VICTOR HIPOLITO</t>
  </si>
  <si>
    <t>JAVE MORALES DE LOO NELLY CITA</t>
  </si>
  <si>
    <t>VIGO ALCANTARA SEGUNDO SANTIAGO</t>
  </si>
  <si>
    <t>ROLDAN PAREDES GILBERTO ESTANISLAO</t>
  </si>
  <si>
    <t>MONCADA ALBITRES LUIS ORLANDO</t>
  </si>
  <si>
    <t>ALARCON GUTIERREZ SEGUNDO RICARDO</t>
  </si>
  <si>
    <t>ARROYO HUAMANCHUMO AURELIO MERCEDE</t>
  </si>
  <si>
    <t>PESANTES SHIMAJUKO SOLEDAD MARLENE</t>
  </si>
  <si>
    <t>RIVASPLATA MENDOZA ANTONIO ISAIAS</t>
  </si>
  <si>
    <t>TABOADA NEIRA MARTIN</t>
  </si>
  <si>
    <t>PRETEL SEVILLANO ORLANDO ENRIQUE</t>
  </si>
  <si>
    <t>UCEDA CASTILLO SANTIAGO EVARISTO</t>
  </si>
  <si>
    <t>RAMIREZ GARCIA DE URIBE ESTHER JUS</t>
  </si>
  <si>
    <t>ESPINOZA POLO DEMOFILO HILDEBRANDO</t>
  </si>
  <si>
    <t>SANTOS FERNANDEZ JUAN PEDRO</t>
  </si>
  <si>
    <t>PINCHI RAMIREZ WADSON</t>
  </si>
  <si>
    <t>FARFAN VERASTEGUI LUIS GUSTAVO</t>
  </si>
  <si>
    <t>CABALLERO ALAYO CARLOS OSWALDO</t>
  </si>
  <si>
    <t>CONCEPCION URTEAGA LUIS ALBERTO</t>
  </si>
  <si>
    <t>CRUZ SILVA JOSE GABRIEL</t>
  </si>
  <si>
    <t>CEDANO SAAVEDRA CAROLINA ESTHER</t>
  </si>
  <si>
    <t>VASQUEZ BOYER CARLOS ALBERTO</t>
  </si>
  <si>
    <t>SIFUENTES INOSTROZA HERMES NATIVID</t>
  </si>
  <si>
    <t>BARRAZA JAUREGUI GABRIELA DEL CARM</t>
  </si>
  <si>
    <t>RONCAL SALDAÑA SEGUNDO FELIX</t>
  </si>
  <si>
    <t>LAVADO IBAÑEZ MANUEL ALFONSO</t>
  </si>
  <si>
    <t>IBAÑEZ ZAVALETA EDUARDO VENICIO</t>
  </si>
  <si>
    <t>DEPG</t>
  </si>
  <si>
    <t>SG</t>
  </si>
  <si>
    <t>DEAP</t>
  </si>
  <si>
    <t>JD</t>
  </si>
  <si>
    <t>JOG</t>
  </si>
  <si>
    <t>VICERRECTOR ACADEMICO</t>
  </si>
  <si>
    <t>VICERRECTOR ADMINISTRATIVO</t>
  </si>
  <si>
    <t>DIRECTOR DE ESCUELA DE POSTGRADO</t>
  </si>
  <si>
    <t>JEFE DE DEPARTAMENTO ACADEMICO</t>
  </si>
  <si>
    <t>JEFE DE OFICINA GENERAL</t>
  </si>
  <si>
    <t>TOTAL INCREMENTO POR CARGO</t>
  </si>
  <si>
    <t>DETERMINACION DEL COSTO DE LA HOMOLOGACION DEL PERSONAL DOCENTE DE LA UNIVERSIDAD NACIONAL DE TRUJILLO</t>
  </si>
  <si>
    <t>BASE LEGAL : DECRETOS DE URGENCIA Nº 033-2005</t>
  </si>
  <si>
    <t>Nº</t>
  </si>
  <si>
    <t>CODIGO UNT</t>
  </si>
  <si>
    <t>APELLIDOS  Y  NOMBRES</t>
  </si>
  <si>
    <t>CATEGORIA</t>
  </si>
  <si>
    <t>APLICACIÓN  DU 033-05/002-06-D.S.019</t>
  </si>
  <si>
    <t>P.U.R. DIC. 2005</t>
  </si>
  <si>
    <t>DIFERENCIA POR HOMOL.</t>
  </si>
  <si>
    <t>AUM 20 %</t>
  </si>
  <si>
    <t>DECRETO LEY</t>
  </si>
  <si>
    <t>SALDO</t>
  </si>
  <si>
    <t>Categ./Modal.</t>
  </si>
  <si>
    <t xml:space="preserve">Escala </t>
  </si>
  <si>
    <t>AUMENTO</t>
  </si>
  <si>
    <t>POR HOMOL.</t>
  </si>
  <si>
    <t>0037</t>
  </si>
  <si>
    <t>ORTIZ MARIN SEGUNDO HELMER</t>
  </si>
  <si>
    <t>PRINCIPAL</t>
  </si>
  <si>
    <t>DE</t>
  </si>
  <si>
    <t>PRN DE II</t>
  </si>
  <si>
    <t>1797</t>
  </si>
  <si>
    <t>AUXILIAR</t>
  </si>
  <si>
    <t>AUX DE</t>
  </si>
  <si>
    <t>1951</t>
  </si>
  <si>
    <t>NUÑEZ AVALOS DAYSI MAXIMINA</t>
  </si>
  <si>
    <t>2558</t>
  </si>
  <si>
    <t>MANTILLA RODRIGUEZ ANA ELENA</t>
  </si>
  <si>
    <t>2714</t>
  </si>
  <si>
    <t>2890</t>
  </si>
  <si>
    <t>ÑIQUE ROMERO SANTOS SEGUNDO</t>
  </si>
  <si>
    <t>2965</t>
  </si>
  <si>
    <t>3127</t>
  </si>
  <si>
    <t>SAAVEDRA SUAREZ SEGUNDO FRANCISCO</t>
  </si>
  <si>
    <t>3170</t>
  </si>
  <si>
    <t>REYNA SEGURA ROGER DEMETRIO</t>
  </si>
  <si>
    <t>3353</t>
  </si>
  <si>
    <t>ROSALES THAM TERESA ESPERANZA</t>
  </si>
  <si>
    <t>3393</t>
  </si>
  <si>
    <t>4056</t>
  </si>
  <si>
    <t>ZAVALA BENITES EMERITO FELIPE</t>
  </si>
  <si>
    <t>4077</t>
  </si>
  <si>
    <t xml:space="preserve">JARA AGUILAR DEMETRIO RAFAEL                       </t>
  </si>
  <si>
    <t>4080</t>
  </si>
  <si>
    <t>4082</t>
  </si>
  <si>
    <t>ESCALANTE GOMEZ HEIDER ONU</t>
  </si>
  <si>
    <t>4088</t>
  </si>
  <si>
    <t>PRINCIPE LEON JENNY MARLENE</t>
  </si>
  <si>
    <t>4104</t>
  </si>
  <si>
    <t>ALZA SALVATIERRA VANESSA JOCELYN</t>
  </si>
  <si>
    <t>4112</t>
  </si>
  <si>
    <t>4118</t>
  </si>
  <si>
    <t>OTINIANO GARCIA NELIDA MILLY ESTHER</t>
  </si>
  <si>
    <t>4133</t>
  </si>
  <si>
    <t>GUTIERREZ ROJAS AMPARO MAGDALENA</t>
  </si>
  <si>
    <t>4142</t>
  </si>
  <si>
    <t>AYALA JARA CARMEN ISOLINA</t>
  </si>
  <si>
    <t>4144</t>
  </si>
  <si>
    <t>QUEVEDO NOVOA LUIS GUILLERMO</t>
  </si>
  <si>
    <t>4145</t>
  </si>
  <si>
    <t>AGUILAR DELGADO JOSE LUIS</t>
  </si>
  <si>
    <t>CASTRO ALAVEDRA DE GAR MARIA ELENA</t>
  </si>
  <si>
    <t>GIL RAMIREZ RICARDO JAIME</t>
  </si>
  <si>
    <t>ABANTO ZAMORA FRANCISCO MOISES</t>
  </si>
  <si>
    <t>CRUZ MONZON  JOSE ALFREDO</t>
  </si>
  <si>
    <t>ARRIAGA VERASTEGUI HILDA CELIA</t>
  </si>
  <si>
    <t>ZEVALLOS ECHEVARRIA ALICIA RAMONA</t>
  </si>
  <si>
    <t>ALBERCA HUAMAN LEONARDO E.</t>
  </si>
  <si>
    <t>SALDAÑA SAAVEDRA SEGUNDO  JUAN</t>
  </si>
  <si>
    <t>ABANTO ROJAS ELI  MANUEL</t>
  </si>
  <si>
    <t>4198</t>
  </si>
  <si>
    <t>CERNA REYES EDUARDO</t>
  </si>
  <si>
    <t>HURTADO GASTAÑADUI MIGUEL EDUARDO</t>
  </si>
  <si>
    <t>LEON NAVARRO RONALD WISTON</t>
  </si>
  <si>
    <t>RISCO DAVILA CARLOS ALFONSO</t>
  </si>
  <si>
    <t>PERALTA CASTAÑEDA JULIO CESAR</t>
  </si>
  <si>
    <t>0680</t>
  </si>
  <si>
    <t>ASOCIADO</t>
  </si>
  <si>
    <t>ASO DE II</t>
  </si>
  <si>
    <t>0792</t>
  </si>
  <si>
    <t>MARRUFO VALDIVIESO HELA ANA</t>
  </si>
  <si>
    <t>1179</t>
  </si>
  <si>
    <t>1433</t>
  </si>
  <si>
    <t>1888</t>
  </si>
  <si>
    <t>1894</t>
  </si>
  <si>
    <t>SANCHEZ PELAEZ HUGO TOMAS</t>
  </si>
  <si>
    <t>1961</t>
  </si>
  <si>
    <t>2013</t>
  </si>
  <si>
    <t>2014</t>
  </si>
  <si>
    <t>CESPEDES THORNDIKE MAGNOLIA IRIS</t>
  </si>
  <si>
    <t>2105</t>
  </si>
  <si>
    <t>SALAZAR ROJAS NELVA LUCY</t>
  </si>
  <si>
    <t>2107</t>
  </si>
  <si>
    <t>SAGASTEGUI CAICEDO MARIA LUZMILA</t>
  </si>
  <si>
    <t>2175</t>
  </si>
  <si>
    <t>2178</t>
  </si>
  <si>
    <t>SANCHEZ SANDOVAL PAULINO WAIMER</t>
  </si>
  <si>
    <t>2193</t>
  </si>
  <si>
    <t>2267</t>
  </si>
  <si>
    <t>CHAMAN MEDINA MERCEDES ELIZABETH</t>
  </si>
  <si>
    <t>2467</t>
  </si>
  <si>
    <t>2470</t>
  </si>
  <si>
    <t>PADILLA SAGASTEGUI SANTOS ENRIQUE</t>
  </si>
  <si>
    <t>2581</t>
  </si>
  <si>
    <t>2621</t>
  </si>
  <si>
    <t>2636</t>
  </si>
  <si>
    <t>DELGADO VASQUEZ ROSARIO DIOMEDES</t>
  </si>
  <si>
    <t>2668</t>
  </si>
  <si>
    <t>2684</t>
  </si>
  <si>
    <t>VILLALOBOS TORRES JOSE DEL CARMEN VALENTIN</t>
  </si>
  <si>
    <t>2713</t>
  </si>
  <si>
    <t>GONZALES POSITO GLADYS SILVIA</t>
  </si>
  <si>
    <t>2722</t>
  </si>
  <si>
    <t>2731</t>
  </si>
  <si>
    <t>CASTAÑEDA CARRANZA JULIO ALBERTO</t>
  </si>
  <si>
    <t>2736</t>
  </si>
  <si>
    <t>RAMIREZ CRUZ AURELIANO FLORENCIO</t>
  </si>
  <si>
    <t>2739</t>
  </si>
  <si>
    <t>2741</t>
  </si>
  <si>
    <t>2743</t>
  </si>
  <si>
    <t>2763</t>
  </si>
  <si>
    <t>2766</t>
  </si>
  <si>
    <t>2809</t>
  </si>
  <si>
    <t>2816</t>
  </si>
  <si>
    <t>2818</t>
  </si>
  <si>
    <t>2832</t>
  </si>
  <si>
    <t>PURIZAGA FERNANDEZ ISMAEL IGNACIO</t>
  </si>
  <si>
    <t>2847</t>
  </si>
  <si>
    <t>RODRIGUEZ CASTILLO ANDRES OSWALDO</t>
  </si>
  <si>
    <t>2855</t>
  </si>
  <si>
    <t>SAGASTEGUI GUARNIZ WILLIAM ANTONIO</t>
  </si>
  <si>
    <t>2864</t>
  </si>
  <si>
    <t>2867</t>
  </si>
  <si>
    <t>GONZALEZ VILLANUEVA DANIEL ANTONIO</t>
  </si>
  <si>
    <t>2871</t>
  </si>
  <si>
    <t>IZQUIERDO CELIS JULIO WAGNER</t>
  </si>
  <si>
    <t>2881</t>
  </si>
  <si>
    <t>SAAVEDRA OLORTEGUI GLADYS ESPERANZA</t>
  </si>
  <si>
    <t>2913</t>
  </si>
  <si>
    <t>2917</t>
  </si>
  <si>
    <t>CABRERA DE CIPRIANO ANGELITA TERESA</t>
  </si>
  <si>
    <t>2931</t>
  </si>
  <si>
    <t>2945</t>
  </si>
  <si>
    <t>RODRIGUEZ HARO ICELA MARISSA</t>
  </si>
  <si>
    <t>2967</t>
  </si>
  <si>
    <t>2999</t>
  </si>
  <si>
    <t>BLAS CERDAN WILLIAN GENARO</t>
  </si>
  <si>
    <t>3002</t>
  </si>
  <si>
    <t>CASTILLO VALDIVIEZO PASCUAL ANCELMO</t>
  </si>
  <si>
    <t>3100</t>
  </si>
  <si>
    <t>ROJAS JERONIMO JENNY MARGARITA</t>
  </si>
  <si>
    <t>3128</t>
  </si>
  <si>
    <t>PANTA MESONES JULIO TITO</t>
  </si>
  <si>
    <t>3130</t>
  </si>
  <si>
    <t>ZAVALETA GUTIERREZ NILTHON EMERSON</t>
  </si>
  <si>
    <t>3142</t>
  </si>
  <si>
    <t>3147</t>
  </si>
  <si>
    <t>ZELADA ESTRAVER WILLIAM ELMER</t>
  </si>
  <si>
    <t>3195</t>
  </si>
  <si>
    <t>3196</t>
  </si>
  <si>
    <t>3198</t>
  </si>
  <si>
    <t>GONZALEZ SICCHA DE GONZALEZ ANABEL</t>
  </si>
  <si>
    <t>3200</t>
  </si>
  <si>
    <t>ROJAS GARCIA DE RUIZ MARIA TERESITA</t>
  </si>
  <si>
    <t>3206</t>
  </si>
  <si>
    <t>3210</t>
  </si>
  <si>
    <t>3217</t>
  </si>
  <si>
    <t>3221</t>
  </si>
  <si>
    <t>RUBIO LOPEZ FRANCO MODESTO</t>
  </si>
  <si>
    <t>3244</t>
  </si>
  <si>
    <t>LARA ROMERO LUIS ALBERTO</t>
  </si>
  <si>
    <t>3246</t>
  </si>
  <si>
    <t>LEITON ESPINOZA ZOILA ESPERANZA</t>
  </si>
  <si>
    <t>3276</t>
  </si>
  <si>
    <t>HUAMAN RODRIGUEZ EMILIANA APOLINARIA</t>
  </si>
  <si>
    <t>3277</t>
  </si>
  <si>
    <t>ROLDAN RODRIGUEZ JUDITH ENIT</t>
  </si>
  <si>
    <t>3281</t>
  </si>
  <si>
    <t>3287</t>
  </si>
  <si>
    <t>3290</t>
  </si>
  <si>
    <t>3301</t>
  </si>
  <si>
    <t>VILLACORTA VASQUEZ JUAN AMARO</t>
  </si>
  <si>
    <t>3310</t>
  </si>
  <si>
    <t>NORIEGA SAGASTEGUI RUTH NOEMI</t>
  </si>
  <si>
    <t>3335</t>
  </si>
  <si>
    <t>CASTAÑEDA CARRION IRMA NIDIA</t>
  </si>
  <si>
    <t>FRANCO CORNELIO CARLOS ALBERTO</t>
  </si>
  <si>
    <t>CANO URBINA EDUARDO ANDRES</t>
  </si>
  <si>
    <t>BOCANEGRA OSORIO SANTIAGO NESTOR</t>
  </si>
  <si>
    <t>CLAROS AGUILAR DE LARREA VIOLETA</t>
  </si>
  <si>
    <t>RODRIGUEZ ARMAS ANGELA FREMIOT</t>
  </si>
  <si>
    <t>1750</t>
  </si>
  <si>
    <t>DIONICIO VEREAU JONY YSRAEL</t>
  </si>
  <si>
    <t>GUARDIA JARA JUAN ROOSVELT</t>
  </si>
  <si>
    <t>HORNA MERCEDES JORGE LUIS</t>
  </si>
  <si>
    <t>GONZALEZ BLAS MARIA VIRGINIA</t>
  </si>
  <si>
    <t>CHAVEZ ABANTO LUIS ALBERTO</t>
  </si>
  <si>
    <t>ROJAS ALEGRIA GUSTAVO ROBERTO</t>
  </si>
  <si>
    <t>VERA ALVARADO JORGE WILFREDO</t>
  </si>
  <si>
    <t>CABRERA CIPIRAN BETTY MARGARITA</t>
  </si>
  <si>
    <t>CABALLERO AQUINO OLGA ELIZABETH</t>
  </si>
  <si>
    <t>IDROGO CORDOVA JULIO CESAR</t>
  </si>
  <si>
    <t>ORDOÑEZ RODRIGUEZ GABRIEL NARCIZO</t>
  </si>
  <si>
    <t>TC 40</t>
  </si>
  <si>
    <t>ASO TC II</t>
  </si>
  <si>
    <t>3363</t>
  </si>
  <si>
    <t>3367</t>
  </si>
  <si>
    <t>3368</t>
  </si>
  <si>
    <t>LOYOLA SEGURA ALEJANDRO JORGE DEL CARMEN</t>
  </si>
  <si>
    <t>3369</t>
  </si>
  <si>
    <t>3387</t>
  </si>
  <si>
    <t>3397</t>
  </si>
  <si>
    <t>RODRIGUEZ VARGAS JAVIER ANTONIO</t>
  </si>
  <si>
    <t>4009</t>
  </si>
  <si>
    <t>GARCIA ANGULO SEGUNDO EDILBERTO</t>
  </si>
  <si>
    <t>4014</t>
  </si>
  <si>
    <t>VALERIANO BAQUEDANO CARLOS OSWALDO</t>
  </si>
  <si>
    <t>4018</t>
  </si>
  <si>
    <t>OREJUELA DE MOSQUERA LUISA ANGELICA</t>
  </si>
  <si>
    <t>4035</t>
  </si>
  <si>
    <t>PAJARES MARQUEZ TITO ALFONSO CAMILO</t>
  </si>
  <si>
    <t>4041</t>
  </si>
  <si>
    <t>4071</t>
  </si>
  <si>
    <t>ANGULO NEIRA ALFREDO SALOMON</t>
  </si>
  <si>
    <t>4078</t>
  </si>
  <si>
    <t>4079</t>
  </si>
  <si>
    <t>ETO CRUZ GERARDO</t>
  </si>
  <si>
    <t>4081</t>
  </si>
  <si>
    <t>RIVERA LEON LAURA MARGOT</t>
  </si>
  <si>
    <t>4085</t>
  </si>
  <si>
    <t>4089</t>
  </si>
  <si>
    <t>ALQUIZAR HORNA OSCAR NERI</t>
  </si>
  <si>
    <t>4113</t>
  </si>
  <si>
    <t>RODRIGUEZ SALVADOR YOLANDA ELISABETH</t>
  </si>
  <si>
    <t>4120</t>
  </si>
  <si>
    <t>MOSTACERO LLERENA SOLEDAD JANETT</t>
  </si>
  <si>
    <t>4122</t>
  </si>
  <si>
    <t>VASQUEZ POLO MIGUEL ABRAHAN</t>
  </si>
  <si>
    <t>4126</t>
  </si>
  <si>
    <t>4137</t>
  </si>
  <si>
    <t>4149</t>
  </si>
  <si>
    <t>4154</t>
  </si>
  <si>
    <t>4156</t>
  </si>
  <si>
    <t>MINCHOLA RODRIGUEZ DE QUILCAT JULIA</t>
  </si>
  <si>
    <t>4169</t>
  </si>
  <si>
    <t>POLO CAMPOS ANGEL FRANCISCO</t>
  </si>
  <si>
    <t>4205</t>
  </si>
  <si>
    <t>PAREDES VILLANUEVA FREDY JESUS</t>
  </si>
  <si>
    <t>4230</t>
  </si>
  <si>
    <t>4232</t>
  </si>
  <si>
    <t>4237</t>
  </si>
  <si>
    <t>SALCEDO DAVALOS ROSA AMABLE</t>
  </si>
  <si>
    <t>4242</t>
  </si>
  <si>
    <t>4255</t>
  </si>
  <si>
    <t>MENDOZA OTINIANO VICTORIA ESTHER</t>
  </si>
  <si>
    <t>4283</t>
  </si>
  <si>
    <t>4306</t>
  </si>
  <si>
    <t>4307</t>
  </si>
  <si>
    <t>4319</t>
  </si>
  <si>
    <t>4333</t>
  </si>
  <si>
    <t>URQUIZA ZAVALETA JAVIER FRANCISCO</t>
  </si>
  <si>
    <t>4342</t>
  </si>
  <si>
    <t>ANGELATS SILVA LUIS MANUEL</t>
  </si>
  <si>
    <t>4348</t>
  </si>
  <si>
    <t>GONZALEZ ZAVALA JOSE GUSTAVO</t>
  </si>
  <si>
    <t>4398</t>
  </si>
  <si>
    <t>RONCAL RODRIGUEZ FRANKLIN SANTIAGO</t>
  </si>
  <si>
    <t>4429</t>
  </si>
  <si>
    <t>4430</t>
  </si>
  <si>
    <t>4521</t>
  </si>
  <si>
    <t>TRIVEÑO RODRIGUEZ LUIS ALFREDO</t>
  </si>
  <si>
    <t>4535</t>
  </si>
  <si>
    <t>4542</t>
  </si>
  <si>
    <t>4560</t>
  </si>
  <si>
    <t>4572</t>
  </si>
  <si>
    <t>4623</t>
  </si>
  <si>
    <t>ROLDAN LOPEZ JOSE ANGEL</t>
  </si>
  <si>
    <t>4631</t>
  </si>
  <si>
    <t>RIOJA GARCIA MIGUEL EDUARDO</t>
  </si>
  <si>
    <t>4658</t>
  </si>
  <si>
    <t>4680</t>
  </si>
  <si>
    <t>4799</t>
  </si>
  <si>
    <t>FIESTAS PFLUCKER GERMAN ADOLFO MIGU</t>
  </si>
  <si>
    <t>5023</t>
  </si>
  <si>
    <t>SAGASTEGUI LESCANO DELLY</t>
  </si>
  <si>
    <t>GAVIDIA RUIZ ANGEL NAPOLEON</t>
  </si>
  <si>
    <t>PALOMINO DE TABOADA GLADYS ISAURA</t>
  </si>
  <si>
    <t>CARNERO ARROYO ENA ROCIO</t>
  </si>
  <si>
    <t>HONORES IGLESIAS CARLOS ANTONIO</t>
  </si>
  <si>
    <t>RUIZ CERDAN WINSTON MIGUEL</t>
  </si>
  <si>
    <t>HILARIO VARGAS JULIO SANTOS</t>
  </si>
  <si>
    <t>PLASENCIA ANGULO WILLY FELIPE</t>
  </si>
  <si>
    <t>ABAD FERNANDEZ MARIA FRANCISCA</t>
  </si>
  <si>
    <t>ALVAREZ CARRILLO JAVIER IGNACIO</t>
  </si>
  <si>
    <t>ANTICONA SANDOVAL ROSA UBALDINA</t>
  </si>
  <si>
    <t>CELI AREVALO MARCO ALFONSO</t>
  </si>
  <si>
    <t>PELAEZ AMADO JOSE WUALTER</t>
  </si>
  <si>
    <t>SANCHEZ RONCAL DE BUENO ELIZABETH</t>
  </si>
  <si>
    <t>TP 10</t>
  </si>
  <si>
    <t>ASO TP II</t>
  </si>
  <si>
    <t>OBESO TERRONES WALTER ESTEBAN</t>
  </si>
  <si>
    <t>TP 20</t>
  </si>
  <si>
    <t>BENITES TIRADO VIOLETA RENEE</t>
  </si>
  <si>
    <t>MARADIEGUE RIOS ROBERTO LEOPOLDO AL</t>
  </si>
  <si>
    <t>BACA LOPEZ MARCOS GREGORIO</t>
  </si>
  <si>
    <t>GUTIERREZ ZERPA HUGO ARNALDO</t>
  </si>
  <si>
    <t>AUX TC</t>
  </si>
  <si>
    <t>ARIAS SALAZAR MATILDE GUNDENA HONE</t>
  </si>
  <si>
    <t>4152</t>
  </si>
  <si>
    <t>4166</t>
  </si>
  <si>
    <t>PAZ SOLIDORO CARLOS TOMAS</t>
  </si>
  <si>
    <t>DIAZ CALVO ALEJANDRO ARTEMIO</t>
  </si>
  <si>
    <t>4179</t>
  </si>
  <si>
    <t>GONZALEZ CACHO JESUS BENEDICTO</t>
  </si>
  <si>
    <t>4194</t>
  </si>
  <si>
    <t>ESCOBEDO ROSARIO EDUARDO ANAXIMANDRO</t>
  </si>
  <si>
    <t>4195</t>
  </si>
  <si>
    <t>RAMIREZ BOCANEGRA MAXIMO ALFREDO</t>
  </si>
  <si>
    <t>4223</t>
  </si>
  <si>
    <t>TEJADA ARBULU WILFREDO ENRIQUE</t>
  </si>
  <si>
    <t>4239</t>
  </si>
  <si>
    <t>AZNARAN VEGA ROSA SANTOS</t>
  </si>
  <si>
    <t>4270</t>
  </si>
  <si>
    <t>BELTRAN CENTURION MARUZZELA YSABEL</t>
  </si>
  <si>
    <t>4278</t>
  </si>
  <si>
    <t>4286</t>
  </si>
  <si>
    <t>4327</t>
  </si>
  <si>
    <t>VARGAS CASTAÑEDA NORA IDANIA</t>
  </si>
  <si>
    <t>4331</t>
  </si>
  <si>
    <t>ALVA ZAVALETA ROLANDO JUAN</t>
  </si>
  <si>
    <t>4337</t>
  </si>
  <si>
    <t>4356</t>
  </si>
  <si>
    <t>YUPANQUI GIL NAPOLEON SEGUNDO</t>
  </si>
  <si>
    <t>4359</t>
  </si>
  <si>
    <t>SULEN LAU FELIX MAXIMILIANO</t>
  </si>
  <si>
    <t>4378</t>
  </si>
  <si>
    <t>CHAVEZ GIL MARIO ALBERTY</t>
  </si>
  <si>
    <t>4379</t>
  </si>
  <si>
    <t>DAVILA MENDOZA HERACLIO ARMANDO</t>
  </si>
  <si>
    <t>4383</t>
  </si>
  <si>
    <t>PORTELLA VEJARANO SILVIA ELIZABET</t>
  </si>
  <si>
    <t>4386</t>
  </si>
  <si>
    <t>4406</t>
  </si>
  <si>
    <t>CASTILLO VERA FELIX SEGUNDO</t>
  </si>
  <si>
    <t>4411</t>
  </si>
  <si>
    <t>GONZALEZ LOPEZ ELMER</t>
  </si>
  <si>
    <t>4493</t>
  </si>
  <si>
    <t>4504</t>
  </si>
  <si>
    <t>VARGAS VERA LUIS FERNANDO</t>
  </si>
  <si>
    <t>4505</t>
  </si>
  <si>
    <t>4522</t>
  </si>
  <si>
    <t>NECIOSUP OBANDO AURORA ROSA</t>
  </si>
  <si>
    <t>4523</t>
  </si>
  <si>
    <t>PAREDES IBAÑEZ MARTHA AZUCENA</t>
  </si>
  <si>
    <t>4527</t>
  </si>
  <si>
    <t>LUNA DE HERNANDEZ MARIA ELENA</t>
  </si>
  <si>
    <t>4534</t>
  </si>
  <si>
    <t>MORENO PACHAMANGO HIGIDIA ROSA</t>
  </si>
  <si>
    <t>4549</t>
  </si>
  <si>
    <t>MARTINEZ ZOCON RAUL NARCISO</t>
  </si>
  <si>
    <t>4564</t>
  </si>
  <si>
    <t>CHAVEZ GUTIERREZ SARA YSABEL DEL CARMEN</t>
  </si>
  <si>
    <t>4585</t>
  </si>
  <si>
    <t>ZAVALETA LUNA VICTORIA PABLO VICTOR</t>
  </si>
  <si>
    <t>4588</t>
  </si>
  <si>
    <t>OTOYA AYESTA AMANDA MAGALI DEL PILAR</t>
  </si>
  <si>
    <t>4604</t>
  </si>
  <si>
    <t>YARROW YARROW ALAN ROVERD</t>
  </si>
  <si>
    <t>4617</t>
  </si>
  <si>
    <t>4634</t>
  </si>
  <si>
    <t>4637</t>
  </si>
  <si>
    <t>POEMAPE ROJAS GLORIA IRENE</t>
  </si>
  <si>
    <t>4642</t>
  </si>
  <si>
    <t>4643</t>
  </si>
  <si>
    <t>LA CRUZ TORRES ANGEL IGNACIO</t>
  </si>
  <si>
    <t>4644</t>
  </si>
  <si>
    <t>ALDAVE PAREDES PEDRO GABRIEL</t>
  </si>
  <si>
    <t>4661</t>
  </si>
  <si>
    <t>4695</t>
  </si>
  <si>
    <t>HUAMANI MUÑOZ BALBIN WILDER</t>
  </si>
  <si>
    <t>4696</t>
  </si>
  <si>
    <t>4698</t>
  </si>
  <si>
    <t>GUTIERREZ GUTIERREZ JORGE LUIS</t>
  </si>
  <si>
    <t>4702</t>
  </si>
  <si>
    <t>LEON LESCANO EDWARD JAVIER</t>
  </si>
  <si>
    <t>4721</t>
  </si>
  <si>
    <t>ÑIQUE GUTIERREZ NORBERTO DAMIAN</t>
  </si>
  <si>
    <t>4728</t>
  </si>
  <si>
    <t>LEON GALLARDO ZARA EMPERATRIZ</t>
  </si>
  <si>
    <t>4784</t>
  </si>
  <si>
    <t>CAMACHO SAAVEDRA LUIS ARTURO</t>
  </si>
  <si>
    <t>4785</t>
  </si>
  <si>
    <t>4798</t>
  </si>
  <si>
    <t>4800</t>
  </si>
  <si>
    <t>AGUILAR RODRIGUEZ LUIS WILFREDO</t>
  </si>
  <si>
    <t>4803</t>
  </si>
  <si>
    <t>4821</t>
  </si>
  <si>
    <t>CAMACHO FIGUEROA CARLA ELIZABETH</t>
  </si>
  <si>
    <t>4822</t>
  </si>
  <si>
    <t>SICHE JARA RAUL BENITO</t>
  </si>
  <si>
    <t>4827</t>
  </si>
  <si>
    <t>4828</t>
  </si>
  <si>
    <t>ZAVALETA ARMAS JULIO CESAR</t>
  </si>
  <si>
    <t>4833</t>
  </si>
  <si>
    <t>MEDINA RODRIGUEZ JORGE ENRIQUE</t>
  </si>
  <si>
    <t>4837</t>
  </si>
  <si>
    <t>SANCHEZ MOYA ELIZABETH CONSUELO</t>
  </si>
  <si>
    <t>4843</t>
  </si>
  <si>
    <t>4863</t>
  </si>
  <si>
    <t>4893</t>
  </si>
  <si>
    <t>GUTIERREZ BUSTAMANTE JOSE ANTONIO</t>
  </si>
  <si>
    <t>4897</t>
  </si>
  <si>
    <t>SALAS VILLASANTE JUAN CARLOS</t>
  </si>
  <si>
    <t>4898</t>
  </si>
  <si>
    <t>4901</t>
  </si>
  <si>
    <t>OLIVARES ESPINO IVAN MARTIN</t>
  </si>
  <si>
    <t>4902</t>
  </si>
  <si>
    <t>JULCA VERASTEGUI LUIS ALBERTO</t>
  </si>
  <si>
    <t>4904</t>
  </si>
  <si>
    <t>4907</t>
  </si>
  <si>
    <t>SAAVEDRA SARMIENTO HERACLIDES HUGO</t>
  </si>
  <si>
    <t>4910</t>
  </si>
  <si>
    <t>4911</t>
  </si>
  <si>
    <t>CONTRERAS VERA PATRICIA ESPERANZA</t>
  </si>
  <si>
    <t>4920</t>
  </si>
  <si>
    <t>GUILLEN GALARZA MANUEL FERNANDO</t>
  </si>
  <si>
    <t>4924</t>
  </si>
  <si>
    <t>ALARCO LA ROSA LUIS FELIPE</t>
  </si>
  <si>
    <t>4936</t>
  </si>
  <si>
    <t>MENDEZ GARCIA EDUARDO FELIPE</t>
  </si>
  <si>
    <t>4945</t>
  </si>
  <si>
    <t>HERRERA MEJIA ZORAN EVARISTO</t>
  </si>
  <si>
    <t>4953</t>
  </si>
  <si>
    <t>ARAUJO GONZALEZ CHRISTIAN</t>
  </si>
  <si>
    <t>4957</t>
  </si>
  <si>
    <t>VIDAL MELGAREJO ZORAIDA YANET</t>
  </si>
  <si>
    <t>4974</t>
  </si>
  <si>
    <t>4993</t>
  </si>
  <si>
    <t>4994</t>
  </si>
  <si>
    <t>4997</t>
  </si>
  <si>
    <t>RODRIGUEZ NOVOA FRANCISCO ELIAS</t>
  </si>
  <si>
    <t>4998</t>
  </si>
  <si>
    <t>JIMENEZ PRADO CESAR AUGUSTO</t>
  </si>
  <si>
    <t>5021</t>
  </si>
  <si>
    <t>5046</t>
  </si>
  <si>
    <t>VILELA DESPOSORIO CARLOS DAVID</t>
  </si>
  <si>
    <t>5060</t>
  </si>
  <si>
    <t>ROJAS PADILLA CARMEN ROSA</t>
  </si>
  <si>
    <t>5073</t>
  </si>
  <si>
    <t>SALIRROSAS BERMUDEZ SEGUNDO VICTOR</t>
  </si>
  <si>
    <t>QUEZADA ALVAREZ MEDARDO ALBERTO</t>
  </si>
  <si>
    <t>GUARNIZ HERRERA WILLIAM RICARDO</t>
  </si>
  <si>
    <t xml:space="preserve">GARCIA ROMERO WILKER HERNAN </t>
  </si>
  <si>
    <t xml:space="preserve">OBANDO ROLDAN JUAN CARLOS </t>
  </si>
  <si>
    <t>SAAVEDRA RONDO JOSE MANUEL</t>
  </si>
  <si>
    <t>FLORES PEREZ YOYA BETSABE</t>
  </si>
  <si>
    <t>SANCHEZ  CORREA YESENIA</t>
  </si>
  <si>
    <t>VEGAS NIÑO RODOLFO MOISES</t>
  </si>
  <si>
    <t>LARIOS FRANCO ALFREDO CESAR</t>
  </si>
  <si>
    <t>ARTEAGA BLAS MARCIANO</t>
  </si>
  <si>
    <t>NAVARRETE FLORES RIGOBERTO HERNAN</t>
  </si>
  <si>
    <t>CASTAÑEDA MURGA JOSE JUAN</t>
  </si>
  <si>
    <t>MEREGILDO  GOMEZ MAGNA RUTH</t>
  </si>
  <si>
    <t>VASQUEZ MONDRAGON CECILIA DEL  PILAR</t>
  </si>
  <si>
    <t>CORTEZ AVALOS CESAR AUGUSTO</t>
  </si>
  <si>
    <t>GALVAN MALDONADO ALBERTO</t>
  </si>
  <si>
    <t>DIAZ DIAZ ALEX FABIAN</t>
  </si>
  <si>
    <t>VEGA ANTICONA ALEXANDER</t>
  </si>
  <si>
    <t>CHAVEZ NOVOA DANNY MESIAS</t>
  </si>
  <si>
    <t>SANCHEZ TICONA ROBERT</t>
  </si>
  <si>
    <t>GONZALES VASQUEZ JOE ALEXIS</t>
  </si>
  <si>
    <t>LINARES LUJAN GUILLERMO ALBERTO</t>
  </si>
  <si>
    <t>CRISOLGO CHAVEZ VICTOR MANUEL</t>
  </si>
  <si>
    <t>QUEVEDO PAREDES CESAR AUGUSTO</t>
  </si>
  <si>
    <t>PARIMANGO REBAZA CRISTIAN AUSBERTO</t>
  </si>
  <si>
    <t>TANTAQUISPE CASTILLO S MERARDO</t>
  </si>
  <si>
    <t>RIVERO AYLLON RAUL VICTOR</t>
  </si>
  <si>
    <t>ARANGO RETAMOZO SOLIO MARINO</t>
  </si>
  <si>
    <t>5443</t>
  </si>
  <si>
    <t>SIFUENTES DIAZ YENNY MILAGRITOS</t>
  </si>
  <si>
    <t xml:space="preserve">AUX TC </t>
  </si>
  <si>
    <t>5081</t>
  </si>
  <si>
    <t>TP 08</t>
  </si>
  <si>
    <t>AUX TP</t>
  </si>
  <si>
    <t>5082</t>
  </si>
  <si>
    <t>5086</t>
  </si>
  <si>
    <t>5152</t>
  </si>
  <si>
    <t>5159</t>
  </si>
  <si>
    <t>5163</t>
  </si>
  <si>
    <t>TP 12</t>
  </si>
  <si>
    <t>MIRANDA ROBLES JUAN CARLOS</t>
  </si>
  <si>
    <t>5167</t>
  </si>
  <si>
    <t>RIOS CARO MARCO CESAR</t>
  </si>
  <si>
    <t>5168</t>
  </si>
  <si>
    <t>NIETO CALDERON JUAN MIGUEL</t>
  </si>
  <si>
    <t>5181</t>
  </si>
  <si>
    <t>5185</t>
  </si>
  <si>
    <t>ZUTA LOPEZ JOSE DAVID</t>
  </si>
  <si>
    <t>5192</t>
  </si>
  <si>
    <t>CASTILLO NAVARRO JOSE ISMAEL</t>
  </si>
  <si>
    <t>5200</t>
  </si>
  <si>
    <t>5236</t>
  </si>
  <si>
    <t>SALAS RUIZ CARLOS EFREN</t>
  </si>
  <si>
    <t>5262</t>
  </si>
  <si>
    <t>BENITEZ GAMBOA JESUS SIGIFREDO</t>
  </si>
  <si>
    <t>5264</t>
  </si>
  <si>
    <t>JAUREGUI ROSAS SEGUNDO ROSALI</t>
  </si>
  <si>
    <t>5339</t>
  </si>
  <si>
    <t>5342</t>
  </si>
  <si>
    <t>OLIVERA GONZALEZ SILVIA MILAGRO</t>
  </si>
  <si>
    <t>5391</t>
  </si>
  <si>
    <t>ULLOA SICCHA JAVIER LEOPOLDO</t>
  </si>
  <si>
    <t>5392</t>
  </si>
  <si>
    <t>5393</t>
  </si>
  <si>
    <t>RAMIREZ LUNA VICTORIA CESAR AUGUSTO</t>
  </si>
  <si>
    <t>5394</t>
  </si>
  <si>
    <t>MARQUEZ LEYVA FLOR MARGARITA</t>
  </si>
  <si>
    <t>5395</t>
  </si>
  <si>
    <t>PINEDO AÑORGA ELEUDORA ELIZABETH</t>
  </si>
  <si>
    <t>5409</t>
  </si>
  <si>
    <t>LLAMOGA CHANCAHUANA LUIS ALBERTO</t>
  </si>
  <si>
    <t>5420</t>
  </si>
  <si>
    <t>POLO CAMPOS FREDY HERNAN</t>
  </si>
  <si>
    <t>ALARCON MONTOYA OSCAR ELIOT</t>
  </si>
  <si>
    <t>MENDOZA TORRES EDWIN RAUL</t>
  </si>
  <si>
    <t>ALDAVE HERRERA AUGUSTO MANUEL</t>
  </si>
  <si>
    <t>SERRANO ROJAS FLOR DE MARIA</t>
  </si>
  <si>
    <t>0781</t>
  </si>
  <si>
    <t>PRN DE I</t>
  </si>
  <si>
    <t>0864</t>
  </si>
  <si>
    <t>0943</t>
  </si>
  <si>
    <t>1137</t>
  </si>
  <si>
    <t>SOLORZANO ARQUEROS JORGE BAYARDO</t>
  </si>
  <si>
    <t>1223</t>
  </si>
  <si>
    <t>GONZALES VARAS ADALBERTO JAVIER</t>
  </si>
  <si>
    <t>1304</t>
  </si>
  <si>
    <t>1341</t>
  </si>
  <si>
    <t>1434</t>
  </si>
  <si>
    <t>1441</t>
  </si>
  <si>
    <t>1460</t>
  </si>
  <si>
    <t>CANCHACHI SANCHEZ WILSON E</t>
  </si>
  <si>
    <t>1481</t>
  </si>
  <si>
    <t>1483</t>
  </si>
  <si>
    <t>1541</t>
  </si>
  <si>
    <t>1574</t>
  </si>
  <si>
    <t>1657</t>
  </si>
  <si>
    <t>1662</t>
  </si>
  <si>
    <t>CORDOVA GUIMARAY JACINTO EULOGIO</t>
  </si>
  <si>
    <t>1736</t>
  </si>
  <si>
    <t>1753</t>
  </si>
  <si>
    <t>1755</t>
  </si>
  <si>
    <t>1812</t>
  </si>
  <si>
    <t>CABRERA SALVATIERRA CARLOS ALBERTO</t>
  </si>
  <si>
    <t>1813</t>
  </si>
  <si>
    <t>1913</t>
  </si>
  <si>
    <t>1928</t>
  </si>
  <si>
    <t>SARACHAGA VILLANUEVA RAUL A</t>
  </si>
  <si>
    <t>1954</t>
  </si>
  <si>
    <t>1960</t>
  </si>
  <si>
    <t>WONG LOPEZ ERNESTO SEGUNDO</t>
  </si>
  <si>
    <t>1985</t>
  </si>
  <si>
    <t>1995</t>
  </si>
  <si>
    <t>2032</t>
  </si>
  <si>
    <t>2099</t>
  </si>
  <si>
    <t>2333</t>
  </si>
  <si>
    <t>VASQUEZ SANCHEZ SEGUNDO ANCELMO</t>
  </si>
  <si>
    <t>2473</t>
  </si>
  <si>
    <t>2592</t>
  </si>
  <si>
    <t>CAYETANO AGUILAR FELIX FERNANDO</t>
  </si>
  <si>
    <t>2692</t>
  </si>
  <si>
    <t>BONCUN DE LINARES BERTHA CLEMENCIA</t>
  </si>
  <si>
    <t>0260</t>
  </si>
  <si>
    <t>LOYOLA CARRANZA WILBER ALAMIRO</t>
  </si>
  <si>
    <t>ORTIZ CESPEDES LOLO LORGIO</t>
  </si>
  <si>
    <t>BOCANEGRA RODRIGUEZ DE CASTRO MARIA</t>
  </si>
  <si>
    <t>GALLARDO MELENDEZ JESUS GUILLERMO</t>
  </si>
  <si>
    <t>SORIANO BERNILLA BERTHA SOLEDAD</t>
  </si>
  <si>
    <t>MEDINA CASTRO DARIO EMILIANO</t>
  </si>
  <si>
    <t>REYNA LINARES MARIO ESVEN</t>
  </si>
  <si>
    <t>CALLACNA CUSTODIO MIGUEL ANGEL</t>
  </si>
  <si>
    <t>BORBOR PONCE MIRYAM MAGDALENA</t>
  </si>
  <si>
    <t>SIFUENTES INOSTROZA HERMES NATIVIDA</t>
  </si>
  <si>
    <t>ARRIAGA CABALLERO CARLOS ALFONSO</t>
  </si>
  <si>
    <t>GONZALEZ Y GONZALEZ VIOLETA FREDESMINDA</t>
  </si>
  <si>
    <t>0171</t>
  </si>
  <si>
    <t>FERNANDEZ HONORES ALEJANDRO</t>
  </si>
  <si>
    <t>0180</t>
  </si>
  <si>
    <t>0181</t>
  </si>
  <si>
    <t>RAMIREZ DE CASTAÑEDA ROSA AURORA</t>
  </si>
  <si>
    <t>0187</t>
  </si>
  <si>
    <t>FERNANDEZ ROMERO RADIGUD PAPIAS</t>
  </si>
  <si>
    <t>0198</t>
  </si>
  <si>
    <t>0218</t>
  </si>
  <si>
    <t>DE BRACAMONTE MEZA MODESTO OLEGARIO</t>
  </si>
  <si>
    <t>0282</t>
  </si>
  <si>
    <t>0329</t>
  </si>
  <si>
    <t>0349</t>
  </si>
  <si>
    <t>SABANA GAMARRA VICTOR CARLOS</t>
  </si>
  <si>
    <t>0472</t>
  </si>
  <si>
    <t>0528</t>
  </si>
  <si>
    <t>0770</t>
  </si>
  <si>
    <t>0972</t>
  </si>
  <si>
    <t>0976</t>
  </si>
  <si>
    <t>1066</t>
  </si>
  <si>
    <t>DE BRACAMONTE LOPEZ EDUARDO GONZALO</t>
  </si>
  <si>
    <t>1123</t>
  </si>
  <si>
    <t>1136</t>
  </si>
  <si>
    <t>1182</t>
  </si>
  <si>
    <t>1185</t>
  </si>
  <si>
    <t>LOAYZA VALLEJOS NILO JAVIER</t>
  </si>
  <si>
    <t>1220</t>
  </si>
  <si>
    <t>1228</t>
  </si>
  <si>
    <t>1233</t>
  </si>
  <si>
    <t>1272</t>
  </si>
  <si>
    <t>1279</t>
  </si>
  <si>
    <t>QUEZADA CASTILLO ELVAR FORTUNATO</t>
  </si>
  <si>
    <t>1298</t>
  </si>
  <si>
    <t>CHUQUILIN TERAN SEGUNDO ANTONINO</t>
  </si>
  <si>
    <t>1302</t>
  </si>
  <si>
    <t>CHAFLOQUE CHAFLOQUE AUGUSTO EDILBER</t>
  </si>
  <si>
    <t>1303</t>
  </si>
  <si>
    <t>RODRIGUEZ JUSTINIANO HOLGER GUILLER</t>
  </si>
  <si>
    <t>1309</t>
  </si>
  <si>
    <t>1317</t>
  </si>
  <si>
    <t>1322</t>
  </si>
  <si>
    <t>1323</t>
  </si>
  <si>
    <t>1326</t>
  </si>
  <si>
    <t>1331</t>
  </si>
  <si>
    <t>1332</t>
  </si>
  <si>
    <t>1353</t>
  </si>
  <si>
    <t>1359</t>
  </si>
  <si>
    <t>1390</t>
  </si>
  <si>
    <t>1416</t>
  </si>
  <si>
    <t>1421</t>
  </si>
  <si>
    <t>1446</t>
  </si>
  <si>
    <t>1470</t>
  </si>
  <si>
    <t>1482</t>
  </si>
  <si>
    <t>1501</t>
  </si>
  <si>
    <t>1502</t>
  </si>
  <si>
    <t>TAVARA APONTE SEGUNDO ARISTIDES</t>
  </si>
  <si>
    <t>1514</t>
  </si>
  <si>
    <t>1522</t>
  </si>
  <si>
    <t>NOMBERTO RODRIGUEZ CARLOS ASUNCION</t>
  </si>
  <si>
    <t>1526</t>
  </si>
  <si>
    <t>RODRIGUEZ LACHERRE MANUEL ROBERTO</t>
  </si>
  <si>
    <t>1538</t>
  </si>
  <si>
    <t>1542</t>
  </si>
  <si>
    <t>NECIOSUP OBANDO JORGE EDUARDO</t>
  </si>
  <si>
    <t>1595</t>
  </si>
  <si>
    <t>1596</t>
  </si>
  <si>
    <t>1603</t>
  </si>
  <si>
    <t>1624</t>
  </si>
  <si>
    <t>1632</t>
  </si>
  <si>
    <t>ESCALANTE AÑORGA HERMES MARIO</t>
  </si>
  <si>
    <t>1637</t>
  </si>
  <si>
    <t>ASMAT VALDIVIA FRANCISCO OSWALDO</t>
  </si>
  <si>
    <t>1645</t>
  </si>
  <si>
    <t>1652</t>
  </si>
  <si>
    <t>1653</t>
  </si>
  <si>
    <t>RODRIGUEZ NOMURA HUBER EZEQUIEL</t>
  </si>
  <si>
    <t>1666</t>
  </si>
  <si>
    <t>1670</t>
  </si>
  <si>
    <t>1693</t>
  </si>
  <si>
    <t>GONZALEZ CASTRO JEANETTE BALDRAMINA</t>
  </si>
  <si>
    <t>1704</t>
  </si>
  <si>
    <t>1707</t>
  </si>
  <si>
    <t>1713</t>
  </si>
  <si>
    <t>1728</t>
  </si>
  <si>
    <t>1733</t>
  </si>
  <si>
    <t>ZEGARRA PINTO JORGE EDILBERTO</t>
  </si>
  <si>
    <t>1744</t>
  </si>
  <si>
    <t>DE LA CRUZ RODRIGUEZ PEDRO EVER</t>
  </si>
  <si>
    <t>1772</t>
  </si>
  <si>
    <t>MERCADO MARTINEZ PEDRO E</t>
  </si>
  <si>
    <t>1783</t>
  </si>
  <si>
    <t>1784</t>
  </si>
  <si>
    <t>BARDALEZ CORREA JORGE</t>
  </si>
  <si>
    <t>1795</t>
  </si>
  <si>
    <t>1796</t>
  </si>
  <si>
    <t>1799</t>
  </si>
  <si>
    <t>1801</t>
  </si>
  <si>
    <t>1802</t>
  </si>
  <si>
    <t>1823</t>
  </si>
  <si>
    <t>ZAVALETA CALDERON ANTONIO ULICES</t>
  </si>
  <si>
    <t>1826</t>
  </si>
  <si>
    <t>1827</t>
  </si>
  <si>
    <t>1829</t>
  </si>
  <si>
    <t>1841</t>
  </si>
  <si>
    <t>URBINA BALTODANO ASUNCION MARCELA</t>
  </si>
  <si>
    <t>1851</t>
  </si>
  <si>
    <t>SISNIEGAS GONZALES MANUEL ANTONIO</t>
  </si>
  <si>
    <t>1855</t>
  </si>
  <si>
    <t>1871</t>
  </si>
  <si>
    <t>1885</t>
  </si>
  <si>
    <t>1907</t>
  </si>
  <si>
    <t>CULQUICHICON MALPICA ZOILA GLADIS</t>
  </si>
  <si>
    <t>1909</t>
  </si>
  <si>
    <t>1912</t>
  </si>
  <si>
    <t>1915</t>
  </si>
  <si>
    <t>1916</t>
  </si>
  <si>
    <t>OLIVENCIA QUIÑONEZ JOSE MANUEL</t>
  </si>
  <si>
    <t>1917</t>
  </si>
  <si>
    <t>1919</t>
  </si>
  <si>
    <t>1930</t>
  </si>
  <si>
    <t>1936</t>
  </si>
  <si>
    <t>1938</t>
  </si>
  <si>
    <t>1948</t>
  </si>
  <si>
    <t>1950</t>
  </si>
  <si>
    <t>1955</t>
  </si>
  <si>
    <t>1957</t>
  </si>
  <si>
    <t>SANCHEZ ARCE LYDIA EDITA</t>
  </si>
  <si>
    <t>1986</t>
  </si>
  <si>
    <t>VALVERDE VALVERDE EBERTH FERNANDO</t>
  </si>
  <si>
    <t>1996</t>
  </si>
  <si>
    <t>1997</t>
  </si>
  <si>
    <t>CARDOSO VIGIL MARTHA RENEE</t>
  </si>
  <si>
    <t>2003</t>
  </si>
  <si>
    <t>2006</t>
  </si>
  <si>
    <t>2019</t>
  </si>
  <si>
    <t>2020</t>
  </si>
  <si>
    <t>2021</t>
  </si>
  <si>
    <t>2025</t>
  </si>
  <si>
    <t>2033</t>
  </si>
  <si>
    <t>2034</t>
  </si>
  <si>
    <t>BOCANEGRA GARCIA CARLOS ALFREDO</t>
  </si>
  <si>
    <t>2035</t>
  </si>
  <si>
    <t>2038</t>
  </si>
  <si>
    <t>2039</t>
  </si>
  <si>
    <t>2040</t>
  </si>
  <si>
    <t>AGUILAR QUIROZ CROSWEL EDUARDO</t>
  </si>
  <si>
    <t>2041</t>
  </si>
  <si>
    <t>2042</t>
  </si>
  <si>
    <t>2074</t>
  </si>
  <si>
    <t>RODRIGUEZ DE ZAVALETA ROXANA FABIOLA</t>
  </si>
  <si>
    <t>2077</t>
  </si>
  <si>
    <t>MEZA FINOCHETTI ROBERTO E</t>
  </si>
  <si>
    <t>2078</t>
  </si>
  <si>
    <t>2081</t>
  </si>
  <si>
    <t>VILLANUEVA DE CUEVA EVA ELIZABETH</t>
  </si>
  <si>
    <t>2082</t>
  </si>
  <si>
    <t>2083</t>
  </si>
  <si>
    <t>CASTILLO SANCHEZ RICARDO WELLINGTON</t>
  </si>
  <si>
    <t>2085</t>
  </si>
  <si>
    <t>2087</t>
  </si>
  <si>
    <t>CASTILLO VEREAU DOLORES ESMILDA</t>
  </si>
  <si>
    <t>2089</t>
  </si>
  <si>
    <t>CASTRO DE MARQUINA MARIA ELIZABETH</t>
  </si>
  <si>
    <t>2090</t>
  </si>
  <si>
    <t>2096</t>
  </si>
  <si>
    <t>2100</t>
  </si>
  <si>
    <t>SANCHEZ BUSTAMANTE JUAN JAVIER</t>
  </si>
  <si>
    <t>2106</t>
  </si>
  <si>
    <t>2117</t>
  </si>
  <si>
    <t>2119</t>
  </si>
  <si>
    <t>2169</t>
  </si>
  <si>
    <t>2176</t>
  </si>
  <si>
    <t>2182</t>
  </si>
  <si>
    <t>2185</t>
  </si>
  <si>
    <t>EVANGELISTA BENITES GUILLERMO DAVID</t>
  </si>
  <si>
    <t>2239</t>
  </si>
  <si>
    <t>CORTEZ GUTIERREZ MILTON MILCIADES</t>
  </si>
  <si>
    <t>2262</t>
  </si>
  <si>
    <t>2269</t>
  </si>
  <si>
    <t>2329</t>
  </si>
  <si>
    <t>2331</t>
  </si>
  <si>
    <t>COSTILLA SANCHEZ NOE ILDEFONSO</t>
  </si>
  <si>
    <t>2332</t>
  </si>
  <si>
    <t>2461</t>
  </si>
  <si>
    <t>2479</t>
  </si>
  <si>
    <t>2482</t>
  </si>
  <si>
    <t>2483</t>
  </si>
  <si>
    <t>SANCHEZ BURGA ELVA ESTER</t>
  </si>
  <si>
    <t>2484</t>
  </si>
  <si>
    <t>2490</t>
  </si>
  <si>
    <t>2493</t>
  </si>
  <si>
    <t>2498</t>
  </si>
  <si>
    <t>2504</t>
  </si>
  <si>
    <t>2505</t>
  </si>
  <si>
    <t>2507</t>
  </si>
  <si>
    <t>2530</t>
  </si>
  <si>
    <t>2545</t>
  </si>
  <si>
    <t>CHU ESQUERRE TERESA CONSUELO</t>
  </si>
  <si>
    <t>2546</t>
  </si>
  <si>
    <t>2552</t>
  </si>
  <si>
    <t>CARBAJAL DE WILSON AIDA ESTHER</t>
  </si>
  <si>
    <t>2554</t>
  </si>
  <si>
    <t>CONCEPCION PEREZ JUSTINO ARMANDO</t>
  </si>
  <si>
    <t>2556</t>
  </si>
  <si>
    <t>GUEVARA HENRIQUEZ MABEL ELIZABETH</t>
  </si>
  <si>
    <t>2557</t>
  </si>
  <si>
    <t>2559</t>
  </si>
  <si>
    <t>2591</t>
  </si>
  <si>
    <t>2593</t>
  </si>
  <si>
    <t>2595</t>
  </si>
  <si>
    <t>2598</t>
  </si>
  <si>
    <t>IPANAQUE CENTENO JOSE MANUEL</t>
  </si>
  <si>
    <t>2609</t>
  </si>
  <si>
    <t>2619</t>
  </si>
  <si>
    <t>2623</t>
  </si>
  <si>
    <t>2626</t>
  </si>
  <si>
    <t>DEZA MEDINA CARLOS MANUEL</t>
  </si>
  <si>
    <t>2627</t>
  </si>
  <si>
    <t>2641</t>
  </si>
  <si>
    <t>RUBIÑOS YZAGUIRRE HERMES</t>
  </si>
  <si>
    <t>2642</t>
  </si>
  <si>
    <t>VEREAU MORENO CARMEN YSABEL</t>
  </si>
  <si>
    <t>2655</t>
  </si>
  <si>
    <t>REYES BELTRAN MARIA ESTHER DAISY</t>
  </si>
  <si>
    <t>2665</t>
  </si>
  <si>
    <t>2679</t>
  </si>
  <si>
    <t>2689</t>
  </si>
  <si>
    <t>2691</t>
  </si>
  <si>
    <t>2695</t>
  </si>
  <si>
    <t>GARCIA DEL AGUILA SEGUNDO MAXIMO</t>
  </si>
  <si>
    <t>2696</t>
  </si>
  <si>
    <t>2701</t>
  </si>
  <si>
    <t>2705</t>
  </si>
  <si>
    <t>2709</t>
  </si>
  <si>
    <t>2715</t>
  </si>
  <si>
    <t>2727</t>
  </si>
  <si>
    <t>RUBIO MERCEDES OBIDIO ELISBAN</t>
  </si>
  <si>
    <t>2841</t>
  </si>
  <si>
    <t>PAREDES CARBONEL JUAN FRANCISCO</t>
  </si>
  <si>
    <t>SANCHEZ RAVELO GERARDO AURELIO</t>
  </si>
  <si>
    <t>PRN TC I</t>
  </si>
  <si>
    <t>2730</t>
  </si>
  <si>
    <t>2756</t>
  </si>
  <si>
    <t>VALLEJO CHAVEZ ALAMIRO</t>
  </si>
  <si>
    <t>2821</t>
  </si>
  <si>
    <t>2846</t>
  </si>
  <si>
    <t>2851</t>
  </si>
  <si>
    <t>AZABACHE PUENTE WENCESLAO ANSELMO</t>
  </si>
  <si>
    <t>2863</t>
  </si>
  <si>
    <t>PEREDA VASQUEZ FIRDUSI SAHUARAURA</t>
  </si>
  <si>
    <t>PRN TC II</t>
  </si>
  <si>
    <t>MENDOZA ARGOMEDO WILMA VICTORIA</t>
  </si>
  <si>
    <t>LAU TORRES VICTOR EDUARDO</t>
  </si>
  <si>
    <t>CARRASCO SILVA ANSELMO HUMBERTO</t>
  </si>
  <si>
    <t>2732</t>
  </si>
  <si>
    <t>2733</t>
  </si>
  <si>
    <t>2740</t>
  </si>
  <si>
    <t>2758</t>
  </si>
  <si>
    <t>2762</t>
  </si>
  <si>
    <t>MATIAS ATUNCAR JUAN B</t>
  </si>
  <si>
    <t>2794</t>
  </si>
  <si>
    <t>2798</t>
  </si>
  <si>
    <t>ROMERO CANO RICARDO</t>
  </si>
  <si>
    <t>2817</t>
  </si>
  <si>
    <t>LOPEZ LOPEZ JOSE SANTOS</t>
  </si>
  <si>
    <t>2833</t>
  </si>
  <si>
    <t>2845</t>
  </si>
  <si>
    <t>2856</t>
  </si>
  <si>
    <t>2862</t>
  </si>
  <si>
    <t>2866</t>
  </si>
  <si>
    <t>COMPEN DE ROJAS LUCRECIA</t>
  </si>
  <si>
    <t>2872</t>
  </si>
  <si>
    <t>2875</t>
  </si>
  <si>
    <t>2889</t>
  </si>
  <si>
    <t>MANRIQUE GANOZA ALBERTO HERMAS</t>
  </si>
  <si>
    <t>2896</t>
  </si>
  <si>
    <t>2904</t>
  </si>
  <si>
    <t>SIFUENTES QUINONEZ JULIO EDUARDO</t>
  </si>
  <si>
    <t>2916</t>
  </si>
  <si>
    <t>2918</t>
  </si>
  <si>
    <t>2929</t>
  </si>
  <si>
    <t>2950</t>
  </si>
  <si>
    <t>GUTIERREZ GASTELUMENDI JESUS RICARD</t>
  </si>
  <si>
    <t>2962</t>
  </si>
  <si>
    <t>OCAMPO DE PAZ NORMA CECILIA</t>
  </si>
  <si>
    <t>2964</t>
  </si>
  <si>
    <t>JIMENEZ DE LI FRIDA CARMELA</t>
  </si>
  <si>
    <t>2974</t>
  </si>
  <si>
    <t>2987</t>
  </si>
  <si>
    <t>LOZANO ALVARADO GENARO NELSON</t>
  </si>
  <si>
    <t>3006</t>
  </si>
  <si>
    <t>3112</t>
  </si>
  <si>
    <t>SUAREZ GUTIERREZ GUMERCINDO SAUL</t>
  </si>
  <si>
    <t>3153</t>
  </si>
  <si>
    <t>3181</t>
  </si>
  <si>
    <t>GONZALES NIEVES ORLANDO MOISES</t>
  </si>
  <si>
    <t>3189</t>
  </si>
  <si>
    <t>3292</t>
  </si>
  <si>
    <t>ARCE MIMBELA WALTER MIGUEL</t>
  </si>
  <si>
    <t>3306</t>
  </si>
  <si>
    <t>3342</t>
  </si>
  <si>
    <t>3348</t>
  </si>
  <si>
    <t>3356</t>
  </si>
  <si>
    <t>3357</t>
  </si>
  <si>
    <t>3362</t>
  </si>
  <si>
    <t>3394</t>
  </si>
  <si>
    <t>4012</t>
  </si>
  <si>
    <t>4013</t>
  </si>
  <si>
    <t>ASENJO PEREZ CONCHITA DEL PILAR</t>
  </si>
  <si>
    <t>4019</t>
  </si>
  <si>
    <t>4027</t>
  </si>
  <si>
    <t>4092</t>
  </si>
  <si>
    <t>4093</t>
  </si>
  <si>
    <t>RODRIGUEZ GHINCIULESCOU JOSE CARLOS</t>
  </si>
  <si>
    <t>4094</t>
  </si>
  <si>
    <t>D'ANGLES HURTADO TERESA JEANNETTE</t>
  </si>
  <si>
    <t>4099</t>
  </si>
  <si>
    <t>FERNANDEZ COSAVALENTE HUGO EDUARDO</t>
  </si>
  <si>
    <t>4245</t>
  </si>
  <si>
    <t>VERA VELIZ RUBEN CESAR</t>
  </si>
  <si>
    <t>4336</t>
  </si>
  <si>
    <t>CANTERA HURTADO SEGUNDO RAUL</t>
  </si>
  <si>
    <t>PRN TP I</t>
  </si>
  <si>
    <t>5048</t>
  </si>
  <si>
    <t>RUIZ CERDAN NELSON OCTAVIO</t>
  </si>
  <si>
    <t>PRN TP II</t>
  </si>
  <si>
    <t>FUENTES MANTILLA LUIS ALBERTO</t>
  </si>
  <si>
    <t>GOMEZ NAVARRO WALTER RAFAEL</t>
  </si>
  <si>
    <t>4280</t>
  </si>
  <si>
    <t>4340</t>
  </si>
  <si>
    <t>JAVE DE GUTIERREZ BELSY PERPETUA</t>
  </si>
  <si>
    <t>4676</t>
  </si>
  <si>
    <t>ADRIANZEN DE CASUSOL ROSA ELENA</t>
  </si>
  <si>
    <t>5010</t>
  </si>
  <si>
    <t>HUAMAN SAAVEDRA JUAN JORGE</t>
  </si>
  <si>
    <t>5013</t>
  </si>
  <si>
    <t>5050</t>
  </si>
  <si>
    <t>VALLADOLID ALZAMORA JUAN MANUEL</t>
  </si>
  <si>
    <t>5056</t>
  </si>
  <si>
    <t>GUARNIZ AGUILAR JUAN MANUEL</t>
  </si>
  <si>
    <t>T O T A L E S ---&gt;</t>
  </si>
  <si>
    <t>Carga Patronal 9%</t>
  </si>
  <si>
    <t>TOTAL GENERAL</t>
  </si>
  <si>
    <t>NOTA:  Los montos negativos  corresponde a  remuneraciones  mayores,  que  a los montos homologados.</t>
  </si>
  <si>
    <t>RAMIREZ TORRES LUIS ANTONIO</t>
  </si>
  <si>
    <t>QUINTANA DIAZ ANIBAL</t>
  </si>
  <si>
    <t>HERBIAS FIGUEROA MARGOT ISABEL</t>
  </si>
  <si>
    <t>CARRASCAL CABANILLAS JUAN CARLOS</t>
  </si>
  <si>
    <t>CUTI GUTIERREZ HERNAN</t>
  </si>
  <si>
    <t>CHAVEZ GARCIA HILDA ROSA</t>
  </si>
  <si>
    <t>URBINA GANVINI PEDRO GUILLERMO</t>
  </si>
  <si>
    <t>TANTALEAN RODRIGUEZ JEANNETTE CECILIA</t>
  </si>
  <si>
    <t>REYES SANCHEZ LUIS</t>
  </si>
  <si>
    <t>CORTEZ ALBAN LUIS HUMBERTO</t>
  </si>
  <si>
    <t>HUERTAS ANGULO FLOR MARIA DEL ROSARIO</t>
  </si>
  <si>
    <t>RODRIGO VILLANUEVA DE SANCHEZ ELDA M</t>
  </si>
  <si>
    <t>DIAZ CARNERO WILLIAM</t>
  </si>
  <si>
    <t>GONZALEZ VASQUEZ JOE ALEXIS</t>
  </si>
  <si>
    <t>SALVADOR RODRIGUEZ DANIEL JOSE</t>
  </si>
  <si>
    <t>RODRIGUEZ MENDEZ ROSANA RUTH</t>
  </si>
  <si>
    <t>DEPARTAMENTO ACADEMICO DE MINAS MINAS Y METALURGICA</t>
  </si>
  <si>
    <t>CATEGORIA Y MODALIDAD</t>
  </si>
  <si>
    <t>DOCENTE</t>
  </si>
  <si>
    <t>DIFERENCIAL               DS.106-05</t>
  </si>
  <si>
    <t>SUBVENCION AL CARGO</t>
  </si>
  <si>
    <t>GUEVARA VASQUEZ ANA MARIA DEL CARMEN</t>
  </si>
  <si>
    <t>LEY HOM. I</t>
  </si>
  <si>
    <t>Nº 29137</t>
  </si>
  <si>
    <t>LEY HOM. II</t>
  </si>
  <si>
    <t>LEY HOM. III</t>
  </si>
  <si>
    <t>LEY HOM.I</t>
  </si>
  <si>
    <t>LEY HOM.II</t>
  </si>
  <si>
    <t>LEY HOM.III</t>
  </si>
  <si>
    <t>GERENCIA DE RECURSOS - OFICINA TECNICA DE PERSONAL ACADEMICO</t>
  </si>
  <si>
    <t>Pág. 39</t>
  </si>
  <si>
    <t>PRESUPUESTO DE PLAZAS DE JEFE DE PRACTICA PARA CONVERSION A PLAZAS DE AUXILIARES EN LA UNT</t>
  </si>
  <si>
    <t>UO</t>
  </si>
  <si>
    <t>DEPARTAMENTO ACADEMICO</t>
  </si>
  <si>
    <t>CONDICION</t>
  </si>
  <si>
    <t>CATEGORIA EJECUTADA</t>
  </si>
  <si>
    <t>REMU. EJECUTADA</t>
  </si>
  <si>
    <t>CONVERSION</t>
  </si>
  <si>
    <t>REMU. HOMOLOGADA</t>
  </si>
  <si>
    <t>DIFERENCIAL</t>
  </si>
  <si>
    <t>GERENCIA DE RECURSOS</t>
  </si>
  <si>
    <t>VELASQUEZ RODRIGUEZ ARTURO JOSE</t>
  </si>
  <si>
    <t>AUX. TC</t>
  </si>
  <si>
    <t>PADILLA SEVILLANO ALEJANDRO WILBER</t>
  </si>
  <si>
    <t>ROBLES PASTOR BLANCA FLOR</t>
  </si>
  <si>
    <t>SALAZAR CAMPOS JUAN ORLANDO</t>
  </si>
  <si>
    <t>PERALTA LUJAN JOSE LUIS</t>
  </si>
  <si>
    <t>HURTADO BURTON FERNANDO</t>
  </si>
  <si>
    <t>ADMINISTRACION</t>
  </si>
  <si>
    <t>IPANAQUE COSTILLA JOWARD MARTIN</t>
  </si>
  <si>
    <t>ECONOMIA</t>
  </si>
  <si>
    <t>REYES VASQUEZ JULIO CESAR</t>
  </si>
  <si>
    <t>OBANDO PERALTA ENA CECILIA</t>
  </si>
  <si>
    <t>*</t>
  </si>
  <si>
    <t>AUX. TP. 10 H</t>
  </si>
  <si>
    <t>CIENCIAS FISICAS Y MATEMATICAS</t>
  </si>
  <si>
    <t>MATEMATICAS</t>
  </si>
  <si>
    <t>LEON LLANOS JULIO ENRIQUE</t>
  </si>
  <si>
    <t>MORFOLOGIA HUMANA</t>
  </si>
  <si>
    <t>VERA VILCA SEGUNDO DOMINGO</t>
  </si>
  <si>
    <t>DERECHO Y CIENCIAS POLITICAS</t>
  </si>
  <si>
    <t>CIENCIAS JURIDICAS PUBLICAS Y POLITICAS</t>
  </si>
  <si>
    <t>MARTINEZ CASTRO EDILBERTO LUIS</t>
  </si>
  <si>
    <t>AUX. TP. 20 H</t>
  </si>
  <si>
    <t>INGENIERIA MECANICA Y ENERGIA</t>
  </si>
  <si>
    <t>PALACIOS GUARNIZ SEGUNDO JOSE</t>
  </si>
  <si>
    <t>VALLE JEQUETEPEQUE</t>
  </si>
  <si>
    <t>CONTABILIDAD</t>
  </si>
  <si>
    <t xml:space="preserve">TOTAL PLAZAS </t>
  </si>
  <si>
    <t>0 : Plaza en contrato</t>
  </si>
  <si>
    <t>* : No ejecutada</t>
  </si>
  <si>
    <t>MONTO PRESUPUESTADO S/.</t>
  </si>
  <si>
    <t>MONTO ANUAL S/.</t>
  </si>
  <si>
    <t>CARGA SOCIAL S/.</t>
  </si>
  <si>
    <t>TOTAL PRESUPUESTADO S/.</t>
  </si>
  <si>
    <t>UNIDAD OPERATIVA: GERENCIA DE RECURSOS - OFICINA TECNIA DE PERSONAL DOCENTE</t>
  </si>
  <si>
    <t>ZARZOSA CAMPOS CARLOS ENRIQUE</t>
  </si>
  <si>
    <t>ORTIZ TAVARA JHONNY EDGAR</t>
  </si>
  <si>
    <t>ACOSTA HORNA JUAN ELY DAVID</t>
  </si>
  <si>
    <t>MEDINA TAFUR CESAR AUGUSTO</t>
  </si>
  <si>
    <t>VASQUEZ VALLES MARIA NELLY</t>
  </si>
  <si>
    <t>LUJAN BULNES LUIS ANGELO</t>
  </si>
  <si>
    <t xml:space="preserve">MONTENEGRO RIOS JAIME GILBERTO </t>
  </si>
  <si>
    <t xml:space="preserve">HERRERA ASMAT CESAR AUGUSTO </t>
  </si>
  <si>
    <t xml:space="preserve">REAÑO PORTAL WINSTON ROLANDO </t>
  </si>
  <si>
    <t>ADRIANZEN JIMENEZ ALEX</t>
  </si>
  <si>
    <t>ZAVALETA LOPEZ MARIA CECILIA</t>
  </si>
  <si>
    <t>BAUTISTA ZUÑIGA LILY DE LA CONCEPCION</t>
  </si>
  <si>
    <t>ASMAT ALVA ALBERTO RAMIRO</t>
  </si>
  <si>
    <t>JAULIS QUISPE DAVID</t>
  </si>
  <si>
    <t xml:space="preserve">RUBIO JACOBO LUIS ALBERTO </t>
  </si>
  <si>
    <t>CUEVA CASTILLO CHRISTIAN ARTURO</t>
  </si>
  <si>
    <t>CARDENAS GOYENA NELLY GRACIELA</t>
  </si>
  <si>
    <t>VIDAL TASSARA MANUEL IGNACIO</t>
  </si>
  <si>
    <t>ALIAGA LOYOLA LUIS JAVIER</t>
  </si>
  <si>
    <t>JARA LEON HILDA</t>
  </si>
  <si>
    <t>RENGIFO PENADILLOS ROGER ANTONIO</t>
  </si>
  <si>
    <t>MARIN CACHO FANNY TERESA</t>
  </si>
  <si>
    <t>VENEGAS CASANOVA EDMUNDO ARTURO</t>
  </si>
  <si>
    <t>SOTO VASQUEZ MARILU ROXANA</t>
  </si>
  <si>
    <t>ESQUERRE PEREYRA PAUL HENRY</t>
  </si>
  <si>
    <t xml:space="preserve">SANCHEZ GONZALEZ JESUS ALEXANDER </t>
  </si>
  <si>
    <t>RABANAL MUÑOZ JOSE FERNANDO</t>
  </si>
  <si>
    <t>ARMAS CABALLERO EDUARDO HEBER</t>
  </si>
  <si>
    <t>FERNANDEZ MUNDACA IRIS ALICIA</t>
  </si>
  <si>
    <t>GUTIERREZ PORTILLA WILMAR EDY</t>
  </si>
  <si>
    <t>EVANGELISTA MONTOYA FELIX ALBERTO</t>
  </si>
  <si>
    <t>PLASENCIA YASUDA RAY ROLANDO</t>
  </si>
  <si>
    <t>ROJAS PLASENCIA PERCY</t>
  </si>
  <si>
    <t>LINO GONZALEZ YTALO ERICK</t>
  </si>
  <si>
    <t>TERRONES DEZA JUAN MANUEL</t>
  </si>
  <si>
    <t>CEDANO GUADIAMOS MANUEL ALIPIO</t>
  </si>
  <si>
    <t>LAZARO RODRIGUEZ HERMINIA</t>
  </si>
  <si>
    <t>HARO CASTILLO ROGER</t>
  </si>
  <si>
    <t>AGUILAR CARRERA ERIKA DEL CARMEN</t>
  </si>
  <si>
    <t>VEGA GONZALEZ JUAN ANTONIO</t>
  </si>
  <si>
    <t>MENDOZA DE LOS SANTOS ALBERTO CARLOS</t>
  </si>
  <si>
    <t>BRICEÑO ROLDAN FEDERICO BRAULIO</t>
  </si>
  <si>
    <t>HIDALGO JIMENEZ PEPE ALEXANDER</t>
  </si>
  <si>
    <t>RAMIREZ SANCHEZ JULIA MERCEDES</t>
  </si>
  <si>
    <t>CABREJO PAREDES JOSE ELIAS</t>
  </si>
  <si>
    <t>ORBEGOSO DAVILA LUIS ALBERTO</t>
  </si>
  <si>
    <t xml:space="preserve">PRINCIPAL </t>
  </si>
  <si>
    <t>GAMARRA REYES FILOMENO BILMER</t>
  </si>
  <si>
    <t>AZABACHE VASQUEZ EDUARDO FAUSTO</t>
  </si>
  <si>
    <t>RIVERA CARDOSO LUIS MIGUEL</t>
  </si>
  <si>
    <t>APOLITANO URBINA CESAR MANUEL</t>
  </si>
  <si>
    <t>ASO.DE</t>
  </si>
  <si>
    <t>MATTA BERRIOS WILLIAM ALFREDO</t>
  </si>
  <si>
    <t>LUJAN TUPEZ JOSE LUIS</t>
  </si>
  <si>
    <t>FLORES ESTRADA LUIS ALBERTO</t>
  </si>
  <si>
    <t>BARDALES CASTILLO MARIA CAROLINA</t>
  </si>
  <si>
    <t>ZAVALETA ESPEJO GINA GENARA</t>
  </si>
  <si>
    <t>RODRIGUEZ SOTO JUAN CARLOS</t>
  </si>
  <si>
    <t>VASQUEZ DIAZ JOSE NOLBERTO</t>
  </si>
  <si>
    <t>SAMANAMUD MORENO FANNY VALENTINA</t>
  </si>
  <si>
    <t xml:space="preserve">ROCHA MENDEZ DEMETRIO </t>
  </si>
  <si>
    <t>CAMPOS FLORIAN JULIO VICTOR</t>
  </si>
  <si>
    <t>GANOZA YUPANQUI MAYAR LUIS</t>
  </si>
  <si>
    <t>MARIN DE CASTAÑEDA CARMEN LUIS</t>
  </si>
  <si>
    <t>AMAYA LAU LUISA OLIVIA</t>
  </si>
  <si>
    <t>ESPINOZA SANCHEZ NASER ADALBERTO</t>
  </si>
  <si>
    <t>CUADRA MORENO MARIANA LUCIA</t>
  </si>
  <si>
    <t>GUTIERREZ ALARCON HILMA ROSA</t>
  </si>
  <si>
    <t>CRUZ FLORIAN IRIS AUREA</t>
  </si>
  <si>
    <t>QUIPUSCOA SILVESTRE MANUEL</t>
  </si>
  <si>
    <t>SICCHA RUIZ ORLANDO ALEX</t>
  </si>
  <si>
    <t>HERNANDEZ BRACAMONTE ORLANDO MARTIN</t>
  </si>
  <si>
    <t>SANCHEZ REYNA VICTOR ANDRES</t>
  </si>
  <si>
    <t>CABANILLAS LOZADA PATRICIA DEL PILAR</t>
  </si>
  <si>
    <t>TORRES VENEGAS JUAN CARLOS</t>
  </si>
  <si>
    <t>VEGA OBESO ELENA</t>
  </si>
  <si>
    <t>FLORES PEREZ YOYA BETZABE</t>
  </si>
  <si>
    <t xml:space="preserve">SANCHEZ CORREA YESENIA </t>
  </si>
  <si>
    <t>SILVA MERCADO YANETH YACKELINE</t>
  </si>
  <si>
    <t>MENDOZA BOBADILLA JORGE LUIS</t>
  </si>
  <si>
    <t>AGREDA GAITAN JAIME ENRIQUE</t>
  </si>
  <si>
    <t>RODRIGUEZ BARBOZA HECTOR ULADISMIRO</t>
  </si>
  <si>
    <t>CARANZA CASTILLO JULIO ENRIQUE</t>
  </si>
  <si>
    <t>PRESUPUESTO ANALITICO DE PERSONAL DOCENTE  2014</t>
  </si>
  <si>
    <t>TOTAL PAP 2014 POR 12 MESES</t>
  </si>
  <si>
    <t>TOTAL P.A.P. ANUAL 2014</t>
  </si>
  <si>
    <t>PRESUPUESTO ANALITICO DE PERSONAL DOCENTE 2014</t>
  </si>
  <si>
    <t>TOTAL P.A.P.DOCENTE 2014</t>
  </si>
  <si>
    <t>RODRIGUEZ VASQUEZ SANDRO</t>
  </si>
  <si>
    <t>TOTAL PAP</t>
  </si>
  <si>
    <t>RAMIREZ CASTAÑEDA ROSA AURORA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</si>
</sst>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0;[Red]#,##0.00"/>
    <numFmt numFmtId="166" formatCode="#,##0;[Red]#,##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0"/>
      <name val="HOMO"/>
    </font>
    <font>
      <sz val="14"/>
      <name val="Arial"/>
      <family val="2"/>
    </font>
    <font>
      <sz val="22"/>
      <name val="Arial"/>
      <family val="2"/>
    </font>
    <font>
      <sz val="1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8"/>
      <color rgb="FF00B05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Arial"/>
      <family val="2"/>
    </font>
    <font>
      <sz val="11"/>
      <color rgb="FFFF0000"/>
      <name val="Arial Narrow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6">
    <xf numFmtId="165" fontId="0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78">
    <xf numFmtId="165" fontId="0" fillId="0" borderId="0" xfId="0"/>
    <xf numFmtId="165" fontId="5" fillId="0" borderId="0" xfId="0" applyFont="1"/>
    <xf numFmtId="165" fontId="6" fillId="0" borderId="0" xfId="0" applyFont="1"/>
    <xf numFmtId="165" fontId="8" fillId="0" borderId="0" xfId="0" applyFont="1"/>
    <xf numFmtId="165" fontId="9" fillId="0" borderId="0" xfId="0" applyFont="1"/>
    <xf numFmtId="165" fontId="8" fillId="0" borderId="0" xfId="0" applyFont="1" applyFill="1"/>
    <xf numFmtId="165" fontId="5" fillId="0" borderId="0" xfId="0" applyFont="1" applyFill="1"/>
    <xf numFmtId="165" fontId="5" fillId="0" borderId="0" xfId="0" applyFont="1" applyFill="1" applyAlignment="1">
      <alignment horizontal="center"/>
    </xf>
    <xf numFmtId="165" fontId="7" fillId="0" borderId="1" xfId="0" applyFont="1" applyFill="1" applyBorder="1" applyAlignment="1">
      <alignment horizontal="center"/>
    </xf>
    <xf numFmtId="165" fontId="7" fillId="0" borderId="2" xfId="0" applyFont="1" applyFill="1" applyBorder="1" applyAlignment="1">
      <alignment horizontal="center"/>
    </xf>
    <xf numFmtId="165" fontId="10" fillId="0" borderId="1" xfId="0" applyFont="1" applyFill="1" applyBorder="1" applyAlignment="1">
      <alignment horizontal="center"/>
    </xf>
    <xf numFmtId="165" fontId="7" fillId="0" borderId="3" xfId="0" applyFont="1" applyFill="1" applyBorder="1" applyAlignment="1">
      <alignment horizontal="center"/>
    </xf>
    <xf numFmtId="165" fontId="7" fillId="0" borderId="4" xfId="0" applyFont="1" applyFill="1" applyBorder="1" applyAlignment="1">
      <alignment horizontal="center"/>
    </xf>
    <xf numFmtId="165" fontId="5" fillId="0" borderId="5" xfId="0" applyFont="1" applyFill="1" applyBorder="1" applyAlignment="1">
      <alignment horizontal="center"/>
    </xf>
    <xf numFmtId="165" fontId="5" fillId="0" borderId="5" xfId="0" applyFont="1" applyFill="1" applyBorder="1"/>
    <xf numFmtId="165" fontId="6" fillId="0" borderId="5" xfId="0" applyFont="1" applyFill="1" applyBorder="1"/>
    <xf numFmtId="165" fontId="6" fillId="0" borderId="0" xfId="0" applyFont="1" applyFill="1"/>
    <xf numFmtId="165" fontId="5" fillId="0" borderId="0" xfId="0" applyFont="1" applyFill="1" applyBorder="1"/>
    <xf numFmtId="165" fontId="5" fillId="0" borderId="0" xfId="0" applyFont="1" applyFill="1" applyBorder="1" applyAlignment="1">
      <alignment horizontal="center"/>
    </xf>
    <xf numFmtId="165" fontId="8" fillId="0" borderId="0" xfId="0" applyFont="1" applyBorder="1" applyAlignment="1">
      <alignment horizontal="center"/>
    </xf>
    <xf numFmtId="165" fontId="5" fillId="0" borderId="5" xfId="0" applyFont="1" applyFill="1" applyBorder="1" applyAlignment="1">
      <alignment horizontal="left"/>
    </xf>
    <xf numFmtId="165" fontId="7" fillId="0" borderId="1" xfId="0" applyFont="1" applyBorder="1" applyAlignment="1">
      <alignment horizontal="center"/>
    </xf>
    <xf numFmtId="165" fontId="7" fillId="0" borderId="3" xfId="0" applyFont="1" applyBorder="1" applyAlignment="1">
      <alignment horizontal="center"/>
    </xf>
    <xf numFmtId="165" fontId="7" fillId="0" borderId="6" xfId="0" applyFont="1" applyBorder="1" applyAlignment="1">
      <alignment horizontal="center"/>
    </xf>
    <xf numFmtId="165" fontId="7" fillId="0" borderId="7" xfId="0" applyFont="1" applyBorder="1" applyAlignment="1">
      <alignment horizontal="center"/>
    </xf>
    <xf numFmtId="165" fontId="0" fillId="0" borderId="0" xfId="0" applyBorder="1"/>
    <xf numFmtId="17" fontId="7" fillId="0" borderId="3" xfId="0" applyNumberFormat="1" applyFont="1" applyBorder="1" applyAlignment="1">
      <alignment horizontal="center"/>
    </xf>
    <xf numFmtId="4" fontId="5" fillId="0" borderId="5" xfId="0" applyNumberFormat="1" applyFont="1" applyBorder="1"/>
    <xf numFmtId="4" fontId="5" fillId="0" borderId="5" xfId="0" applyNumberFormat="1" applyFont="1" applyFill="1" applyBorder="1"/>
    <xf numFmtId="4" fontId="5" fillId="0" borderId="5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5" fillId="0" borderId="0" xfId="0" applyNumberFormat="1" applyFont="1"/>
    <xf numFmtId="4" fontId="5" fillId="0" borderId="0" xfId="0" applyNumberFormat="1" applyFont="1" applyFill="1"/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4" fontId="5" fillId="0" borderId="5" xfId="0" applyNumberFormat="1" applyFont="1" applyBorder="1" applyAlignment="1">
      <alignment horizontal="right"/>
    </xf>
    <xf numFmtId="165" fontId="5" fillId="2" borderId="0" xfId="0" applyFont="1" applyFill="1" applyBorder="1"/>
    <xf numFmtId="165" fontId="5" fillId="2" borderId="0" xfId="0" applyFont="1" applyFill="1" applyBorder="1" applyAlignment="1">
      <alignment horizontal="center"/>
    </xf>
    <xf numFmtId="165" fontId="7" fillId="0" borderId="6" xfId="0" applyFont="1" applyFill="1" applyBorder="1" applyAlignment="1">
      <alignment horizontal="center"/>
    </xf>
    <xf numFmtId="165" fontId="7" fillId="0" borderId="7" xfId="0" applyFont="1" applyFill="1" applyBorder="1" applyAlignment="1">
      <alignment horizontal="center"/>
    </xf>
    <xf numFmtId="165" fontId="7" fillId="0" borderId="0" xfId="0" applyFont="1" applyAlignment="1">
      <alignment horizontal="right"/>
    </xf>
    <xf numFmtId="165" fontId="10" fillId="0" borderId="1" xfId="0" quotePrefix="1" applyFont="1" applyFill="1" applyBorder="1" applyAlignment="1">
      <alignment horizontal="center"/>
    </xf>
    <xf numFmtId="165" fontId="6" fillId="0" borderId="5" xfId="0" applyFont="1" applyFill="1" applyBorder="1" applyAlignment="1">
      <alignment horizontal="left"/>
    </xf>
    <xf numFmtId="165" fontId="12" fillId="0" borderId="0" xfId="0" applyFont="1"/>
    <xf numFmtId="165" fontId="12" fillId="0" borderId="0" xfId="0" applyFont="1" applyFill="1"/>
    <xf numFmtId="165" fontId="12" fillId="0" borderId="0" xfId="0" applyFont="1" applyFill="1" applyBorder="1" applyAlignment="1">
      <alignment horizontal="center"/>
    </xf>
    <xf numFmtId="165" fontId="5" fillId="0" borderId="0" xfId="0" applyFont="1" applyFill="1" applyBorder="1" applyAlignment="1">
      <alignment horizontal="left"/>
    </xf>
    <xf numFmtId="166" fontId="5" fillId="0" borderId="5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165" fontId="6" fillId="0" borderId="0" xfId="0" applyFont="1" applyFill="1" applyBorder="1" applyAlignment="1">
      <alignment horizontal="right"/>
    </xf>
    <xf numFmtId="166" fontId="7" fillId="0" borderId="1" xfId="0" quotePrefix="1" applyNumberFormat="1" applyFont="1" applyBorder="1" applyAlignment="1">
      <alignment horizontal="center"/>
    </xf>
    <xf numFmtId="166" fontId="7" fillId="0" borderId="7" xfId="0" quotePrefix="1" applyNumberFormat="1" applyFont="1" applyBorder="1" applyAlignment="1">
      <alignment horizontal="center"/>
    </xf>
    <xf numFmtId="166" fontId="7" fillId="0" borderId="3" xfId="0" quotePrefix="1" applyNumberFormat="1" applyFont="1" applyFill="1" applyBorder="1" applyAlignment="1">
      <alignment horizontal="center"/>
    </xf>
    <xf numFmtId="165" fontId="12" fillId="0" borderId="8" xfId="0" applyFont="1" applyFill="1" applyBorder="1"/>
    <xf numFmtId="165" fontId="12" fillId="0" borderId="9" xfId="0" applyFont="1" applyFill="1" applyBorder="1" applyAlignment="1">
      <alignment horizontal="center"/>
    </xf>
    <xf numFmtId="165" fontId="12" fillId="0" borderId="10" xfId="0" applyFont="1" applyFill="1" applyBorder="1" applyAlignment="1">
      <alignment horizontal="center"/>
    </xf>
    <xf numFmtId="165" fontId="12" fillId="0" borderId="10" xfId="0" applyFont="1" applyFill="1" applyBorder="1"/>
    <xf numFmtId="165" fontId="12" fillId="0" borderId="5" xfId="0" applyFont="1" applyFill="1" applyBorder="1"/>
    <xf numFmtId="4" fontId="12" fillId="0" borderId="5" xfId="0" applyNumberFormat="1" applyFont="1" applyFill="1" applyBorder="1"/>
    <xf numFmtId="4" fontId="12" fillId="0" borderId="5" xfId="0" applyNumberFormat="1" applyFont="1" applyFill="1" applyBorder="1" applyAlignment="1">
      <alignment horizontal="center"/>
    </xf>
    <xf numFmtId="4" fontId="12" fillId="0" borderId="5" xfId="0" applyNumberFormat="1" applyFont="1" applyBorder="1"/>
    <xf numFmtId="165" fontId="12" fillId="0" borderId="11" xfId="0" applyFont="1" applyFill="1" applyBorder="1"/>
    <xf numFmtId="165" fontId="12" fillId="0" borderId="11" xfId="0" applyFont="1" applyFill="1" applyBorder="1" applyAlignment="1">
      <alignment horizontal="center"/>
    </xf>
    <xf numFmtId="165" fontId="12" fillId="0" borderId="0" xfId="0" applyFont="1" applyFill="1" applyBorder="1"/>
    <xf numFmtId="165" fontId="7" fillId="0" borderId="0" xfId="0" applyFont="1" applyFill="1" applyBorder="1"/>
    <xf numFmtId="165" fontId="7" fillId="0" borderId="12" xfId="0" applyFont="1" applyFill="1" applyBorder="1"/>
    <xf numFmtId="165" fontId="12" fillId="0" borderId="13" xfId="0" applyFont="1" applyFill="1" applyBorder="1" applyAlignment="1">
      <alignment horizontal="center"/>
    </xf>
    <xf numFmtId="165" fontId="16" fillId="0" borderId="0" xfId="0" applyFont="1"/>
    <xf numFmtId="165" fontId="16" fillId="0" borderId="0" xfId="0" applyFont="1" applyFill="1" applyBorder="1"/>
    <xf numFmtId="165" fontId="16" fillId="0" borderId="0" xfId="0" applyFont="1" applyBorder="1"/>
    <xf numFmtId="4" fontId="19" fillId="0" borderId="0" xfId="0" applyNumberFormat="1" applyFont="1" applyBorder="1"/>
    <xf numFmtId="1" fontId="0" fillId="0" borderId="0" xfId="0" applyNumberFormat="1"/>
    <xf numFmtId="165" fontId="18" fillId="0" borderId="0" xfId="0" applyFont="1"/>
    <xf numFmtId="165" fontId="12" fillId="0" borderId="8" xfId="0" applyFont="1" applyFill="1" applyBorder="1" applyAlignment="1">
      <alignment vertical="center"/>
    </xf>
    <xf numFmtId="165" fontId="12" fillId="0" borderId="9" xfId="0" applyFont="1" applyFill="1" applyBorder="1" applyAlignment="1">
      <alignment horizontal="center" vertical="center"/>
    </xf>
    <xf numFmtId="165" fontId="12" fillId="0" borderId="10" xfId="0" applyFont="1" applyFill="1" applyBorder="1" applyAlignment="1">
      <alignment horizontal="center" vertical="center"/>
    </xf>
    <xf numFmtId="165" fontId="7" fillId="0" borderId="8" xfId="0" applyFont="1" applyFill="1" applyBorder="1" applyAlignment="1">
      <alignment vertical="center"/>
    </xf>
    <xf numFmtId="165" fontId="7" fillId="0" borderId="9" xfId="0" applyFont="1" applyFill="1" applyBorder="1" applyAlignment="1">
      <alignment horizontal="center" vertical="center"/>
    </xf>
    <xf numFmtId="165" fontId="7" fillId="0" borderId="10" xfId="0" applyFont="1" applyFill="1" applyBorder="1" applyAlignment="1">
      <alignment horizontal="center" vertical="center"/>
    </xf>
    <xf numFmtId="165" fontId="7" fillId="0" borderId="14" xfId="0" applyFont="1" applyFill="1" applyBorder="1" applyAlignment="1">
      <alignment vertical="center"/>
    </xf>
    <xf numFmtId="165" fontId="12" fillId="0" borderId="15" xfId="0" applyFont="1" applyFill="1" applyBorder="1" applyAlignment="1">
      <alignment horizontal="center" vertical="center"/>
    </xf>
    <xf numFmtId="2" fontId="12" fillId="0" borderId="11" xfId="0" applyNumberFormat="1" applyFont="1" applyFill="1" applyBorder="1"/>
    <xf numFmtId="2" fontId="12" fillId="0" borderId="11" xfId="0" applyNumberFormat="1" applyFont="1" applyFill="1" applyBorder="1" applyAlignment="1">
      <alignment horizontal="right"/>
    </xf>
    <xf numFmtId="2" fontId="12" fillId="0" borderId="11" xfId="0" applyNumberFormat="1" applyFont="1" applyBorder="1"/>
    <xf numFmtId="2" fontId="12" fillId="0" borderId="11" xfId="0" applyNumberFormat="1" applyFont="1" applyBorder="1" applyAlignment="1">
      <alignment horizontal="right"/>
    </xf>
    <xf numFmtId="2" fontId="12" fillId="0" borderId="0" xfId="0" applyNumberFormat="1" applyFont="1" applyFill="1" applyBorder="1"/>
    <xf numFmtId="2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Border="1"/>
    <xf numFmtId="2" fontId="12" fillId="0" borderId="0" xfId="0" applyNumberFormat="1" applyFont="1" applyBorder="1" applyAlignment="1">
      <alignment horizontal="right"/>
    </xf>
    <xf numFmtId="2" fontId="12" fillId="0" borderId="16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2" fontId="16" fillId="0" borderId="0" xfId="0" applyNumberFormat="1" applyFont="1"/>
    <xf numFmtId="2" fontId="16" fillId="0" borderId="0" xfId="0" applyNumberFormat="1" applyFont="1" applyAlignment="1">
      <alignment horizontal="right"/>
    </xf>
    <xf numFmtId="2" fontId="17" fillId="0" borderId="0" xfId="0" applyNumberFormat="1" applyFont="1"/>
    <xf numFmtId="2" fontId="0" fillId="0" borderId="0" xfId="0" applyNumberFormat="1"/>
    <xf numFmtId="2" fontId="9" fillId="0" borderId="0" xfId="0" applyNumberFormat="1" applyFont="1" applyAlignment="1">
      <alignment horizontal="right"/>
    </xf>
    <xf numFmtId="2" fontId="16" fillId="0" borderId="0" xfId="0" applyNumberFormat="1" applyFont="1" applyBorder="1"/>
    <xf numFmtId="2" fontId="17" fillId="0" borderId="0" xfId="0" applyNumberFormat="1" applyFont="1" applyBorder="1"/>
    <xf numFmtId="2" fontId="0" fillId="0" borderId="0" xfId="0" applyNumberFormat="1" applyBorder="1"/>
    <xf numFmtId="165" fontId="13" fillId="0" borderId="5" xfId="0" applyFont="1" applyFill="1" applyBorder="1"/>
    <xf numFmtId="166" fontId="15" fillId="0" borderId="5" xfId="0" applyNumberFormat="1" applyFont="1" applyFill="1" applyBorder="1"/>
    <xf numFmtId="166" fontId="13" fillId="3" borderId="5" xfId="0" applyNumberFormat="1" applyFont="1" applyFill="1" applyBorder="1" applyAlignment="1">
      <alignment horizontal="center"/>
    </xf>
    <xf numFmtId="166" fontId="13" fillId="3" borderId="5" xfId="0" applyNumberFormat="1" applyFont="1" applyFill="1" applyBorder="1" applyAlignment="1">
      <alignment horizontal="left"/>
    </xf>
    <xf numFmtId="166" fontId="13" fillId="3" borderId="5" xfId="0" applyNumberFormat="1" applyFont="1" applyFill="1" applyBorder="1"/>
    <xf numFmtId="4" fontId="13" fillId="3" borderId="5" xfId="0" applyNumberFormat="1" applyFont="1" applyFill="1" applyBorder="1" applyAlignment="1">
      <alignment horizontal="right"/>
    </xf>
    <xf numFmtId="166" fontId="13" fillId="3" borderId="5" xfId="0" quotePrefix="1" applyNumberFormat="1" applyFont="1" applyFill="1" applyBorder="1" applyAlignment="1">
      <alignment horizontal="center"/>
    </xf>
    <xf numFmtId="165" fontId="13" fillId="3" borderId="0" xfId="0" applyFont="1" applyFill="1"/>
    <xf numFmtId="165" fontId="22" fillId="3" borderId="0" xfId="0" applyFont="1" applyFill="1"/>
    <xf numFmtId="0" fontId="23" fillId="0" borderId="0" xfId="0" applyNumberFormat="1" applyFont="1"/>
    <xf numFmtId="1" fontId="23" fillId="0" borderId="0" xfId="0" applyNumberFormat="1" applyFont="1"/>
    <xf numFmtId="165" fontId="23" fillId="0" borderId="0" xfId="0" applyNumberFormat="1" applyFont="1"/>
    <xf numFmtId="0" fontId="23" fillId="0" borderId="0" xfId="3" applyFont="1"/>
    <xf numFmtId="1" fontId="23" fillId="0" borderId="0" xfId="3" applyNumberFormat="1" applyFont="1"/>
    <xf numFmtId="165" fontId="23" fillId="0" borderId="0" xfId="3" applyNumberFormat="1" applyFont="1"/>
    <xf numFmtId="0" fontId="24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2" fontId="23" fillId="0" borderId="0" xfId="3" applyNumberFormat="1" applyFont="1"/>
    <xf numFmtId="1" fontId="3" fillId="0" borderId="0" xfId="3" applyNumberFormat="1"/>
    <xf numFmtId="165" fontId="5" fillId="0" borderId="0" xfId="3" applyNumberFormat="1" applyFont="1" applyFill="1" applyBorder="1" applyAlignment="1">
      <alignment horizontal="left"/>
    </xf>
    <xf numFmtId="165" fontId="3" fillId="0" borderId="0" xfId="3" applyNumberFormat="1"/>
    <xf numFmtId="165" fontId="4" fillId="0" borderId="0" xfId="0" applyFont="1" applyBorder="1"/>
    <xf numFmtId="165" fontId="4" fillId="0" borderId="0" xfId="0" applyFont="1"/>
    <xf numFmtId="165" fontId="4" fillId="0" borderId="8" xfId="0" applyFont="1" applyFill="1" applyBorder="1" applyAlignment="1">
      <alignment vertical="center"/>
    </xf>
    <xf numFmtId="0" fontId="2" fillId="0" borderId="0" xfId="4"/>
    <xf numFmtId="0" fontId="25" fillId="0" borderId="0" xfId="4" applyFont="1"/>
    <xf numFmtId="0" fontId="26" fillId="0" borderId="0" xfId="4" applyFont="1"/>
    <xf numFmtId="0" fontId="28" fillId="0" borderId="23" xfId="4" applyFont="1" applyBorder="1"/>
    <xf numFmtId="0" fontId="29" fillId="0" borderId="26" xfId="4" applyFont="1" applyBorder="1" applyAlignment="1">
      <alignment horizontal="center"/>
    </xf>
    <xf numFmtId="1" fontId="28" fillId="0" borderId="5" xfId="4" applyNumberFormat="1" applyFont="1" applyBorder="1" applyAlignment="1">
      <alignment horizontal="center"/>
    </xf>
    <xf numFmtId="2" fontId="28" fillId="0" borderId="5" xfId="4" applyNumberFormat="1" applyFont="1" applyBorder="1" applyAlignment="1">
      <alignment horizontal="center"/>
    </xf>
    <xf numFmtId="0" fontId="28" fillId="0" borderId="24" xfId="4" applyFont="1" applyBorder="1" applyAlignment="1">
      <alignment horizontal="center"/>
    </xf>
    <xf numFmtId="0" fontId="29" fillId="0" borderId="27" xfId="4" applyFont="1" applyBorder="1" applyAlignment="1">
      <alignment horizontal="center"/>
    </xf>
    <xf numFmtId="0" fontId="25" fillId="0" borderId="5" xfId="4" applyFont="1" applyBorder="1"/>
    <xf numFmtId="1" fontId="26" fillId="0" borderId="5" xfId="4" applyNumberFormat="1" applyFont="1" applyBorder="1" applyAlignment="1">
      <alignment horizontal="center"/>
    </xf>
    <xf numFmtId="1" fontId="30" fillId="0" borderId="5" xfId="4" applyNumberFormat="1" applyFont="1" applyBorder="1"/>
    <xf numFmtId="4" fontId="30" fillId="0" borderId="5" xfId="4" applyNumberFormat="1" applyFont="1" applyBorder="1"/>
    <xf numFmtId="2" fontId="30" fillId="0" borderId="5" xfId="4" applyNumberFormat="1" applyFont="1" applyBorder="1"/>
    <xf numFmtId="1" fontId="26" fillId="0" borderId="5" xfId="4" applyNumberFormat="1" applyFont="1" applyBorder="1"/>
    <xf numFmtId="4" fontId="26" fillId="0" borderId="5" xfId="4" applyNumberFormat="1" applyFont="1" applyBorder="1"/>
    <xf numFmtId="2" fontId="26" fillId="0" borderId="5" xfId="4" applyNumberFormat="1" applyFont="1" applyBorder="1"/>
    <xf numFmtId="1" fontId="31" fillId="0" borderId="5" xfId="4" applyNumberFormat="1" applyFont="1" applyBorder="1" applyAlignment="1">
      <alignment horizontal="center"/>
    </xf>
    <xf numFmtId="1" fontId="31" fillId="0" borderId="5" xfId="4" applyNumberFormat="1" applyFont="1" applyBorder="1"/>
    <xf numFmtId="4" fontId="31" fillId="0" borderId="5" xfId="4" applyNumberFormat="1" applyFont="1" applyBorder="1"/>
    <xf numFmtId="2" fontId="31" fillId="0" borderId="5" xfId="4" applyNumberFormat="1" applyFont="1" applyBorder="1"/>
    <xf numFmtId="1" fontId="30" fillId="2" borderId="5" xfId="4" applyNumberFormat="1" applyFont="1" applyFill="1" applyBorder="1"/>
    <xf numFmtId="4" fontId="30" fillId="2" borderId="5" xfId="4" applyNumberFormat="1" applyFont="1" applyFill="1" applyBorder="1"/>
    <xf numFmtId="2" fontId="30" fillId="2" borderId="5" xfId="4" applyNumberFormat="1" applyFont="1" applyFill="1" applyBorder="1"/>
    <xf numFmtId="1" fontId="26" fillId="0" borderId="5" xfId="4" quotePrefix="1" applyNumberFormat="1" applyFont="1" applyBorder="1" applyAlignment="1">
      <alignment horizontal="center"/>
    </xf>
    <xf numFmtId="4" fontId="32" fillId="0" borderId="5" xfId="4" applyNumberFormat="1" applyFont="1" applyBorder="1"/>
    <xf numFmtId="1" fontId="31" fillId="2" borderId="5" xfId="4" applyNumberFormat="1" applyFont="1" applyFill="1" applyBorder="1"/>
    <xf numFmtId="4" fontId="31" fillId="2" borderId="5" xfId="4" applyNumberFormat="1" applyFont="1" applyFill="1" applyBorder="1"/>
    <xf numFmtId="2" fontId="31" fillId="2" borderId="5" xfId="4" applyNumberFormat="1" applyFont="1" applyFill="1" applyBorder="1"/>
    <xf numFmtId="4" fontId="30" fillId="0" borderId="5" xfId="4" applyNumberFormat="1" applyFont="1" applyFill="1" applyBorder="1"/>
    <xf numFmtId="1" fontId="26" fillId="2" borderId="5" xfId="4" applyNumberFormat="1" applyFont="1" applyFill="1" applyBorder="1"/>
    <xf numFmtId="4" fontId="26" fillId="2" borderId="5" xfId="4" applyNumberFormat="1" applyFont="1" applyFill="1" applyBorder="1"/>
    <xf numFmtId="2" fontId="26" fillId="2" borderId="5" xfId="4" applyNumberFormat="1" applyFont="1" applyFill="1" applyBorder="1"/>
    <xf numFmtId="4" fontId="26" fillId="0" borderId="5" xfId="4" applyNumberFormat="1" applyFont="1" applyFill="1" applyBorder="1"/>
    <xf numFmtId="1" fontId="33" fillId="0" borderId="5" xfId="4" applyNumberFormat="1" applyFont="1" applyBorder="1"/>
    <xf numFmtId="1" fontId="26" fillId="0" borderId="0" xfId="4" applyNumberFormat="1" applyFont="1"/>
    <xf numFmtId="1" fontId="26" fillId="0" borderId="8" xfId="4" applyNumberFormat="1" applyFont="1" applyBorder="1"/>
    <xf numFmtId="1" fontId="26" fillId="0" borderId="9" xfId="4" applyNumberFormat="1" applyFont="1" applyBorder="1"/>
    <xf numFmtId="1" fontId="26" fillId="0" borderId="10" xfId="4" applyNumberFormat="1" applyFont="1" applyBorder="1"/>
    <xf numFmtId="2" fontId="26" fillId="0" borderId="9" xfId="4" applyNumberFormat="1" applyFont="1" applyBorder="1"/>
    <xf numFmtId="4" fontId="26" fillId="0" borderId="10" xfId="4" applyNumberFormat="1" applyFont="1" applyBorder="1"/>
    <xf numFmtId="2" fontId="26" fillId="0" borderId="0" xfId="4" applyNumberFormat="1" applyFont="1"/>
    <xf numFmtId="4" fontId="34" fillId="0" borderId="0" xfId="4" applyNumberFormat="1" applyFont="1"/>
    <xf numFmtId="1" fontId="30" fillId="0" borderId="5" xfId="0" applyNumberFormat="1" applyFont="1" applyBorder="1"/>
    <xf numFmtId="1" fontId="26" fillId="0" borderId="5" xfId="0" applyNumberFormat="1" applyFont="1" applyBorder="1" applyAlignment="1">
      <alignment horizontal="center"/>
    </xf>
    <xf numFmtId="4" fontId="30" fillId="0" borderId="5" xfId="0" applyNumberFormat="1" applyFont="1" applyBorder="1"/>
    <xf numFmtId="2" fontId="30" fillId="0" borderId="5" xfId="0" applyNumberFormat="1" applyFont="1" applyBorder="1"/>
    <xf numFmtId="2" fontId="9" fillId="0" borderId="0" xfId="0" applyNumberFormat="1" applyFont="1" applyAlignment="1"/>
    <xf numFmtId="165" fontId="7" fillId="0" borderId="9" xfId="0" applyFont="1" applyBorder="1"/>
    <xf numFmtId="165" fontId="7" fillId="0" borderId="9" xfId="0" applyFont="1" applyBorder="1" applyAlignment="1">
      <alignment horizontal="center" vertical="center" wrapText="1"/>
    </xf>
    <xf numFmtId="4" fontId="12" fillId="0" borderId="3" xfId="0" applyNumberFormat="1" applyFont="1" applyBorder="1"/>
    <xf numFmtId="1" fontId="13" fillId="3" borderId="5" xfId="0" applyNumberFormat="1" applyFont="1" applyFill="1" applyBorder="1" applyAlignment="1">
      <alignment horizontal="center"/>
    </xf>
    <xf numFmtId="1" fontId="13" fillId="3" borderId="5" xfId="0" quotePrefix="1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horizontal="right" vertical="center"/>
    </xf>
    <xf numFmtId="0" fontId="36" fillId="0" borderId="0" xfId="5" applyFont="1"/>
    <xf numFmtId="1" fontId="37" fillId="0" borderId="9" xfId="5" applyNumberFormat="1" applyFont="1" applyFill="1" applyBorder="1" applyAlignment="1">
      <alignment horizontal="center" vertical="center" wrapText="1"/>
    </xf>
    <xf numFmtId="165" fontId="37" fillId="0" borderId="9" xfId="5" applyNumberFormat="1" applyFont="1" applyFill="1" applyBorder="1" applyAlignment="1">
      <alignment horizontal="center" vertical="center" wrapText="1"/>
    </xf>
    <xf numFmtId="0" fontId="38" fillId="0" borderId="9" xfId="5" applyFont="1" applyBorder="1" applyAlignment="1">
      <alignment horizontal="center" vertical="center" wrapText="1"/>
    </xf>
    <xf numFmtId="1" fontId="39" fillId="0" borderId="9" xfId="5" applyNumberFormat="1" applyFont="1" applyFill="1" applyBorder="1" applyAlignment="1">
      <alignment horizontal="center" vertical="center"/>
    </xf>
    <xf numFmtId="166" fontId="39" fillId="0" borderId="9" xfId="5" applyNumberFormat="1" applyFont="1" applyFill="1" applyBorder="1" applyAlignment="1">
      <alignment vertical="center"/>
    </xf>
    <xf numFmtId="166" fontId="39" fillId="0" borderId="9" xfId="5" applyNumberFormat="1" applyFont="1" applyFill="1" applyBorder="1" applyAlignment="1">
      <alignment horizontal="center" vertical="center"/>
    </xf>
    <xf numFmtId="166" fontId="39" fillId="0" borderId="9" xfId="5" applyNumberFormat="1" applyFont="1" applyFill="1" applyBorder="1" applyAlignment="1">
      <alignment horizontal="left" vertical="center"/>
    </xf>
    <xf numFmtId="165" fontId="39" fillId="0" borderId="9" xfId="5" applyNumberFormat="1" applyFont="1" applyFill="1" applyBorder="1" applyAlignment="1">
      <alignment vertical="center"/>
    </xf>
    <xf numFmtId="165" fontId="39" fillId="0" borderId="9" xfId="5" applyNumberFormat="1" applyFont="1" applyFill="1" applyBorder="1" applyAlignment="1">
      <alignment horizontal="right" vertical="center"/>
    </xf>
    <xf numFmtId="0" fontId="36" fillId="0" borderId="9" xfId="5" applyFont="1" applyBorder="1" applyAlignment="1">
      <alignment vertical="center"/>
    </xf>
    <xf numFmtId="4" fontId="36" fillId="0" borderId="9" xfId="5" applyNumberFormat="1" applyFont="1" applyBorder="1" applyAlignment="1">
      <alignment vertical="center"/>
    </xf>
    <xf numFmtId="166" fontId="37" fillId="0" borderId="9" xfId="5" applyNumberFormat="1" applyFont="1" applyFill="1" applyBorder="1" applyAlignment="1">
      <alignment horizontal="center" vertical="center"/>
    </xf>
    <xf numFmtId="166" fontId="37" fillId="0" borderId="9" xfId="5" applyNumberFormat="1" applyFont="1" applyFill="1" applyBorder="1" applyAlignment="1">
      <alignment horizontal="left" vertical="center"/>
    </xf>
    <xf numFmtId="0" fontId="38" fillId="0" borderId="9" xfId="5" applyFont="1" applyBorder="1" applyAlignment="1">
      <alignment vertical="center"/>
    </xf>
    <xf numFmtId="0" fontId="36" fillId="0" borderId="9" xfId="5" applyFont="1" applyBorder="1" applyAlignment="1">
      <alignment horizontal="center" vertical="center"/>
    </xf>
    <xf numFmtId="165" fontId="38" fillId="0" borderId="9" xfId="5" applyNumberFormat="1" applyFont="1" applyBorder="1" applyAlignment="1">
      <alignment vertical="center"/>
    </xf>
    <xf numFmtId="4" fontId="38" fillId="0" borderId="9" xfId="5" applyNumberFormat="1" applyFont="1" applyBorder="1" applyAlignment="1">
      <alignment vertical="center"/>
    </xf>
    <xf numFmtId="0" fontId="36" fillId="0" borderId="0" xfId="5" applyFont="1" applyAlignment="1">
      <alignment vertical="center"/>
    </xf>
    <xf numFmtId="165" fontId="38" fillId="0" borderId="28" xfId="5" applyNumberFormat="1" applyFont="1" applyBorder="1" applyAlignment="1">
      <alignment vertical="center"/>
    </xf>
    <xf numFmtId="165" fontId="16" fillId="0" borderId="9" xfId="0" applyFont="1" applyBorder="1"/>
    <xf numFmtId="2" fontId="16" fillId="0" borderId="9" xfId="0" applyNumberFormat="1" applyFont="1" applyBorder="1"/>
    <xf numFmtId="1" fontId="30" fillId="0" borderId="0" xfId="4" applyNumberFormat="1" applyFont="1"/>
    <xf numFmtId="165" fontId="30" fillId="0" borderId="5" xfId="0" applyFont="1" applyFill="1" applyBorder="1"/>
    <xf numFmtId="165" fontId="30" fillId="0" borderId="0" xfId="0" applyFont="1" applyFill="1"/>
    <xf numFmtId="166" fontId="30" fillId="0" borderId="5" xfId="0" applyNumberFormat="1" applyFont="1" applyFill="1" applyBorder="1"/>
    <xf numFmtId="0" fontId="25" fillId="0" borderId="0" xfId="4" applyFont="1" applyBorder="1"/>
    <xf numFmtId="1" fontId="26" fillId="0" borderId="0" xfId="4" applyNumberFormat="1" applyFont="1" applyBorder="1" applyAlignment="1">
      <alignment horizontal="center"/>
    </xf>
    <xf numFmtId="166" fontId="30" fillId="0" borderId="25" xfId="0" applyNumberFormat="1" applyFont="1" applyFill="1" applyBorder="1"/>
    <xf numFmtId="165" fontId="30" fillId="0" borderId="3" xfId="0" applyFont="1" applyFill="1" applyBorder="1"/>
    <xf numFmtId="0" fontId="23" fillId="0" borderId="0" xfId="4" applyFont="1"/>
    <xf numFmtId="1" fontId="23" fillId="0" borderId="5" xfId="4" applyNumberFormat="1" applyFont="1" applyBorder="1"/>
    <xf numFmtId="1" fontId="23" fillId="2" borderId="5" xfId="4" applyNumberFormat="1" applyFont="1" applyFill="1" applyBorder="1"/>
    <xf numFmtId="1" fontId="23" fillId="0" borderId="3" xfId="4" applyNumberFormat="1" applyFont="1" applyBorder="1"/>
    <xf numFmtId="1" fontId="23" fillId="0" borderId="0" xfId="4" applyNumberFormat="1" applyFont="1"/>
    <xf numFmtId="4" fontId="16" fillId="0" borderId="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164" fontId="5" fillId="0" borderId="0" xfId="1" applyFont="1" applyFill="1" applyBorder="1"/>
    <xf numFmtId="164" fontId="0" fillId="0" borderId="0" xfId="1" applyFont="1"/>
    <xf numFmtId="2" fontId="4" fillId="0" borderId="0" xfId="0" applyNumberFormat="1" applyFont="1"/>
    <xf numFmtId="165" fontId="13" fillId="3" borderId="0" xfId="0" applyFont="1" applyFill="1" applyBorder="1" applyAlignment="1">
      <alignment horizontal="center"/>
    </xf>
    <xf numFmtId="165" fontId="13" fillId="3" borderId="0" xfId="0" applyFont="1" applyFill="1" applyBorder="1"/>
    <xf numFmtId="165" fontId="20" fillId="3" borderId="0" xfId="0" applyFont="1" applyFill="1"/>
    <xf numFmtId="165" fontId="22" fillId="3" borderId="0" xfId="0" applyFont="1" applyFill="1" applyAlignment="1">
      <alignment horizontal="center"/>
    </xf>
    <xf numFmtId="4" fontId="22" fillId="3" borderId="0" xfId="0" applyNumberFormat="1" applyFont="1" applyFill="1" applyBorder="1" applyAlignment="1">
      <alignment horizontal="center"/>
    </xf>
    <xf numFmtId="165" fontId="14" fillId="3" borderId="0" xfId="0" applyFont="1" applyFill="1"/>
    <xf numFmtId="165" fontId="13" fillId="3" borderId="1" xfId="0" applyFont="1" applyFill="1" applyBorder="1" applyAlignment="1">
      <alignment horizontal="center"/>
    </xf>
    <xf numFmtId="165" fontId="13" fillId="3" borderId="2" xfId="0" applyFont="1" applyFill="1" applyBorder="1" applyAlignment="1">
      <alignment horizontal="center"/>
    </xf>
    <xf numFmtId="165" fontId="13" fillId="3" borderId="3" xfId="0" applyFont="1" applyFill="1" applyBorder="1" applyAlignment="1">
      <alignment horizontal="center"/>
    </xf>
    <xf numFmtId="165" fontId="13" fillId="3" borderId="4" xfId="0" applyFont="1" applyFill="1" applyBorder="1" applyAlignment="1">
      <alignment horizontal="center"/>
    </xf>
    <xf numFmtId="165" fontId="13" fillId="3" borderId="22" xfId="0" applyFont="1" applyFill="1" applyBorder="1" applyAlignment="1">
      <alignment horizontal="center"/>
    </xf>
    <xf numFmtId="165" fontId="5" fillId="3" borderId="0" xfId="0" applyFont="1" applyFill="1" applyBorder="1" applyAlignment="1">
      <alignment horizontal="center"/>
    </xf>
    <xf numFmtId="165" fontId="5" fillId="3" borderId="0" xfId="0" applyFont="1" applyFill="1" applyBorder="1"/>
    <xf numFmtId="4" fontId="5" fillId="3" borderId="0" xfId="0" applyNumberFormat="1" applyFont="1" applyFill="1" applyBorder="1"/>
    <xf numFmtId="4" fontId="5" fillId="3" borderId="0" xfId="0" applyNumberFormat="1" applyFont="1" applyFill="1" applyBorder="1" applyAlignment="1">
      <alignment horizontal="center"/>
    </xf>
    <xf numFmtId="4" fontId="13" fillId="3" borderId="5" xfId="0" applyNumberFormat="1" applyFont="1" applyFill="1" applyBorder="1"/>
    <xf numFmtId="166" fontId="13" fillId="3" borderId="8" xfId="0" applyNumberFormat="1" applyFont="1" applyFill="1" applyBorder="1"/>
    <xf numFmtId="166" fontId="13" fillId="3" borderId="0" xfId="0" applyNumberFormat="1" applyFont="1" applyFill="1"/>
    <xf numFmtId="166" fontId="13" fillId="3" borderId="0" xfId="0" applyNumberFormat="1" applyFont="1" applyFill="1" applyBorder="1" applyAlignment="1">
      <alignment horizontal="left"/>
    </xf>
    <xf numFmtId="166" fontId="13" fillId="3" borderId="0" xfId="0" applyNumberFormat="1" applyFont="1" applyFill="1" applyBorder="1"/>
    <xf numFmtId="166" fontId="13" fillId="3" borderId="0" xfId="0" applyNumberFormat="1" applyFont="1" applyFill="1" applyAlignment="1">
      <alignment horizontal="center"/>
    </xf>
    <xf numFmtId="4" fontId="13" fillId="3" borderId="0" xfId="0" applyNumberFormat="1" applyFont="1" applyFill="1" applyAlignment="1">
      <alignment horizontal="left"/>
    </xf>
    <xf numFmtId="4" fontId="13" fillId="3" borderId="0" xfId="0" applyNumberFormat="1" applyFont="1" applyFill="1" applyBorder="1" applyAlignment="1">
      <alignment horizontal="center"/>
    </xf>
    <xf numFmtId="4" fontId="13" fillId="3" borderId="0" xfId="0" applyNumberFormat="1" applyFont="1" applyFill="1" applyBorder="1"/>
    <xf numFmtId="4" fontId="13" fillId="3" borderId="0" xfId="0" applyNumberFormat="1" applyFont="1" applyFill="1"/>
    <xf numFmtId="0" fontId="13" fillId="3" borderId="5" xfId="0" applyNumberFormat="1" applyFont="1" applyFill="1" applyBorder="1" applyAlignment="1">
      <alignment horizontal="center"/>
    </xf>
    <xf numFmtId="165" fontId="41" fillId="3" borderId="0" xfId="0" applyFont="1" applyFill="1"/>
    <xf numFmtId="165" fontId="42" fillId="3" borderId="0" xfId="0" applyFont="1" applyFill="1"/>
    <xf numFmtId="166" fontId="5" fillId="3" borderId="0" xfId="0" applyNumberFormat="1" applyFont="1" applyFill="1" applyBorder="1" applyAlignment="1">
      <alignment horizontal="left"/>
    </xf>
    <xf numFmtId="166" fontId="5" fillId="3" borderId="0" xfId="0" applyNumberFormat="1" applyFont="1" applyFill="1" applyBorder="1"/>
    <xf numFmtId="166" fontId="13" fillId="3" borderId="1" xfId="0" applyNumberFormat="1" applyFont="1" applyFill="1" applyBorder="1" applyAlignment="1">
      <alignment horizontal="center"/>
    </xf>
    <xf numFmtId="166" fontId="13" fillId="3" borderId="2" xfId="0" applyNumberFormat="1" applyFont="1" applyFill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/>
    </xf>
    <xf numFmtId="165" fontId="13" fillId="3" borderId="5" xfId="0" applyFont="1" applyFill="1" applyBorder="1"/>
    <xf numFmtId="4" fontId="13" fillId="3" borderId="5" xfId="0" applyNumberFormat="1" applyFont="1" applyFill="1" applyBorder="1" applyAlignment="1">
      <alignment horizontal="center"/>
    </xf>
    <xf numFmtId="165" fontId="13" fillId="3" borderId="10" xfId="0" applyFont="1" applyFill="1" applyBorder="1"/>
    <xf numFmtId="166" fontId="13" fillId="3" borderId="25" xfId="0" applyNumberFormat="1" applyFont="1" applyFill="1" applyBorder="1" applyAlignment="1">
      <alignment horizontal="center"/>
    </xf>
    <xf numFmtId="166" fontId="13" fillId="3" borderId="25" xfId="0" applyNumberFormat="1" applyFont="1" applyFill="1" applyBorder="1" applyAlignment="1">
      <alignment horizontal="left"/>
    </xf>
    <xf numFmtId="165" fontId="5" fillId="3" borderId="0" xfId="0" applyFont="1" applyFill="1"/>
    <xf numFmtId="4" fontId="22" fillId="3" borderId="0" xfId="0" applyNumberFormat="1" applyFont="1" applyFill="1"/>
    <xf numFmtId="166" fontId="13" fillId="3" borderId="25" xfId="0" applyNumberFormat="1" applyFont="1" applyFill="1" applyBorder="1"/>
    <xf numFmtId="165" fontId="22" fillId="3" borderId="0" xfId="0" applyFont="1" applyFill="1" applyAlignment="1">
      <alignment horizontal="left"/>
    </xf>
    <xf numFmtId="165" fontId="13" fillId="3" borderId="3" xfId="0" applyFont="1" applyFill="1" applyBorder="1"/>
    <xf numFmtId="166" fontId="13" fillId="3" borderId="1" xfId="0" applyNumberFormat="1" applyFont="1" applyFill="1" applyBorder="1"/>
    <xf numFmtId="3" fontId="13" fillId="3" borderId="5" xfId="0" applyNumberFormat="1" applyFont="1" applyFill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/>
    </xf>
    <xf numFmtId="166" fontId="13" fillId="3" borderId="3" xfId="0" applyNumberFormat="1" applyFont="1" applyFill="1" applyBorder="1" applyAlignment="1">
      <alignment horizontal="left"/>
    </xf>
    <xf numFmtId="166" fontId="5" fillId="3" borderId="0" xfId="0" applyNumberFormat="1" applyFont="1" applyFill="1"/>
    <xf numFmtId="165" fontId="13" fillId="3" borderId="0" xfId="0" applyFont="1" applyFill="1" applyAlignment="1">
      <alignment horizontal="center"/>
    </xf>
    <xf numFmtId="4" fontId="13" fillId="3" borderId="0" xfId="0" applyNumberFormat="1" applyFont="1" applyFill="1" applyBorder="1" applyAlignment="1">
      <alignment horizontal="right"/>
    </xf>
    <xf numFmtId="166" fontId="13" fillId="3" borderId="23" xfId="0" applyNumberFormat="1" applyFont="1" applyFill="1" applyBorder="1"/>
    <xf numFmtId="166" fontId="13" fillId="3" borderId="2" xfId="0" applyNumberFormat="1" applyFont="1" applyFill="1" applyBorder="1"/>
    <xf numFmtId="4" fontId="13" fillId="3" borderId="2" xfId="0" applyNumberFormat="1" applyFont="1" applyFill="1" applyBorder="1"/>
    <xf numFmtId="4" fontId="13" fillId="3" borderId="2" xfId="0" applyNumberFormat="1" applyFont="1" applyFill="1" applyBorder="1" applyAlignment="1">
      <alignment horizontal="right"/>
    </xf>
    <xf numFmtId="4" fontId="13" fillId="3" borderId="6" xfId="0" applyNumberFormat="1" applyFont="1" applyFill="1" applyBorder="1" applyAlignment="1">
      <alignment horizontal="right"/>
    </xf>
    <xf numFmtId="166" fontId="13" fillId="3" borderId="24" xfId="0" applyNumberFormat="1" applyFont="1" applyFill="1" applyBorder="1"/>
    <xf numFmtId="4" fontId="13" fillId="3" borderId="21" xfId="0" applyNumberFormat="1" applyFont="1" applyFill="1" applyBorder="1" applyAlignment="1">
      <alignment horizontal="right"/>
    </xf>
    <xf numFmtId="165" fontId="13" fillId="3" borderId="24" xfId="0" applyFont="1" applyFill="1" applyBorder="1"/>
    <xf numFmtId="4" fontId="13" fillId="3" borderId="21" xfId="0" applyNumberFormat="1" applyFont="1" applyFill="1" applyBorder="1"/>
    <xf numFmtId="165" fontId="13" fillId="3" borderId="0" xfId="0" applyFont="1" applyFill="1" applyBorder="1" applyAlignment="1">
      <alignment horizontal="left"/>
    </xf>
    <xf numFmtId="165" fontId="13" fillId="3" borderId="24" xfId="0" applyFont="1" applyFill="1" applyBorder="1" applyAlignment="1">
      <alignment horizontal="center"/>
    </xf>
    <xf numFmtId="165" fontId="13" fillId="3" borderId="4" xfId="0" applyFont="1" applyFill="1" applyBorder="1"/>
    <xf numFmtId="4" fontId="13" fillId="3" borderId="4" xfId="0" applyNumberFormat="1" applyFont="1" applyFill="1" applyBorder="1" applyAlignment="1">
      <alignment horizontal="center"/>
    </xf>
    <xf numFmtId="4" fontId="13" fillId="3" borderId="4" xfId="0" applyNumberFormat="1" applyFont="1" applyFill="1" applyBorder="1"/>
    <xf numFmtId="4" fontId="13" fillId="3" borderId="7" xfId="0" applyNumberFormat="1" applyFont="1" applyFill="1" applyBorder="1"/>
    <xf numFmtId="2" fontId="13" fillId="3" borderId="0" xfId="0" applyNumberFormat="1" applyFont="1" applyFill="1" applyBorder="1"/>
    <xf numFmtId="165" fontId="4" fillId="3" borderId="0" xfId="0" applyFont="1" applyFill="1"/>
    <xf numFmtId="166" fontId="20" fillId="3" borderId="0" xfId="0" applyNumberFormat="1" applyFont="1" applyFill="1"/>
    <xf numFmtId="166" fontId="4" fillId="3" borderId="0" xfId="0" applyNumberFormat="1" applyFont="1" applyFill="1"/>
    <xf numFmtId="3" fontId="4" fillId="3" borderId="0" xfId="0" applyNumberFormat="1" applyFont="1" applyFill="1"/>
    <xf numFmtId="165" fontId="4" fillId="3" borderId="0" xfId="0" applyFont="1" applyFill="1" applyBorder="1"/>
    <xf numFmtId="1" fontId="13" fillId="3" borderId="0" xfId="0" applyNumberFormat="1" applyFont="1" applyFill="1" applyAlignment="1">
      <alignment horizontal="left"/>
    </xf>
    <xf numFmtId="1" fontId="13" fillId="3" borderId="1" xfId="0" applyNumberFormat="1" applyFont="1" applyFill="1" applyBorder="1" applyAlignment="1">
      <alignment horizontal="left"/>
    </xf>
    <xf numFmtId="1" fontId="13" fillId="3" borderId="3" xfId="0" applyNumberFormat="1" applyFont="1" applyFill="1" applyBorder="1" applyAlignment="1">
      <alignment horizontal="left"/>
    </xf>
    <xf numFmtId="1" fontId="13" fillId="3" borderId="5" xfId="0" applyNumberFormat="1" applyFont="1" applyFill="1" applyBorder="1" applyAlignment="1">
      <alignment horizontal="left"/>
    </xf>
    <xf numFmtId="1" fontId="13" fillId="3" borderId="0" xfId="0" applyNumberFormat="1" applyFont="1" applyFill="1" applyBorder="1" applyAlignment="1">
      <alignment horizontal="left"/>
    </xf>
    <xf numFmtId="165" fontId="4" fillId="3" borderId="0" xfId="0" applyFont="1" applyFill="1" applyAlignment="1">
      <alignment horizontal="left"/>
    </xf>
    <xf numFmtId="4" fontId="13" fillId="3" borderId="0" xfId="0" applyNumberFormat="1" applyFont="1" applyFill="1" applyAlignment="1">
      <alignment horizontal="right"/>
    </xf>
    <xf numFmtId="4" fontId="13" fillId="3" borderId="0" xfId="1" applyNumberFormat="1" applyFont="1" applyFill="1"/>
    <xf numFmtId="4" fontId="13" fillId="3" borderId="1" xfId="0" applyNumberFormat="1" applyFont="1" applyFill="1" applyBorder="1" applyAlignment="1">
      <alignment horizontal="center"/>
    </xf>
    <xf numFmtId="4" fontId="13" fillId="3" borderId="6" xfId="0" applyNumberFormat="1" applyFont="1" applyFill="1" applyBorder="1" applyAlignment="1">
      <alignment horizontal="center"/>
    </xf>
    <xf numFmtId="4" fontId="13" fillId="3" borderId="23" xfId="0" applyNumberFormat="1" applyFont="1" applyFill="1" applyBorder="1" applyAlignment="1">
      <alignment horizontal="center"/>
    </xf>
    <xf numFmtId="4" fontId="13" fillId="3" borderId="7" xfId="0" applyNumberFormat="1" applyFont="1" applyFill="1" applyBorder="1" applyAlignment="1">
      <alignment horizontal="center"/>
    </xf>
    <xf numFmtId="4" fontId="13" fillId="3" borderId="22" xfId="0" applyNumberFormat="1" applyFont="1" applyFill="1" applyBorder="1" applyAlignment="1">
      <alignment horizontal="center"/>
    </xf>
    <xf numFmtId="4" fontId="13" fillId="3" borderId="7" xfId="0" quotePrefix="1" applyNumberFormat="1" applyFont="1" applyFill="1" applyBorder="1" applyAlignment="1">
      <alignment horizontal="center"/>
    </xf>
    <xf numFmtId="4" fontId="13" fillId="3" borderId="3" xfId="2" applyNumberFormat="1" applyFont="1" applyFill="1" applyBorder="1" applyAlignment="1">
      <alignment horizontal="center"/>
    </xf>
    <xf numFmtId="4" fontId="5" fillId="3" borderId="0" xfId="0" applyNumberFormat="1" applyFont="1" applyFill="1"/>
    <xf numFmtId="4" fontId="13" fillId="3" borderId="0" xfId="0" applyNumberFormat="1" applyFont="1" applyFill="1" applyAlignment="1">
      <alignment horizontal="center"/>
    </xf>
    <xf numFmtId="4" fontId="13" fillId="3" borderId="2" xfId="0" applyNumberFormat="1" applyFont="1" applyFill="1" applyBorder="1" applyAlignment="1">
      <alignment horizontal="center"/>
    </xf>
    <xf numFmtId="4" fontId="4" fillId="3" borderId="0" xfId="0" applyNumberFormat="1" applyFont="1" applyFill="1"/>
    <xf numFmtId="2" fontId="8" fillId="0" borderId="0" xfId="0" applyNumberFormat="1" applyFont="1" applyAlignment="1"/>
    <xf numFmtId="2" fontId="6" fillId="0" borderId="0" xfId="0" applyNumberFormat="1" applyFont="1" applyAlignment="1"/>
    <xf numFmtId="164" fontId="4" fillId="0" borderId="0" xfId="1" applyFont="1" applyAlignment="1"/>
    <xf numFmtId="164" fontId="4" fillId="0" borderId="0" xfId="1" applyFont="1" applyAlignment="1">
      <alignment horizontal="right"/>
    </xf>
    <xf numFmtId="164" fontId="9" fillId="0" borderId="0" xfId="1" applyFont="1" applyAlignment="1">
      <alignment horizontal="right"/>
    </xf>
    <xf numFmtId="165" fontId="16" fillId="0" borderId="2" xfId="0" applyFont="1" applyBorder="1"/>
    <xf numFmtId="2" fontId="16" fillId="0" borderId="2" xfId="0" applyNumberFormat="1" applyFont="1" applyBorder="1"/>
    <xf numFmtId="2" fontId="16" fillId="0" borderId="2" xfId="0" applyNumberFormat="1" applyFont="1" applyBorder="1" applyAlignment="1">
      <alignment horizontal="right"/>
    </xf>
    <xf numFmtId="2" fontId="16" fillId="0" borderId="0" xfId="0" applyNumberFormat="1" applyFont="1" applyBorder="1" applyAlignment="1">
      <alignment horizontal="right"/>
    </xf>
    <xf numFmtId="165" fontId="16" fillId="0" borderId="28" xfId="0" applyFont="1" applyBorder="1"/>
    <xf numFmtId="2" fontId="16" fillId="0" borderId="28" xfId="0" applyNumberFormat="1" applyFont="1" applyBorder="1"/>
    <xf numFmtId="2" fontId="16" fillId="0" borderId="28" xfId="0" applyNumberFormat="1" applyFont="1" applyBorder="1" applyAlignment="1">
      <alignment horizontal="right"/>
    </xf>
    <xf numFmtId="166" fontId="13" fillId="3" borderId="0" xfId="0" applyNumberFormat="1" applyFont="1" applyFill="1" applyAlignment="1">
      <alignment horizontal="left"/>
    </xf>
    <xf numFmtId="165" fontId="21" fillId="3" borderId="0" xfId="0" applyFont="1" applyFill="1" applyAlignment="1">
      <alignment horizontal="center"/>
    </xf>
    <xf numFmtId="4" fontId="13" fillId="3" borderId="3" xfId="0" applyNumberFormat="1" applyFont="1" applyFill="1" applyBorder="1" applyAlignment="1">
      <alignment horizontal="center"/>
    </xf>
    <xf numFmtId="166" fontId="13" fillId="3" borderId="3" xfId="0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1" fontId="13" fillId="3" borderId="3" xfId="0" applyNumberFormat="1" applyFont="1" applyFill="1" applyBorder="1" applyAlignment="1">
      <alignment horizontal="center"/>
    </xf>
    <xf numFmtId="1" fontId="13" fillId="3" borderId="8" xfId="0" applyNumberFormat="1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center"/>
    </xf>
    <xf numFmtId="166" fontId="13" fillId="3" borderId="0" xfId="0" applyNumberFormat="1" applyFont="1" applyFill="1" applyAlignment="1">
      <alignment horizontal="left"/>
    </xf>
    <xf numFmtId="165" fontId="21" fillId="3" borderId="0" xfId="0" applyFont="1" applyFill="1" applyAlignment="1">
      <alignment horizontal="center"/>
    </xf>
    <xf numFmtId="4" fontId="13" fillId="3" borderId="1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/>
    </xf>
    <xf numFmtId="166" fontId="13" fillId="3" borderId="1" xfId="0" applyNumberFormat="1" applyFont="1" applyFill="1" applyBorder="1" applyAlignment="1">
      <alignment horizontal="center" vertical="top"/>
    </xf>
    <xf numFmtId="166" fontId="13" fillId="3" borderId="3" xfId="0" applyNumberFormat="1" applyFont="1" applyFill="1" applyBorder="1" applyAlignment="1">
      <alignment horizontal="center" vertical="top"/>
    </xf>
    <xf numFmtId="166" fontId="13" fillId="3" borderId="1" xfId="0" applyNumberFormat="1" applyFont="1" applyFill="1" applyBorder="1" applyAlignment="1">
      <alignment horizontal="center" wrapText="1"/>
    </xf>
    <xf numFmtId="166" fontId="13" fillId="3" borderId="3" xfId="0" applyNumberFormat="1" applyFont="1" applyFill="1" applyBorder="1" applyAlignment="1">
      <alignment horizontal="center"/>
    </xf>
    <xf numFmtId="166" fontId="13" fillId="3" borderId="1" xfId="0" applyNumberFormat="1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wrapText="1"/>
    </xf>
    <xf numFmtId="1" fontId="13" fillId="3" borderId="3" xfId="0" applyNumberFormat="1" applyFont="1" applyFill="1" applyBorder="1" applyAlignment="1">
      <alignment horizontal="center" vertical="top"/>
    </xf>
    <xf numFmtId="165" fontId="11" fillId="0" borderId="0" xfId="0" applyFont="1" applyFill="1" applyAlignment="1">
      <alignment horizontal="center"/>
    </xf>
    <xf numFmtId="165" fontId="7" fillId="0" borderId="23" xfId="0" applyFont="1" applyFill="1" applyBorder="1" applyAlignment="1">
      <alignment horizontal="center"/>
    </xf>
    <xf numFmtId="165" fontId="7" fillId="0" borderId="2" xfId="0" applyFont="1" applyFill="1" applyBorder="1" applyAlignment="1">
      <alignment horizontal="center"/>
    </xf>
    <xf numFmtId="165" fontId="7" fillId="0" borderId="6" xfId="0" applyFont="1" applyFill="1" applyBorder="1" applyAlignment="1">
      <alignment horizontal="center"/>
    </xf>
    <xf numFmtId="165" fontId="7" fillId="0" borderId="24" xfId="0" applyFont="1" applyFill="1" applyBorder="1" applyAlignment="1">
      <alignment horizontal="center"/>
    </xf>
    <xf numFmtId="165" fontId="7" fillId="0" borderId="0" xfId="0" applyFont="1" applyFill="1" applyBorder="1" applyAlignment="1">
      <alignment horizontal="center"/>
    </xf>
    <xf numFmtId="165" fontId="7" fillId="0" borderId="21" xfId="0" applyFont="1" applyFill="1" applyBorder="1" applyAlignment="1">
      <alignment horizontal="center"/>
    </xf>
    <xf numFmtId="4" fontId="16" fillId="0" borderId="2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16" fillId="0" borderId="9" xfId="0" applyNumberFormat="1" applyFont="1" applyBorder="1" applyAlignment="1">
      <alignment horizontal="right"/>
    </xf>
    <xf numFmtId="4" fontId="16" fillId="0" borderId="28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0" fontId="35" fillId="0" borderId="0" xfId="5" applyFont="1" applyAlignment="1">
      <alignment horizontal="center"/>
    </xf>
    <xf numFmtId="0" fontId="24" fillId="0" borderId="0" xfId="3" applyFont="1" applyAlignment="1">
      <alignment horizontal="center"/>
    </xf>
    <xf numFmtId="2" fontId="29" fillId="0" borderId="1" xfId="4" applyNumberFormat="1" applyFont="1" applyBorder="1" applyAlignment="1">
      <alignment horizontal="center" vertical="center" wrapText="1"/>
    </xf>
    <xf numFmtId="2" fontId="29" fillId="0" borderId="3" xfId="4" applyNumberFormat="1" applyFont="1" applyBorder="1" applyAlignment="1">
      <alignment horizontal="center" vertical="center" wrapText="1"/>
    </xf>
    <xf numFmtId="2" fontId="28" fillId="0" borderId="1" xfId="4" applyNumberFormat="1" applyFont="1" applyBorder="1" applyAlignment="1">
      <alignment horizontal="center" vertical="center" wrapText="1"/>
    </xf>
    <xf numFmtId="2" fontId="28" fillId="0" borderId="3" xfId="4" applyNumberFormat="1" applyFont="1" applyBorder="1" applyAlignment="1">
      <alignment horizontal="center" vertical="center" wrapText="1"/>
    </xf>
    <xf numFmtId="0" fontId="26" fillId="0" borderId="0" xfId="4" applyFont="1" applyAlignment="1">
      <alignment horizontal="center"/>
    </xf>
    <xf numFmtId="0" fontId="27" fillId="0" borderId="1" xfId="4" applyFont="1" applyBorder="1" applyAlignment="1">
      <alignment horizontal="center" vertical="center" wrapText="1"/>
    </xf>
    <xf numFmtId="0" fontId="27" fillId="0" borderId="3" xfId="4" applyFont="1" applyBorder="1" applyAlignment="1">
      <alignment horizontal="center" vertical="center" wrapText="1"/>
    </xf>
    <xf numFmtId="1" fontId="27" fillId="0" borderId="1" xfId="4" applyNumberFormat="1" applyFont="1" applyBorder="1" applyAlignment="1">
      <alignment horizontal="center" vertical="center" wrapText="1"/>
    </xf>
    <xf numFmtId="1" fontId="27" fillId="0" borderId="3" xfId="4" applyNumberFormat="1" applyFont="1" applyBorder="1" applyAlignment="1">
      <alignment horizontal="center" vertical="center" wrapText="1"/>
    </xf>
    <xf numFmtId="1" fontId="40" fillId="0" borderId="1" xfId="4" applyNumberFormat="1" applyFont="1" applyBorder="1" applyAlignment="1">
      <alignment horizontal="center" vertical="center" wrapText="1"/>
    </xf>
    <xf numFmtId="1" fontId="40" fillId="0" borderId="3" xfId="4" applyNumberFormat="1" applyFont="1" applyBorder="1" applyAlignment="1">
      <alignment horizontal="center" vertical="center" wrapText="1"/>
    </xf>
    <xf numFmtId="1" fontId="28" fillId="0" borderId="1" xfId="4" applyNumberFormat="1" applyFont="1" applyBorder="1" applyAlignment="1">
      <alignment horizontal="center" vertical="center" wrapText="1"/>
    </xf>
    <xf numFmtId="1" fontId="28" fillId="0" borderId="3" xfId="4" applyNumberFormat="1" applyFont="1" applyBorder="1" applyAlignment="1">
      <alignment horizontal="center" vertical="center" wrapText="1"/>
    </xf>
    <xf numFmtId="1" fontId="28" fillId="0" borderId="1" xfId="4" applyNumberFormat="1" applyFont="1" applyBorder="1" applyAlignment="1">
      <alignment vertical="center" wrapText="1"/>
    </xf>
    <xf numFmtId="1" fontId="28" fillId="0" borderId="3" xfId="4" applyNumberFormat="1" applyFont="1" applyBorder="1" applyAlignment="1">
      <alignment vertical="center" wrapText="1"/>
    </xf>
    <xf numFmtId="2" fontId="28" fillId="0" borderId="8" xfId="4" applyNumberFormat="1" applyFont="1" applyBorder="1" applyAlignment="1">
      <alignment vertical="center" wrapText="1"/>
    </xf>
    <xf numFmtId="0" fontId="28" fillId="0" borderId="10" xfId="4" applyFont="1" applyBorder="1" applyAlignment="1">
      <alignment vertical="center" wrapText="1"/>
    </xf>
    <xf numFmtId="165" fontId="7" fillId="0" borderId="9" xfId="0" applyFont="1" applyBorder="1" applyAlignment="1">
      <alignment horizontal="center"/>
    </xf>
  </cellXfs>
  <cellStyles count="6">
    <cellStyle name="Millares" xfId="1" builtinId="3"/>
    <cellStyle name="Normal" xfId="0" builtinId="0"/>
    <cellStyle name="Normal 2" xfId="3"/>
    <cellStyle name="Normal 3" xfId="4"/>
    <cellStyle name="Normal 4" xfId="5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SSY\Mis%20documentos\Downloads\ADMINISTRACION%20DE%20CARGA%20HORARIA\BASE%20DE%20DATOS%20DOCENTE%20GLOB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LICATIVO"/>
      <sheetName val="Hoja4"/>
      <sheetName val="PAP"/>
      <sheetName val="REMU"/>
      <sheetName val="PLAZA"/>
      <sheetName val="BASE DOCENTE"/>
      <sheetName val="REPORTE"/>
      <sheetName val="Hoja1"/>
      <sheetName val="Hoja3"/>
      <sheetName val="Hoja2"/>
    </sheetNames>
    <sheetDataSet>
      <sheetData sheetId="0"/>
      <sheetData sheetId="1"/>
      <sheetData sheetId="2"/>
      <sheetData sheetId="3"/>
      <sheetData sheetId="4">
        <row r="1">
          <cell r="A1">
            <v>1</v>
          </cell>
          <cell r="B1" t="str">
            <v>PRINCIPAL DE</v>
          </cell>
        </row>
        <row r="2">
          <cell r="A2">
            <v>2</v>
          </cell>
          <cell r="B2" t="str">
            <v>PRINCIPAL DE</v>
          </cell>
        </row>
        <row r="3">
          <cell r="A3">
            <v>3</v>
          </cell>
          <cell r="B3" t="str">
            <v>PRINCIPAL DE</v>
          </cell>
        </row>
        <row r="4">
          <cell r="A4">
            <v>4</v>
          </cell>
          <cell r="B4" t="str">
            <v>PRINCIPAL TC</v>
          </cell>
        </row>
        <row r="5">
          <cell r="A5">
            <v>5</v>
          </cell>
          <cell r="B5" t="str">
            <v>PRINCIPAL TC</v>
          </cell>
        </row>
        <row r="6">
          <cell r="A6">
            <v>6</v>
          </cell>
          <cell r="B6" t="str">
            <v>PRINCIPAL TC</v>
          </cell>
        </row>
        <row r="7">
          <cell r="A7">
            <v>7</v>
          </cell>
          <cell r="B7" t="str">
            <v>ASOCIADO DE</v>
          </cell>
        </row>
        <row r="8">
          <cell r="A8">
            <v>8</v>
          </cell>
          <cell r="B8" t="str">
            <v>ASOCIADO DE</v>
          </cell>
        </row>
        <row r="9">
          <cell r="A9">
            <v>9</v>
          </cell>
          <cell r="B9" t="str">
            <v>ASOCIADO DE</v>
          </cell>
        </row>
        <row r="10">
          <cell r="A10">
            <v>10</v>
          </cell>
          <cell r="B10" t="str">
            <v>ASOCIADO DE</v>
          </cell>
        </row>
        <row r="11">
          <cell r="A11">
            <v>11</v>
          </cell>
          <cell r="B11" t="str">
            <v>ASOCIADO DE</v>
          </cell>
        </row>
        <row r="12">
          <cell r="A12">
            <v>12</v>
          </cell>
          <cell r="B12" t="str">
            <v>ASOCIADO DE</v>
          </cell>
        </row>
        <row r="13">
          <cell r="A13">
            <v>13</v>
          </cell>
          <cell r="B13" t="str">
            <v>ASOCIADO DE</v>
          </cell>
        </row>
        <row r="14">
          <cell r="A14">
            <v>14</v>
          </cell>
          <cell r="B14" t="str">
            <v>ASOCIADO DE</v>
          </cell>
        </row>
        <row r="15">
          <cell r="A15">
            <v>15</v>
          </cell>
          <cell r="B15" t="str">
            <v>ASOCIADO DE</v>
          </cell>
        </row>
        <row r="16">
          <cell r="A16">
            <v>16</v>
          </cell>
          <cell r="B16" t="str">
            <v>ASOCIADO DE</v>
          </cell>
        </row>
        <row r="17">
          <cell r="A17">
            <v>17</v>
          </cell>
          <cell r="B17" t="str">
            <v>ASOCIADO DE</v>
          </cell>
        </row>
        <row r="18">
          <cell r="A18">
            <v>18</v>
          </cell>
          <cell r="B18" t="str">
            <v>ASOCIADO DE</v>
          </cell>
        </row>
        <row r="19">
          <cell r="A19">
            <v>19</v>
          </cell>
          <cell r="B19" t="str">
            <v>AUXILIAR DE</v>
          </cell>
        </row>
        <row r="20">
          <cell r="A20">
            <v>20</v>
          </cell>
          <cell r="B20" t="str">
            <v>AUXILIAR DE</v>
          </cell>
        </row>
        <row r="21">
          <cell r="A21">
            <v>21</v>
          </cell>
          <cell r="B21" t="str">
            <v>AUXILIAR DE</v>
          </cell>
        </row>
        <row r="22">
          <cell r="A22">
            <v>22</v>
          </cell>
          <cell r="B22" t="str">
            <v>AUXILIAR DE</v>
          </cell>
        </row>
        <row r="23">
          <cell r="A23">
            <v>23</v>
          </cell>
          <cell r="B23" t="str">
            <v>AUXILIAR DE</v>
          </cell>
        </row>
        <row r="24">
          <cell r="A24">
            <v>24</v>
          </cell>
          <cell r="B24" t="str">
            <v>AUXILIAR DE</v>
          </cell>
        </row>
        <row r="25">
          <cell r="A25">
            <v>25</v>
          </cell>
          <cell r="B25" t="str">
            <v>AUXILIAR DE</v>
          </cell>
        </row>
        <row r="26">
          <cell r="A26">
            <v>26</v>
          </cell>
          <cell r="B26" t="str">
            <v>AUXILIAR DE</v>
          </cell>
        </row>
        <row r="27">
          <cell r="A27">
            <v>27</v>
          </cell>
          <cell r="B27" t="str">
            <v>AUXILIAR DE</v>
          </cell>
        </row>
        <row r="28">
          <cell r="A28">
            <v>28</v>
          </cell>
          <cell r="B28" t="str">
            <v>AUXILIAR TC</v>
          </cell>
        </row>
        <row r="29">
          <cell r="A29">
            <v>29</v>
          </cell>
          <cell r="B29" t="str">
            <v>AUXILIAR TC</v>
          </cell>
        </row>
        <row r="30">
          <cell r="A30">
            <v>30</v>
          </cell>
          <cell r="B30" t="str">
            <v>ASOCIADO TC</v>
          </cell>
        </row>
        <row r="31">
          <cell r="A31">
            <v>31</v>
          </cell>
          <cell r="B31" t="str">
            <v>ASOCIADO TC</v>
          </cell>
        </row>
        <row r="32">
          <cell r="A32">
            <v>32</v>
          </cell>
          <cell r="B32" t="str">
            <v>AUXILIAR TC</v>
          </cell>
        </row>
        <row r="33">
          <cell r="A33">
            <v>33</v>
          </cell>
          <cell r="B33" t="str">
            <v>AUXILIAR TC</v>
          </cell>
        </row>
        <row r="34">
          <cell r="A34">
            <v>34</v>
          </cell>
          <cell r="B34" t="str">
            <v>AUXILIAR TC</v>
          </cell>
        </row>
        <row r="35">
          <cell r="A35">
            <v>35</v>
          </cell>
          <cell r="B35" t="str">
            <v>AUXILIAR TC</v>
          </cell>
        </row>
        <row r="36">
          <cell r="A36">
            <v>36</v>
          </cell>
          <cell r="B36" t="str">
            <v>AUXILIAR TC</v>
          </cell>
        </row>
        <row r="37">
          <cell r="A37">
            <v>37</v>
          </cell>
          <cell r="B37" t="str">
            <v>AUXILIAR TC</v>
          </cell>
        </row>
        <row r="38">
          <cell r="A38">
            <v>38</v>
          </cell>
          <cell r="B38" t="str">
            <v>AUXILIAR TC</v>
          </cell>
        </row>
        <row r="39">
          <cell r="A39">
            <v>39</v>
          </cell>
          <cell r="B39" t="str">
            <v>AUXILIAR TC</v>
          </cell>
        </row>
        <row r="40">
          <cell r="A40">
            <v>40</v>
          </cell>
          <cell r="B40" t="str">
            <v>AUXILIAR TC</v>
          </cell>
        </row>
        <row r="41">
          <cell r="A41">
            <v>41</v>
          </cell>
          <cell r="B41" t="str">
            <v>ASOCIADO DE</v>
          </cell>
        </row>
        <row r="42">
          <cell r="A42">
            <v>42</v>
          </cell>
          <cell r="B42" t="str">
            <v>ASOCIADO DE</v>
          </cell>
        </row>
        <row r="43">
          <cell r="A43">
            <v>43</v>
          </cell>
          <cell r="B43" t="str">
            <v>ASOCIADO TC</v>
          </cell>
        </row>
        <row r="44">
          <cell r="A44">
            <v>44</v>
          </cell>
          <cell r="B44" t="str">
            <v>AUXILIAR DE</v>
          </cell>
        </row>
        <row r="45">
          <cell r="A45">
            <v>45</v>
          </cell>
          <cell r="B45" t="str">
            <v>AUXILIAR TC</v>
          </cell>
        </row>
        <row r="46">
          <cell r="A46">
            <v>46</v>
          </cell>
          <cell r="B46" t="str">
            <v>AUXILIAR TC</v>
          </cell>
        </row>
        <row r="47">
          <cell r="A47">
            <v>47</v>
          </cell>
          <cell r="B47" t="str">
            <v>AUXILIAR TC</v>
          </cell>
        </row>
        <row r="48">
          <cell r="A48">
            <v>48</v>
          </cell>
          <cell r="B48" t="str">
            <v>AUXILIAR TC</v>
          </cell>
        </row>
        <row r="49">
          <cell r="A49">
            <v>49</v>
          </cell>
          <cell r="B49" t="str">
            <v>AUXILIAR TC</v>
          </cell>
        </row>
        <row r="50">
          <cell r="A50">
            <v>50</v>
          </cell>
          <cell r="B50" t="str">
            <v>AUXILIAR TC</v>
          </cell>
        </row>
        <row r="51">
          <cell r="A51">
            <v>51</v>
          </cell>
          <cell r="B51" t="str">
            <v>AUXILIAR TP 20 H</v>
          </cell>
        </row>
        <row r="52">
          <cell r="A52">
            <v>52</v>
          </cell>
          <cell r="B52" t="str">
            <v>PRINCIPAL DE</v>
          </cell>
        </row>
        <row r="53">
          <cell r="A53">
            <v>53</v>
          </cell>
          <cell r="B53" t="str">
            <v>PRINCIPAL DE</v>
          </cell>
        </row>
        <row r="54">
          <cell r="A54">
            <v>54</v>
          </cell>
          <cell r="B54" t="str">
            <v>PRINCIPAL DE</v>
          </cell>
        </row>
        <row r="55">
          <cell r="A55">
            <v>55</v>
          </cell>
          <cell r="B55" t="str">
            <v>PRINCIPAL DE</v>
          </cell>
        </row>
        <row r="56">
          <cell r="A56">
            <v>56</v>
          </cell>
          <cell r="B56" t="str">
            <v>PRINCIPAL DE</v>
          </cell>
        </row>
        <row r="57">
          <cell r="A57">
            <v>57</v>
          </cell>
          <cell r="B57" t="str">
            <v>PRINCIPAL DE</v>
          </cell>
        </row>
        <row r="58">
          <cell r="A58">
            <v>58</v>
          </cell>
          <cell r="B58" t="str">
            <v>PRINCIPAL DE</v>
          </cell>
        </row>
        <row r="59">
          <cell r="A59">
            <v>59</v>
          </cell>
          <cell r="B59" t="str">
            <v>PRINCIPAL DE</v>
          </cell>
        </row>
        <row r="60">
          <cell r="A60">
            <v>60</v>
          </cell>
          <cell r="B60" t="str">
            <v>PRINCIPAL DE</v>
          </cell>
        </row>
        <row r="61">
          <cell r="A61">
            <v>61</v>
          </cell>
          <cell r="B61" t="str">
            <v>PRINCIPAL DE</v>
          </cell>
        </row>
        <row r="62">
          <cell r="A62">
            <v>62</v>
          </cell>
          <cell r="B62" t="str">
            <v>PRINCIPAL DE</v>
          </cell>
        </row>
        <row r="63">
          <cell r="A63">
            <v>63</v>
          </cell>
          <cell r="B63" t="str">
            <v>PRINCIPAL DE</v>
          </cell>
        </row>
        <row r="64">
          <cell r="A64">
            <v>64</v>
          </cell>
          <cell r="B64" t="str">
            <v>PRINCIPAL DE</v>
          </cell>
        </row>
        <row r="65">
          <cell r="A65">
            <v>65</v>
          </cell>
          <cell r="B65" t="str">
            <v>PRINCIPAL DE</v>
          </cell>
        </row>
        <row r="66">
          <cell r="A66">
            <v>66</v>
          </cell>
          <cell r="B66" t="str">
            <v>PRINCIPAL DE</v>
          </cell>
        </row>
        <row r="67">
          <cell r="A67">
            <v>67</v>
          </cell>
          <cell r="B67" t="str">
            <v>PRINCIPAL DE</v>
          </cell>
        </row>
        <row r="68">
          <cell r="A68">
            <v>68</v>
          </cell>
          <cell r="B68" t="str">
            <v>PRINCIPAL DE</v>
          </cell>
        </row>
        <row r="69">
          <cell r="A69">
            <v>69</v>
          </cell>
          <cell r="B69" t="str">
            <v>PRINCIPAL DE</v>
          </cell>
        </row>
        <row r="70">
          <cell r="A70">
            <v>70</v>
          </cell>
          <cell r="B70" t="str">
            <v>PRINCIPAL DE</v>
          </cell>
        </row>
        <row r="71">
          <cell r="A71">
            <v>71</v>
          </cell>
          <cell r="B71" t="str">
            <v>PRINCIPAL DE</v>
          </cell>
        </row>
        <row r="72">
          <cell r="A72">
            <v>72</v>
          </cell>
          <cell r="B72" t="str">
            <v>ASOCIADO DE</v>
          </cell>
        </row>
        <row r="73">
          <cell r="A73">
            <v>73</v>
          </cell>
          <cell r="B73" t="str">
            <v>ASOCIADO DE</v>
          </cell>
        </row>
        <row r="74">
          <cell r="A74">
            <v>74</v>
          </cell>
          <cell r="B74" t="str">
            <v>ASOCIADO DE</v>
          </cell>
        </row>
        <row r="75">
          <cell r="A75">
            <v>75</v>
          </cell>
          <cell r="B75" t="str">
            <v>AUXILIAR TC</v>
          </cell>
        </row>
        <row r="76">
          <cell r="A76">
            <v>76</v>
          </cell>
          <cell r="B76" t="str">
            <v>ASOCIADO DE</v>
          </cell>
        </row>
        <row r="77">
          <cell r="A77">
            <v>77</v>
          </cell>
          <cell r="B77" t="str">
            <v>ASOCIADO DE</v>
          </cell>
        </row>
        <row r="78">
          <cell r="A78">
            <v>78</v>
          </cell>
          <cell r="B78" t="str">
            <v>ASOCIADO DE</v>
          </cell>
        </row>
        <row r="79">
          <cell r="A79">
            <v>79</v>
          </cell>
          <cell r="B79" t="str">
            <v>ASOCIADO DE</v>
          </cell>
        </row>
        <row r="80">
          <cell r="A80">
            <v>80</v>
          </cell>
          <cell r="B80" t="str">
            <v>ASOCIADO DE</v>
          </cell>
        </row>
        <row r="81">
          <cell r="A81">
            <v>81</v>
          </cell>
          <cell r="B81" t="str">
            <v>ASOCIADO DE</v>
          </cell>
        </row>
        <row r="82">
          <cell r="A82">
            <v>82</v>
          </cell>
          <cell r="B82" t="str">
            <v>ASOCIADO DE</v>
          </cell>
        </row>
        <row r="83">
          <cell r="A83">
            <v>83</v>
          </cell>
          <cell r="B83" t="str">
            <v>ASOCIADO DE</v>
          </cell>
        </row>
        <row r="84">
          <cell r="A84">
            <v>84</v>
          </cell>
          <cell r="B84" t="str">
            <v>ASOCIADO TC</v>
          </cell>
        </row>
        <row r="85">
          <cell r="A85">
            <v>85</v>
          </cell>
          <cell r="B85" t="str">
            <v>AUXILIAR DE</v>
          </cell>
        </row>
        <row r="86">
          <cell r="A86">
            <v>86</v>
          </cell>
          <cell r="B86" t="str">
            <v>AUXILIAR DE</v>
          </cell>
        </row>
        <row r="87">
          <cell r="A87">
            <v>87</v>
          </cell>
          <cell r="B87" t="str">
            <v>AUXILIAR DE</v>
          </cell>
        </row>
        <row r="88">
          <cell r="A88">
            <v>88</v>
          </cell>
          <cell r="B88" t="str">
            <v>AUXILIAR DE</v>
          </cell>
        </row>
        <row r="89">
          <cell r="A89">
            <v>89</v>
          </cell>
          <cell r="B89" t="str">
            <v>AUXILIAR DE</v>
          </cell>
        </row>
        <row r="90">
          <cell r="A90">
            <v>90</v>
          </cell>
          <cell r="B90" t="str">
            <v>AUXILIAR DE</v>
          </cell>
        </row>
        <row r="91">
          <cell r="A91">
            <v>91</v>
          </cell>
          <cell r="B91" t="str">
            <v>AUXILIAR DE</v>
          </cell>
        </row>
        <row r="92">
          <cell r="A92">
            <v>92</v>
          </cell>
          <cell r="B92" t="str">
            <v>AUXILIAR TC</v>
          </cell>
        </row>
        <row r="93">
          <cell r="A93">
            <v>93</v>
          </cell>
          <cell r="B93" t="str">
            <v>PRINCIPAL DE</v>
          </cell>
        </row>
        <row r="94">
          <cell r="A94">
            <v>94</v>
          </cell>
          <cell r="B94" t="str">
            <v>PRINCIPAL DE</v>
          </cell>
        </row>
        <row r="95">
          <cell r="A95">
            <v>95</v>
          </cell>
          <cell r="B95" t="str">
            <v>PRINCIPAL DE</v>
          </cell>
        </row>
        <row r="96">
          <cell r="A96">
            <v>96</v>
          </cell>
          <cell r="B96" t="str">
            <v>PRINCIPAL DE</v>
          </cell>
        </row>
        <row r="97">
          <cell r="A97">
            <v>97</v>
          </cell>
          <cell r="B97" t="str">
            <v>PRINCIPAL DE</v>
          </cell>
        </row>
        <row r="98">
          <cell r="A98">
            <v>98</v>
          </cell>
          <cell r="B98" t="str">
            <v>PRINCIPAL DE</v>
          </cell>
        </row>
        <row r="99">
          <cell r="A99">
            <v>99</v>
          </cell>
          <cell r="B99" t="str">
            <v>PRINCIPAL DE</v>
          </cell>
        </row>
        <row r="100">
          <cell r="A100">
            <v>100</v>
          </cell>
          <cell r="B100" t="str">
            <v>PRINCIPAL DE</v>
          </cell>
        </row>
        <row r="101">
          <cell r="A101">
            <v>101</v>
          </cell>
          <cell r="B101" t="str">
            <v>PRINCIPAL DE</v>
          </cell>
        </row>
        <row r="102">
          <cell r="A102">
            <v>102</v>
          </cell>
          <cell r="B102" t="str">
            <v>PRINCIPAL DE</v>
          </cell>
        </row>
        <row r="103">
          <cell r="A103">
            <v>103</v>
          </cell>
          <cell r="B103" t="str">
            <v>PRINCIPAL DE</v>
          </cell>
        </row>
        <row r="104">
          <cell r="A104">
            <v>104</v>
          </cell>
          <cell r="B104" t="str">
            <v>PRINCIPAL DE</v>
          </cell>
        </row>
        <row r="105">
          <cell r="A105">
            <v>105</v>
          </cell>
          <cell r="B105" t="str">
            <v>PRINCIPAL DE</v>
          </cell>
        </row>
        <row r="106">
          <cell r="A106">
            <v>106</v>
          </cell>
          <cell r="B106" t="str">
            <v>PRINCIPAL DE</v>
          </cell>
        </row>
        <row r="107">
          <cell r="A107">
            <v>107</v>
          </cell>
          <cell r="B107" t="str">
            <v>PRINCIPAL DE</v>
          </cell>
        </row>
        <row r="108">
          <cell r="A108">
            <v>108</v>
          </cell>
          <cell r="B108" t="str">
            <v>PRINCIPAL DE</v>
          </cell>
        </row>
        <row r="109">
          <cell r="A109">
            <v>109</v>
          </cell>
          <cell r="B109" t="str">
            <v>PRINCIPAL DE</v>
          </cell>
        </row>
        <row r="110">
          <cell r="A110">
            <v>110</v>
          </cell>
          <cell r="B110" t="str">
            <v>PRINCIPAL DE</v>
          </cell>
        </row>
        <row r="111">
          <cell r="A111">
            <v>111</v>
          </cell>
          <cell r="B111" t="str">
            <v>PRINCIPAL TP 10 H</v>
          </cell>
        </row>
        <row r="112">
          <cell r="A112">
            <v>112</v>
          </cell>
          <cell r="B112" t="str">
            <v>ASOCIADO DE</v>
          </cell>
        </row>
        <row r="113">
          <cell r="A113">
            <v>113</v>
          </cell>
          <cell r="B113" t="str">
            <v>ASOCIADO DE</v>
          </cell>
        </row>
        <row r="114">
          <cell r="A114">
            <v>114</v>
          </cell>
          <cell r="B114" t="str">
            <v>ASOCIADO DE</v>
          </cell>
        </row>
        <row r="115">
          <cell r="A115">
            <v>115</v>
          </cell>
          <cell r="B115" t="str">
            <v>ASOCIADO DE</v>
          </cell>
        </row>
        <row r="116">
          <cell r="A116">
            <v>116</v>
          </cell>
          <cell r="B116" t="str">
            <v>AUXILIAR DE</v>
          </cell>
        </row>
        <row r="117">
          <cell r="A117">
            <v>117</v>
          </cell>
          <cell r="B117" t="str">
            <v>AUXILIAR DE</v>
          </cell>
        </row>
        <row r="118">
          <cell r="A118">
            <v>118</v>
          </cell>
          <cell r="B118" t="str">
            <v>AUXILIAR DE</v>
          </cell>
        </row>
        <row r="119">
          <cell r="A119">
            <v>119</v>
          </cell>
          <cell r="B119" t="str">
            <v>AUXILIAR DE</v>
          </cell>
        </row>
        <row r="120">
          <cell r="A120">
            <v>120</v>
          </cell>
          <cell r="B120" t="str">
            <v>AUXILIAR DE</v>
          </cell>
        </row>
        <row r="121">
          <cell r="A121">
            <v>121</v>
          </cell>
          <cell r="B121" t="str">
            <v>PRINCIPAL DE</v>
          </cell>
        </row>
        <row r="122">
          <cell r="A122">
            <v>122</v>
          </cell>
          <cell r="B122" t="str">
            <v>PRINCIPAL DE</v>
          </cell>
        </row>
        <row r="123">
          <cell r="A123">
            <v>123</v>
          </cell>
          <cell r="B123" t="str">
            <v>PRINCIPAL DE</v>
          </cell>
        </row>
        <row r="124">
          <cell r="A124">
            <v>124</v>
          </cell>
          <cell r="B124" t="str">
            <v>PRINCIPAL DE</v>
          </cell>
        </row>
        <row r="125">
          <cell r="A125">
            <v>125</v>
          </cell>
          <cell r="B125" t="str">
            <v>PRINCIPAL DE</v>
          </cell>
        </row>
        <row r="126">
          <cell r="A126">
            <v>126</v>
          </cell>
          <cell r="B126" t="str">
            <v>PRINCIPAL DE</v>
          </cell>
        </row>
        <row r="127">
          <cell r="A127">
            <v>127</v>
          </cell>
          <cell r="B127" t="str">
            <v>PRINCIPAL DE</v>
          </cell>
        </row>
        <row r="128">
          <cell r="A128">
            <v>128</v>
          </cell>
          <cell r="B128" t="str">
            <v>PRINCIPAL DE</v>
          </cell>
        </row>
        <row r="129">
          <cell r="A129">
            <v>129</v>
          </cell>
          <cell r="B129" t="str">
            <v>PRINCIPAL DE</v>
          </cell>
        </row>
        <row r="130">
          <cell r="A130">
            <v>130</v>
          </cell>
          <cell r="B130" t="str">
            <v>ASOCIADO DE</v>
          </cell>
        </row>
        <row r="131">
          <cell r="A131">
            <v>131</v>
          </cell>
          <cell r="B131" t="str">
            <v>ASOCIADO DE</v>
          </cell>
        </row>
        <row r="132">
          <cell r="A132">
            <v>132</v>
          </cell>
          <cell r="B132" t="str">
            <v>ASOCIADO DE</v>
          </cell>
        </row>
        <row r="133">
          <cell r="A133">
            <v>133</v>
          </cell>
          <cell r="B133" t="str">
            <v>AUXILIAR DE</v>
          </cell>
        </row>
        <row r="134">
          <cell r="A134">
            <v>134</v>
          </cell>
          <cell r="B134" t="str">
            <v>AUXILIAR DE</v>
          </cell>
        </row>
        <row r="135">
          <cell r="A135">
            <v>135</v>
          </cell>
          <cell r="B135" t="str">
            <v>PRINCIPAL DE</v>
          </cell>
        </row>
        <row r="136">
          <cell r="A136">
            <v>136</v>
          </cell>
          <cell r="B136" t="str">
            <v>PRINCIPAL DE</v>
          </cell>
        </row>
        <row r="137">
          <cell r="A137">
            <v>137</v>
          </cell>
          <cell r="B137" t="str">
            <v>PRINCIPAL DE</v>
          </cell>
        </row>
        <row r="138">
          <cell r="A138">
            <v>138</v>
          </cell>
          <cell r="B138" t="str">
            <v>PRINCIPAL DE</v>
          </cell>
        </row>
        <row r="139">
          <cell r="A139">
            <v>139</v>
          </cell>
          <cell r="B139" t="str">
            <v>PRINCIPAL DE</v>
          </cell>
        </row>
        <row r="140">
          <cell r="A140">
            <v>140</v>
          </cell>
          <cell r="B140" t="str">
            <v>PRINCIPAL DE</v>
          </cell>
        </row>
        <row r="141">
          <cell r="A141">
            <v>141</v>
          </cell>
          <cell r="B141" t="str">
            <v>PRINCIPAL DE</v>
          </cell>
        </row>
        <row r="142">
          <cell r="A142">
            <v>142</v>
          </cell>
          <cell r="B142" t="str">
            <v>PRINCIPAL DE</v>
          </cell>
        </row>
        <row r="143">
          <cell r="A143">
            <v>143</v>
          </cell>
          <cell r="B143" t="str">
            <v>PRINCIPAL DE</v>
          </cell>
        </row>
        <row r="144">
          <cell r="A144">
            <v>144</v>
          </cell>
          <cell r="B144" t="str">
            <v>ASOCIADO DE</v>
          </cell>
        </row>
        <row r="145">
          <cell r="A145">
            <v>145</v>
          </cell>
          <cell r="B145" t="str">
            <v>AUXILIAR DE</v>
          </cell>
        </row>
        <row r="146">
          <cell r="A146">
            <v>146</v>
          </cell>
          <cell r="B146" t="str">
            <v>PRINCIPAL DE</v>
          </cell>
        </row>
        <row r="147">
          <cell r="A147">
            <v>147</v>
          </cell>
          <cell r="B147" t="str">
            <v>PRINCIPAL DE</v>
          </cell>
        </row>
        <row r="148">
          <cell r="A148">
            <v>148</v>
          </cell>
          <cell r="B148" t="str">
            <v>PRINCIPAL DE</v>
          </cell>
        </row>
        <row r="149">
          <cell r="A149">
            <v>149</v>
          </cell>
          <cell r="B149" t="str">
            <v>PRINCIPAL DE</v>
          </cell>
        </row>
        <row r="150">
          <cell r="A150">
            <v>150</v>
          </cell>
          <cell r="B150" t="str">
            <v>PRINCIPAL DE</v>
          </cell>
        </row>
        <row r="151">
          <cell r="A151">
            <v>151</v>
          </cell>
          <cell r="B151" t="str">
            <v>PRINCIPAL DE</v>
          </cell>
        </row>
        <row r="152">
          <cell r="A152">
            <v>152</v>
          </cell>
          <cell r="B152" t="str">
            <v>PRINCIPAL DE</v>
          </cell>
        </row>
        <row r="153">
          <cell r="A153">
            <v>153</v>
          </cell>
          <cell r="B153" t="str">
            <v>PRINCIPAL DE</v>
          </cell>
        </row>
        <row r="154">
          <cell r="A154">
            <v>154</v>
          </cell>
          <cell r="B154" t="str">
            <v>PRINCIPAL TC</v>
          </cell>
        </row>
        <row r="155">
          <cell r="A155">
            <v>155</v>
          </cell>
          <cell r="B155" t="str">
            <v>ASOCIADO DE</v>
          </cell>
        </row>
        <row r="156">
          <cell r="A156">
            <v>156</v>
          </cell>
          <cell r="B156" t="str">
            <v>ASOCIADO DE</v>
          </cell>
        </row>
        <row r="157">
          <cell r="A157">
            <v>157</v>
          </cell>
          <cell r="B157" t="str">
            <v>ASOCIADO DE</v>
          </cell>
        </row>
        <row r="158">
          <cell r="A158">
            <v>158</v>
          </cell>
          <cell r="B158" t="str">
            <v>ASOCIADO TC</v>
          </cell>
        </row>
        <row r="159">
          <cell r="A159">
            <v>159</v>
          </cell>
          <cell r="B159" t="str">
            <v>ASOCIADO TC</v>
          </cell>
        </row>
        <row r="160">
          <cell r="A160">
            <v>160</v>
          </cell>
          <cell r="B160" t="str">
            <v>ASOCIADO TC</v>
          </cell>
        </row>
        <row r="161">
          <cell r="A161">
            <v>161</v>
          </cell>
          <cell r="B161" t="str">
            <v>AUXILIAR TC</v>
          </cell>
        </row>
        <row r="162">
          <cell r="A162">
            <v>162</v>
          </cell>
          <cell r="B162" t="str">
            <v>AUXILIAR TC</v>
          </cell>
        </row>
        <row r="163">
          <cell r="A163">
            <v>163</v>
          </cell>
          <cell r="B163" t="str">
            <v>AUXILIAR TC</v>
          </cell>
        </row>
        <row r="164">
          <cell r="A164">
            <v>164</v>
          </cell>
          <cell r="B164" t="str">
            <v>AUXILIAR TP 20 H</v>
          </cell>
        </row>
        <row r="165">
          <cell r="A165">
            <v>165</v>
          </cell>
          <cell r="B165" t="str">
            <v>AUXILIAR TP 20 H</v>
          </cell>
        </row>
        <row r="166">
          <cell r="A166">
            <v>166</v>
          </cell>
          <cell r="B166" t="str">
            <v>AUXILIAR TP 20 H</v>
          </cell>
        </row>
        <row r="167">
          <cell r="A167">
            <v>167</v>
          </cell>
          <cell r="B167" t="str">
            <v>AUXILIAR TP 20 H</v>
          </cell>
        </row>
        <row r="168">
          <cell r="A168">
            <v>168</v>
          </cell>
          <cell r="B168" t="str">
            <v>AUXILIAR TP 12 H</v>
          </cell>
        </row>
        <row r="169">
          <cell r="A169">
            <v>169</v>
          </cell>
          <cell r="B169" t="str">
            <v>AUXILIAR TP 10 H</v>
          </cell>
        </row>
        <row r="170">
          <cell r="A170">
            <v>170</v>
          </cell>
          <cell r="B170" t="str">
            <v>JP TC</v>
          </cell>
        </row>
        <row r="171">
          <cell r="A171">
            <v>171</v>
          </cell>
          <cell r="B171" t="str">
            <v>PRINCIPAL DE</v>
          </cell>
        </row>
        <row r="172">
          <cell r="A172">
            <v>172</v>
          </cell>
          <cell r="B172" t="str">
            <v>PRINCIPAL DE</v>
          </cell>
        </row>
        <row r="173">
          <cell r="A173">
            <v>173</v>
          </cell>
          <cell r="B173" t="str">
            <v>PRINCIPAL DE</v>
          </cell>
        </row>
        <row r="174">
          <cell r="A174">
            <v>174</v>
          </cell>
          <cell r="B174" t="str">
            <v>PRINCIPAL TC</v>
          </cell>
        </row>
        <row r="175">
          <cell r="A175">
            <v>175</v>
          </cell>
          <cell r="B175" t="str">
            <v>PRINCIPAL TC</v>
          </cell>
        </row>
        <row r="176">
          <cell r="A176">
            <v>176</v>
          </cell>
          <cell r="B176" t="str">
            <v>PRINCIPAL TC</v>
          </cell>
        </row>
        <row r="177">
          <cell r="A177">
            <v>177</v>
          </cell>
          <cell r="B177" t="str">
            <v>PRINCIPAL TC</v>
          </cell>
        </row>
        <row r="178">
          <cell r="A178">
            <v>178</v>
          </cell>
          <cell r="B178" t="str">
            <v>PRINCIPAL TC</v>
          </cell>
        </row>
        <row r="179">
          <cell r="A179">
            <v>179</v>
          </cell>
          <cell r="B179" t="str">
            <v>ASOCIADO TC</v>
          </cell>
        </row>
        <row r="180">
          <cell r="A180">
            <v>180</v>
          </cell>
          <cell r="B180" t="str">
            <v>ASOCIADO TC</v>
          </cell>
        </row>
        <row r="181">
          <cell r="A181">
            <v>181</v>
          </cell>
          <cell r="B181" t="str">
            <v>AUXILIAR TC</v>
          </cell>
        </row>
        <row r="182">
          <cell r="A182">
            <v>182</v>
          </cell>
          <cell r="B182" t="str">
            <v>AUXILIAR TC</v>
          </cell>
        </row>
        <row r="183">
          <cell r="A183">
            <v>183</v>
          </cell>
          <cell r="B183" t="str">
            <v>AUXILIAR TC</v>
          </cell>
        </row>
        <row r="184">
          <cell r="A184">
            <v>184</v>
          </cell>
          <cell r="B184" t="str">
            <v>AUXILIAR TP 20 H</v>
          </cell>
        </row>
        <row r="185">
          <cell r="A185">
            <v>185</v>
          </cell>
          <cell r="B185" t="str">
            <v>AUXILIAR TP 20 H</v>
          </cell>
        </row>
        <row r="186">
          <cell r="A186">
            <v>186</v>
          </cell>
          <cell r="B186" t="str">
            <v>AUXILIAR TP 20 H</v>
          </cell>
        </row>
        <row r="187">
          <cell r="A187">
            <v>187</v>
          </cell>
          <cell r="B187" t="str">
            <v>AUXILIAR TP 20 H</v>
          </cell>
        </row>
        <row r="188">
          <cell r="A188">
            <v>188</v>
          </cell>
          <cell r="B188" t="str">
            <v>AUXILIAR TP 12 H</v>
          </cell>
        </row>
        <row r="189">
          <cell r="A189">
            <v>189</v>
          </cell>
          <cell r="B189" t="str">
            <v>JP TP 20 H</v>
          </cell>
        </row>
        <row r="190">
          <cell r="A190">
            <v>190</v>
          </cell>
          <cell r="B190" t="str">
            <v>PRINCIPAL DE</v>
          </cell>
        </row>
        <row r="191">
          <cell r="A191">
            <v>191</v>
          </cell>
          <cell r="B191" t="str">
            <v>PRINCIPAL DE</v>
          </cell>
        </row>
        <row r="192">
          <cell r="A192">
            <v>192</v>
          </cell>
          <cell r="B192" t="str">
            <v>PRINCIPAL DE</v>
          </cell>
        </row>
        <row r="193">
          <cell r="A193">
            <v>193</v>
          </cell>
          <cell r="B193" t="str">
            <v>PRINCIPAL DE</v>
          </cell>
        </row>
        <row r="194">
          <cell r="A194">
            <v>194</v>
          </cell>
          <cell r="B194" t="str">
            <v>PRINCIPAL DE</v>
          </cell>
        </row>
        <row r="195">
          <cell r="A195">
            <v>195</v>
          </cell>
          <cell r="B195" t="str">
            <v>PRINCIPAL DE</v>
          </cell>
        </row>
        <row r="196">
          <cell r="A196">
            <v>196</v>
          </cell>
          <cell r="B196" t="str">
            <v>PRINCIPAL DE</v>
          </cell>
        </row>
        <row r="197">
          <cell r="A197">
            <v>197</v>
          </cell>
          <cell r="B197" t="str">
            <v>PRINCIPAL DE</v>
          </cell>
        </row>
        <row r="198">
          <cell r="A198">
            <v>198</v>
          </cell>
          <cell r="B198" t="str">
            <v>PRINCIPAL DE</v>
          </cell>
        </row>
        <row r="199">
          <cell r="A199">
            <v>199</v>
          </cell>
          <cell r="B199" t="str">
            <v>PRINCIPAL DE</v>
          </cell>
        </row>
        <row r="200">
          <cell r="A200">
            <v>200</v>
          </cell>
          <cell r="B200" t="str">
            <v>PRINCIPAL DE</v>
          </cell>
        </row>
        <row r="201">
          <cell r="A201">
            <v>201</v>
          </cell>
          <cell r="B201" t="str">
            <v>PRINCIPAL DE</v>
          </cell>
        </row>
        <row r="202">
          <cell r="A202">
            <v>202</v>
          </cell>
          <cell r="B202" t="str">
            <v>PRINCIPAL DE</v>
          </cell>
        </row>
        <row r="203">
          <cell r="A203">
            <v>203</v>
          </cell>
          <cell r="B203" t="str">
            <v>PRINCIPAL DE</v>
          </cell>
        </row>
        <row r="204">
          <cell r="A204">
            <v>204</v>
          </cell>
          <cell r="B204" t="str">
            <v>PRINCIPAL DE</v>
          </cell>
        </row>
        <row r="205">
          <cell r="A205">
            <v>205</v>
          </cell>
          <cell r="B205" t="str">
            <v>PRINCIPAL DE</v>
          </cell>
        </row>
        <row r="206">
          <cell r="A206">
            <v>206</v>
          </cell>
          <cell r="B206" t="str">
            <v>PRINCIPAL DE</v>
          </cell>
        </row>
        <row r="207">
          <cell r="A207">
            <v>207</v>
          </cell>
          <cell r="B207" t="str">
            <v>ASOCIADO DE</v>
          </cell>
        </row>
        <row r="208">
          <cell r="A208">
            <v>208</v>
          </cell>
          <cell r="B208" t="str">
            <v>ASOCIADO DE</v>
          </cell>
        </row>
        <row r="209">
          <cell r="A209">
            <v>209</v>
          </cell>
          <cell r="B209" t="str">
            <v>ASOCIADO DE</v>
          </cell>
        </row>
        <row r="210">
          <cell r="A210">
            <v>210</v>
          </cell>
          <cell r="B210" t="str">
            <v>ASOCIADO DE</v>
          </cell>
        </row>
        <row r="211">
          <cell r="A211">
            <v>211</v>
          </cell>
          <cell r="B211" t="str">
            <v>ASOCIADO TP 10 H</v>
          </cell>
        </row>
        <row r="212">
          <cell r="A212">
            <v>212</v>
          </cell>
          <cell r="B212" t="str">
            <v>AUXILIAR DE</v>
          </cell>
        </row>
        <row r="213">
          <cell r="A213">
            <v>213</v>
          </cell>
          <cell r="B213" t="str">
            <v>AUXILIAR TC</v>
          </cell>
        </row>
        <row r="214">
          <cell r="A214">
            <v>214</v>
          </cell>
          <cell r="B214" t="str">
            <v>AUXILIAR TC</v>
          </cell>
        </row>
        <row r="215">
          <cell r="A215">
            <v>215</v>
          </cell>
          <cell r="B215" t="str">
            <v>AUXILIAR TC</v>
          </cell>
        </row>
        <row r="216">
          <cell r="A216">
            <v>216</v>
          </cell>
          <cell r="B216" t="str">
            <v>AUXILIAR TC</v>
          </cell>
        </row>
        <row r="217">
          <cell r="A217">
            <v>217</v>
          </cell>
          <cell r="B217" t="str">
            <v>AUXILIAR TC</v>
          </cell>
        </row>
        <row r="218">
          <cell r="A218">
            <v>218</v>
          </cell>
          <cell r="B218" t="str">
            <v>AUXILIAR TC</v>
          </cell>
        </row>
        <row r="219">
          <cell r="A219">
            <v>219</v>
          </cell>
          <cell r="B219" t="str">
            <v>AUXILIAR TC</v>
          </cell>
        </row>
        <row r="220">
          <cell r="A220">
            <v>220</v>
          </cell>
          <cell r="B220" t="str">
            <v>AUXILIAR TC</v>
          </cell>
        </row>
        <row r="221">
          <cell r="A221">
            <v>221</v>
          </cell>
          <cell r="B221" t="str">
            <v>AUXILIAR TP 20 H</v>
          </cell>
        </row>
        <row r="222">
          <cell r="A222">
            <v>222</v>
          </cell>
          <cell r="B222" t="str">
            <v>JP TC</v>
          </cell>
        </row>
        <row r="223">
          <cell r="A223">
            <v>223</v>
          </cell>
          <cell r="B223" t="str">
            <v>JP TC</v>
          </cell>
        </row>
        <row r="224">
          <cell r="A224">
            <v>224</v>
          </cell>
          <cell r="B224" t="str">
            <v>JP TC</v>
          </cell>
        </row>
        <row r="225">
          <cell r="A225">
            <v>225</v>
          </cell>
          <cell r="B225" t="str">
            <v>JP TP 10 H</v>
          </cell>
        </row>
        <row r="226">
          <cell r="A226">
            <v>226</v>
          </cell>
          <cell r="B226" t="str">
            <v>PRINCIPAL DE</v>
          </cell>
        </row>
        <row r="227">
          <cell r="A227">
            <v>227</v>
          </cell>
          <cell r="B227" t="str">
            <v>PRINCIPAL DE</v>
          </cell>
        </row>
        <row r="228">
          <cell r="A228">
            <v>228</v>
          </cell>
          <cell r="B228" t="str">
            <v>PRINCIPAL DE</v>
          </cell>
        </row>
        <row r="229">
          <cell r="A229">
            <v>229</v>
          </cell>
          <cell r="B229" t="str">
            <v>PRINCIPAL DE</v>
          </cell>
        </row>
        <row r="230">
          <cell r="A230">
            <v>230</v>
          </cell>
          <cell r="B230" t="str">
            <v>PRINCIPAL DE</v>
          </cell>
        </row>
        <row r="231">
          <cell r="A231">
            <v>231</v>
          </cell>
          <cell r="B231" t="str">
            <v>PRINCIPAL DE</v>
          </cell>
        </row>
        <row r="232">
          <cell r="A232">
            <v>232</v>
          </cell>
          <cell r="B232" t="str">
            <v>PRINCIPAL DE</v>
          </cell>
        </row>
        <row r="233">
          <cell r="A233">
            <v>233</v>
          </cell>
          <cell r="B233" t="str">
            <v>PRINCIPAL DE</v>
          </cell>
        </row>
        <row r="234">
          <cell r="A234">
            <v>234</v>
          </cell>
          <cell r="B234" t="str">
            <v>PRINCIPAL DE</v>
          </cell>
        </row>
        <row r="235">
          <cell r="A235">
            <v>235</v>
          </cell>
          <cell r="B235" t="str">
            <v>PRINCIPAL DE</v>
          </cell>
        </row>
        <row r="236">
          <cell r="A236">
            <v>236</v>
          </cell>
          <cell r="B236" t="str">
            <v>PRINCIPAL DE</v>
          </cell>
        </row>
        <row r="237">
          <cell r="A237">
            <v>237</v>
          </cell>
          <cell r="B237" t="str">
            <v>PRINCIPAL DE</v>
          </cell>
        </row>
        <row r="238">
          <cell r="A238">
            <v>238</v>
          </cell>
          <cell r="B238" t="str">
            <v>PRINCIPAL DE</v>
          </cell>
        </row>
        <row r="239">
          <cell r="A239">
            <v>239</v>
          </cell>
          <cell r="B239" t="str">
            <v>ASOCIADO DE</v>
          </cell>
        </row>
        <row r="240">
          <cell r="A240">
            <v>240</v>
          </cell>
          <cell r="B240" t="str">
            <v>ASOCIADO DE</v>
          </cell>
        </row>
        <row r="241">
          <cell r="A241">
            <v>241</v>
          </cell>
          <cell r="B241" t="str">
            <v>ASOCIADO DE</v>
          </cell>
        </row>
        <row r="242">
          <cell r="A242">
            <v>242</v>
          </cell>
          <cell r="B242" t="str">
            <v>ASOCIADO TC</v>
          </cell>
        </row>
        <row r="243">
          <cell r="A243">
            <v>243</v>
          </cell>
          <cell r="B243" t="str">
            <v>AUXILIAR DE</v>
          </cell>
        </row>
        <row r="244">
          <cell r="A244">
            <v>244</v>
          </cell>
          <cell r="B244" t="str">
            <v>AUXILIAR DE</v>
          </cell>
        </row>
        <row r="245">
          <cell r="A245">
            <v>245</v>
          </cell>
          <cell r="B245" t="str">
            <v>AUXILIAR DE</v>
          </cell>
        </row>
        <row r="246">
          <cell r="A246">
            <v>246</v>
          </cell>
          <cell r="B246" t="str">
            <v>AUXILIAR DE</v>
          </cell>
        </row>
        <row r="247">
          <cell r="A247">
            <v>247</v>
          </cell>
          <cell r="B247" t="str">
            <v>AUXILIAR DE</v>
          </cell>
        </row>
        <row r="248">
          <cell r="A248">
            <v>248</v>
          </cell>
          <cell r="B248" t="str">
            <v>AUXILIAR TC</v>
          </cell>
        </row>
        <row r="249">
          <cell r="A249">
            <v>249</v>
          </cell>
          <cell r="B249" t="str">
            <v>AUXILIAR TC</v>
          </cell>
        </row>
        <row r="250">
          <cell r="A250">
            <v>250</v>
          </cell>
          <cell r="B250" t="str">
            <v>AUXILIAR TC</v>
          </cell>
        </row>
        <row r="251">
          <cell r="A251">
            <v>251</v>
          </cell>
          <cell r="B251" t="str">
            <v>PRINCIPAL DE</v>
          </cell>
        </row>
        <row r="252">
          <cell r="A252">
            <v>252</v>
          </cell>
          <cell r="B252" t="str">
            <v>PRINCIPAL DE</v>
          </cell>
        </row>
        <row r="253">
          <cell r="A253">
            <v>253</v>
          </cell>
          <cell r="B253" t="str">
            <v>PRINCIPAL DE</v>
          </cell>
        </row>
        <row r="254">
          <cell r="A254">
            <v>254</v>
          </cell>
          <cell r="B254" t="str">
            <v>PRINCIPAL DE</v>
          </cell>
        </row>
        <row r="255">
          <cell r="A255">
            <v>255</v>
          </cell>
          <cell r="B255" t="str">
            <v>PRINCIPAL DE</v>
          </cell>
        </row>
        <row r="256">
          <cell r="A256">
            <v>256</v>
          </cell>
          <cell r="B256" t="str">
            <v>PRINCIPAL DE</v>
          </cell>
        </row>
        <row r="257">
          <cell r="A257">
            <v>257</v>
          </cell>
          <cell r="B257" t="str">
            <v>PRINCIPAL DE</v>
          </cell>
        </row>
        <row r="258">
          <cell r="A258">
            <v>258</v>
          </cell>
          <cell r="B258" t="str">
            <v>PRINCIPAL DE</v>
          </cell>
        </row>
        <row r="259">
          <cell r="A259">
            <v>259</v>
          </cell>
          <cell r="B259" t="str">
            <v>PRINCIPAL DE</v>
          </cell>
        </row>
        <row r="260">
          <cell r="A260">
            <v>260</v>
          </cell>
          <cell r="B260" t="str">
            <v>PRINCIPAL DE</v>
          </cell>
        </row>
        <row r="261">
          <cell r="A261">
            <v>261</v>
          </cell>
          <cell r="B261" t="str">
            <v>PRINCIPAL DE</v>
          </cell>
        </row>
        <row r="262">
          <cell r="A262">
            <v>262</v>
          </cell>
          <cell r="B262" t="str">
            <v>PRINCIPAL DE</v>
          </cell>
        </row>
        <row r="263">
          <cell r="A263">
            <v>263</v>
          </cell>
          <cell r="B263" t="str">
            <v>PRINCIPAL DE</v>
          </cell>
        </row>
        <row r="264">
          <cell r="A264">
            <v>264</v>
          </cell>
          <cell r="B264" t="str">
            <v>PRINCIPAL DE</v>
          </cell>
        </row>
        <row r="265">
          <cell r="A265">
            <v>265</v>
          </cell>
          <cell r="B265" t="str">
            <v>PRINCIPAL DE</v>
          </cell>
        </row>
        <row r="266">
          <cell r="A266">
            <v>266</v>
          </cell>
          <cell r="B266" t="str">
            <v>PRINCIPAL DE</v>
          </cell>
        </row>
        <row r="267">
          <cell r="A267">
            <v>267</v>
          </cell>
          <cell r="B267" t="str">
            <v>PRINCIPAL DE</v>
          </cell>
        </row>
        <row r="268">
          <cell r="A268">
            <v>268</v>
          </cell>
          <cell r="B268" t="str">
            <v>PRINCIPAL DE</v>
          </cell>
        </row>
        <row r="269">
          <cell r="A269">
            <v>269</v>
          </cell>
          <cell r="B269" t="str">
            <v>PRINCIPAL DE</v>
          </cell>
        </row>
        <row r="270">
          <cell r="A270">
            <v>270</v>
          </cell>
          <cell r="B270" t="str">
            <v>PRINCIPAL DE</v>
          </cell>
        </row>
        <row r="271">
          <cell r="A271">
            <v>271</v>
          </cell>
          <cell r="B271" t="str">
            <v>PRINCIPAL DE</v>
          </cell>
        </row>
        <row r="272">
          <cell r="A272">
            <v>272</v>
          </cell>
          <cell r="B272" t="str">
            <v>ASOCIADO DE</v>
          </cell>
        </row>
        <row r="273">
          <cell r="A273">
            <v>273</v>
          </cell>
          <cell r="B273" t="str">
            <v>ASOCIADO DE</v>
          </cell>
        </row>
        <row r="274">
          <cell r="A274">
            <v>274</v>
          </cell>
          <cell r="B274" t="str">
            <v>ASOCIADO DE</v>
          </cell>
        </row>
        <row r="275">
          <cell r="A275">
            <v>275</v>
          </cell>
          <cell r="B275" t="str">
            <v>ASOCIADO DE</v>
          </cell>
        </row>
        <row r="276">
          <cell r="A276">
            <v>276</v>
          </cell>
          <cell r="B276" t="str">
            <v>ASOCIADO TC</v>
          </cell>
        </row>
        <row r="277">
          <cell r="A277">
            <v>277</v>
          </cell>
          <cell r="B277" t="str">
            <v>AUXILIAR DE</v>
          </cell>
        </row>
        <row r="278">
          <cell r="A278">
            <v>278</v>
          </cell>
          <cell r="B278" t="str">
            <v>AUXILIAR DE</v>
          </cell>
        </row>
        <row r="279">
          <cell r="A279">
            <v>279</v>
          </cell>
          <cell r="B279" t="str">
            <v>AUXILIAR TC</v>
          </cell>
        </row>
        <row r="280">
          <cell r="A280">
            <v>280</v>
          </cell>
          <cell r="B280" t="str">
            <v>AUXILIAR TC</v>
          </cell>
        </row>
        <row r="281">
          <cell r="A281">
            <v>281</v>
          </cell>
          <cell r="B281" t="str">
            <v>AUXILIAR TC</v>
          </cell>
        </row>
        <row r="282">
          <cell r="A282">
            <v>282</v>
          </cell>
          <cell r="B282" t="str">
            <v>AUXILIAR TC</v>
          </cell>
        </row>
        <row r="283">
          <cell r="A283">
            <v>283</v>
          </cell>
          <cell r="B283" t="str">
            <v>AUXILIAR TC</v>
          </cell>
        </row>
        <row r="284">
          <cell r="A284">
            <v>284</v>
          </cell>
          <cell r="B284" t="str">
            <v>AUXILIAR TC</v>
          </cell>
        </row>
        <row r="285">
          <cell r="A285">
            <v>285</v>
          </cell>
          <cell r="B285" t="str">
            <v>AUXILIAR TC</v>
          </cell>
        </row>
        <row r="286">
          <cell r="A286">
            <v>286</v>
          </cell>
          <cell r="B286" t="str">
            <v>AUXILIAR TP 20 H</v>
          </cell>
        </row>
        <row r="287">
          <cell r="A287">
            <v>287</v>
          </cell>
          <cell r="B287" t="str">
            <v>AUXILIAR TP 20 H</v>
          </cell>
        </row>
        <row r="288">
          <cell r="A288">
            <v>288</v>
          </cell>
          <cell r="B288" t="str">
            <v>AUXILIAR TP 20 H</v>
          </cell>
        </row>
        <row r="289">
          <cell r="A289">
            <v>289</v>
          </cell>
          <cell r="B289" t="str">
            <v>PRINCIPAL DE</v>
          </cell>
        </row>
        <row r="290">
          <cell r="A290">
            <v>290</v>
          </cell>
          <cell r="B290" t="str">
            <v>PRINCIPAL DE</v>
          </cell>
        </row>
        <row r="291">
          <cell r="A291">
            <v>291</v>
          </cell>
          <cell r="B291" t="str">
            <v>PRINCIPAL DE</v>
          </cell>
        </row>
        <row r="292">
          <cell r="A292">
            <v>292</v>
          </cell>
          <cell r="B292" t="str">
            <v>PRINCIPAL DE</v>
          </cell>
        </row>
        <row r="293">
          <cell r="A293">
            <v>293</v>
          </cell>
          <cell r="B293" t="str">
            <v>PRINCIPAL DE</v>
          </cell>
        </row>
        <row r="294">
          <cell r="A294">
            <v>294</v>
          </cell>
          <cell r="B294" t="str">
            <v>PRINCIPAL DE</v>
          </cell>
        </row>
        <row r="295">
          <cell r="A295">
            <v>295</v>
          </cell>
          <cell r="B295" t="str">
            <v>PRINCIPAL DE</v>
          </cell>
        </row>
        <row r="296">
          <cell r="A296">
            <v>296</v>
          </cell>
          <cell r="B296" t="str">
            <v>PRINCIPAL DE</v>
          </cell>
        </row>
        <row r="297">
          <cell r="A297">
            <v>297</v>
          </cell>
          <cell r="B297" t="str">
            <v>PRINCIPAL DE</v>
          </cell>
        </row>
        <row r="298">
          <cell r="A298">
            <v>298</v>
          </cell>
          <cell r="B298" t="str">
            <v>PRINCIPAL DE</v>
          </cell>
        </row>
        <row r="299">
          <cell r="A299">
            <v>299</v>
          </cell>
          <cell r="B299" t="str">
            <v>PRINCIPAL DE</v>
          </cell>
        </row>
        <row r="300">
          <cell r="A300">
            <v>300</v>
          </cell>
          <cell r="B300" t="str">
            <v>PRINCIPAL DE</v>
          </cell>
        </row>
        <row r="301">
          <cell r="A301">
            <v>301</v>
          </cell>
          <cell r="B301" t="str">
            <v>ASOCIADO DE</v>
          </cell>
        </row>
        <row r="302">
          <cell r="A302">
            <v>302</v>
          </cell>
          <cell r="B302" t="str">
            <v>ASOCIADO DE</v>
          </cell>
        </row>
        <row r="303">
          <cell r="A303">
            <v>303</v>
          </cell>
          <cell r="B303" t="str">
            <v>ASOCIADO DE</v>
          </cell>
        </row>
        <row r="304">
          <cell r="A304">
            <v>304</v>
          </cell>
          <cell r="B304" t="str">
            <v>ASOCIADO DE</v>
          </cell>
        </row>
        <row r="305">
          <cell r="A305">
            <v>305</v>
          </cell>
          <cell r="B305" t="str">
            <v>ASOCIADO DE</v>
          </cell>
        </row>
        <row r="306">
          <cell r="A306">
            <v>306</v>
          </cell>
          <cell r="B306" t="str">
            <v>ASOCIADO DE</v>
          </cell>
        </row>
        <row r="307">
          <cell r="A307">
            <v>307</v>
          </cell>
          <cell r="B307" t="str">
            <v>ASOCIADO DE</v>
          </cell>
        </row>
        <row r="308">
          <cell r="A308">
            <v>308</v>
          </cell>
          <cell r="B308" t="str">
            <v>ASOCIADO DE</v>
          </cell>
        </row>
        <row r="309">
          <cell r="A309">
            <v>309</v>
          </cell>
          <cell r="B309" t="str">
            <v>ASOCIADO DE</v>
          </cell>
        </row>
        <row r="310">
          <cell r="A310">
            <v>310</v>
          </cell>
          <cell r="B310" t="str">
            <v>ASOCIADO DE</v>
          </cell>
        </row>
        <row r="311">
          <cell r="A311">
            <v>311</v>
          </cell>
          <cell r="B311" t="str">
            <v>ASOCIADO TC</v>
          </cell>
        </row>
        <row r="312">
          <cell r="A312">
            <v>312</v>
          </cell>
          <cell r="B312" t="str">
            <v>AUXILIAR DE</v>
          </cell>
        </row>
        <row r="313">
          <cell r="A313">
            <v>313</v>
          </cell>
          <cell r="B313" t="str">
            <v>AUXILIAR DE</v>
          </cell>
        </row>
        <row r="314">
          <cell r="A314">
            <v>314</v>
          </cell>
          <cell r="B314" t="str">
            <v>AUXILIAR DE</v>
          </cell>
        </row>
        <row r="315">
          <cell r="A315">
            <v>315</v>
          </cell>
          <cell r="B315" t="str">
            <v>AUXILIAR DE</v>
          </cell>
        </row>
        <row r="316">
          <cell r="A316">
            <v>316</v>
          </cell>
          <cell r="B316" t="str">
            <v>AUXILIAR DE</v>
          </cell>
        </row>
        <row r="317">
          <cell r="A317">
            <v>317</v>
          </cell>
          <cell r="B317" t="str">
            <v>AUXILIAR DE</v>
          </cell>
        </row>
        <row r="318">
          <cell r="A318">
            <v>318</v>
          </cell>
          <cell r="B318" t="str">
            <v>AUXILIAR DE</v>
          </cell>
        </row>
        <row r="319">
          <cell r="A319">
            <v>319</v>
          </cell>
          <cell r="B319" t="str">
            <v>AUXILIAR DE</v>
          </cell>
        </row>
        <row r="320">
          <cell r="A320">
            <v>320</v>
          </cell>
          <cell r="B320" t="str">
            <v>AUXILIAR DE</v>
          </cell>
        </row>
        <row r="321">
          <cell r="A321">
            <v>321</v>
          </cell>
          <cell r="B321" t="str">
            <v>AUXILIAR TC</v>
          </cell>
        </row>
        <row r="322">
          <cell r="A322">
            <v>322</v>
          </cell>
          <cell r="B322" t="str">
            <v>AUXILIAR TC</v>
          </cell>
        </row>
        <row r="323">
          <cell r="A323">
            <v>323</v>
          </cell>
          <cell r="B323" t="str">
            <v>AUXILIAR TC</v>
          </cell>
        </row>
        <row r="324">
          <cell r="A324">
            <v>324</v>
          </cell>
          <cell r="B324" t="str">
            <v>AUXILIAR TC</v>
          </cell>
        </row>
        <row r="325">
          <cell r="A325">
            <v>325</v>
          </cell>
          <cell r="B325" t="str">
            <v>AUXILIAR TC</v>
          </cell>
        </row>
        <row r="326">
          <cell r="A326">
            <v>326</v>
          </cell>
          <cell r="B326" t="str">
            <v>JP TC</v>
          </cell>
        </row>
        <row r="327">
          <cell r="A327">
            <v>327</v>
          </cell>
          <cell r="B327" t="str">
            <v>JP TC</v>
          </cell>
        </row>
        <row r="328">
          <cell r="A328">
            <v>328</v>
          </cell>
          <cell r="B328" t="str">
            <v>JP TC</v>
          </cell>
        </row>
        <row r="329">
          <cell r="A329">
            <v>329</v>
          </cell>
          <cell r="B329" t="str">
            <v>JP TC</v>
          </cell>
        </row>
        <row r="330">
          <cell r="A330">
            <v>330</v>
          </cell>
          <cell r="B330" t="str">
            <v>JP TC</v>
          </cell>
        </row>
        <row r="331">
          <cell r="A331">
            <v>331</v>
          </cell>
          <cell r="B331" t="str">
            <v>JP TC</v>
          </cell>
        </row>
        <row r="332">
          <cell r="A332">
            <v>332</v>
          </cell>
          <cell r="B332" t="str">
            <v>AUXILIAR DE</v>
          </cell>
        </row>
        <row r="333">
          <cell r="A333">
            <v>333</v>
          </cell>
          <cell r="B333" t="str">
            <v>AUXILIAR DE</v>
          </cell>
        </row>
        <row r="334">
          <cell r="A334">
            <v>334</v>
          </cell>
          <cell r="B334" t="str">
            <v>ASOCIADO TC</v>
          </cell>
        </row>
        <row r="335">
          <cell r="A335">
            <v>335</v>
          </cell>
          <cell r="B335" t="str">
            <v>ASOCIADO TC</v>
          </cell>
        </row>
        <row r="336">
          <cell r="A336">
            <v>336</v>
          </cell>
          <cell r="B336" t="str">
            <v>ASOCIADO TC</v>
          </cell>
        </row>
        <row r="337">
          <cell r="A337">
            <v>337</v>
          </cell>
          <cell r="B337" t="str">
            <v>AUXILIAR TC</v>
          </cell>
        </row>
        <row r="338">
          <cell r="A338">
            <v>338</v>
          </cell>
          <cell r="B338" t="str">
            <v>AUXILIAR TC</v>
          </cell>
        </row>
        <row r="339">
          <cell r="A339">
            <v>339</v>
          </cell>
          <cell r="B339" t="str">
            <v>AUXILIAR TC</v>
          </cell>
        </row>
        <row r="340">
          <cell r="A340">
            <v>340</v>
          </cell>
          <cell r="B340" t="str">
            <v>AUXILIAR TP 20 H</v>
          </cell>
        </row>
        <row r="341">
          <cell r="A341">
            <v>341</v>
          </cell>
          <cell r="B341" t="str">
            <v>AUXILIAR TP 20 H</v>
          </cell>
        </row>
        <row r="342">
          <cell r="A342">
            <v>342</v>
          </cell>
          <cell r="B342" t="str">
            <v>PRINCIPAL DE</v>
          </cell>
        </row>
        <row r="343">
          <cell r="A343">
            <v>343</v>
          </cell>
          <cell r="B343" t="str">
            <v>PRINCIPAL DE</v>
          </cell>
        </row>
        <row r="344">
          <cell r="A344">
            <v>344</v>
          </cell>
          <cell r="B344" t="str">
            <v>PRINCIPAL TC</v>
          </cell>
        </row>
        <row r="345">
          <cell r="A345">
            <v>345</v>
          </cell>
          <cell r="B345" t="str">
            <v>PRINCIPAL TC</v>
          </cell>
        </row>
        <row r="346">
          <cell r="A346">
            <v>346</v>
          </cell>
          <cell r="B346" t="str">
            <v>PRINCIPAL TC</v>
          </cell>
        </row>
        <row r="347">
          <cell r="A347">
            <v>347</v>
          </cell>
          <cell r="B347" t="str">
            <v>PRINCIPAL TC</v>
          </cell>
        </row>
        <row r="348">
          <cell r="A348">
            <v>348</v>
          </cell>
          <cell r="B348" t="str">
            <v>PRINCIPAL TP 20 H</v>
          </cell>
        </row>
        <row r="349">
          <cell r="A349">
            <v>349</v>
          </cell>
          <cell r="B349" t="str">
            <v>ASOCIADO TP 20 H</v>
          </cell>
        </row>
        <row r="350">
          <cell r="A350">
            <v>350</v>
          </cell>
          <cell r="B350" t="str">
            <v>ASOCIADO TP 20 H</v>
          </cell>
        </row>
        <row r="351">
          <cell r="A351">
            <v>351</v>
          </cell>
          <cell r="B351" t="str">
            <v>AUXILIAR TC</v>
          </cell>
        </row>
        <row r="352">
          <cell r="A352">
            <v>352</v>
          </cell>
          <cell r="B352" t="str">
            <v>AUXILIAR TC</v>
          </cell>
        </row>
        <row r="353">
          <cell r="A353">
            <v>353</v>
          </cell>
          <cell r="B353" t="str">
            <v>AUXILIAR TC</v>
          </cell>
        </row>
        <row r="354">
          <cell r="A354">
            <v>354</v>
          </cell>
          <cell r="B354" t="str">
            <v>AUXILIAR TC</v>
          </cell>
        </row>
        <row r="355">
          <cell r="A355">
            <v>355</v>
          </cell>
          <cell r="B355" t="str">
            <v>AUXILIAR TC</v>
          </cell>
        </row>
        <row r="356">
          <cell r="A356">
            <v>356</v>
          </cell>
          <cell r="B356" t="str">
            <v>AUXILIAR TC</v>
          </cell>
        </row>
        <row r="357">
          <cell r="A357">
            <v>357</v>
          </cell>
          <cell r="B357" t="str">
            <v>AUXILIAR TC</v>
          </cell>
        </row>
        <row r="358">
          <cell r="A358">
            <v>358</v>
          </cell>
          <cell r="B358" t="str">
            <v>AUXILIAR TC</v>
          </cell>
        </row>
        <row r="359">
          <cell r="A359">
            <v>359</v>
          </cell>
          <cell r="B359" t="str">
            <v>AUXILIAR TC</v>
          </cell>
        </row>
        <row r="360">
          <cell r="A360">
            <v>360</v>
          </cell>
          <cell r="B360" t="str">
            <v>AUXILIAR TP 20 H</v>
          </cell>
        </row>
        <row r="361">
          <cell r="A361">
            <v>361</v>
          </cell>
          <cell r="B361" t="str">
            <v>JP TC</v>
          </cell>
        </row>
        <row r="362">
          <cell r="A362">
            <v>362</v>
          </cell>
          <cell r="B362" t="str">
            <v>JP TC</v>
          </cell>
        </row>
        <row r="363">
          <cell r="A363">
            <v>363</v>
          </cell>
          <cell r="B363" t="str">
            <v>PRINCIPAL DE</v>
          </cell>
        </row>
        <row r="364">
          <cell r="A364">
            <v>364</v>
          </cell>
          <cell r="B364" t="str">
            <v>PRINCIPAL TC</v>
          </cell>
        </row>
        <row r="365">
          <cell r="A365">
            <v>365</v>
          </cell>
          <cell r="B365" t="str">
            <v>PRINCIPAL TC</v>
          </cell>
        </row>
        <row r="366">
          <cell r="A366">
            <v>366</v>
          </cell>
          <cell r="B366" t="str">
            <v>PRINCIPAL TC</v>
          </cell>
        </row>
        <row r="367">
          <cell r="A367">
            <v>367</v>
          </cell>
          <cell r="B367" t="str">
            <v>PRINCIPAL TP 20 H</v>
          </cell>
        </row>
        <row r="368">
          <cell r="A368">
            <v>368</v>
          </cell>
          <cell r="B368" t="str">
            <v>PRINCIPAL TP 20 H</v>
          </cell>
        </row>
        <row r="369">
          <cell r="A369">
            <v>369</v>
          </cell>
          <cell r="B369" t="str">
            <v>ASOCIADO DE</v>
          </cell>
        </row>
        <row r="370">
          <cell r="A370">
            <v>370</v>
          </cell>
          <cell r="B370" t="str">
            <v>ASOCIADO DE</v>
          </cell>
        </row>
        <row r="371">
          <cell r="A371">
            <v>371</v>
          </cell>
          <cell r="B371" t="str">
            <v>ASOCIADO DE</v>
          </cell>
        </row>
        <row r="372">
          <cell r="A372">
            <v>372</v>
          </cell>
          <cell r="B372" t="str">
            <v>ASOCIADO TC</v>
          </cell>
        </row>
        <row r="373">
          <cell r="A373">
            <v>373</v>
          </cell>
          <cell r="B373" t="str">
            <v>ASOCIADO TC</v>
          </cell>
        </row>
        <row r="374">
          <cell r="A374">
            <v>374</v>
          </cell>
          <cell r="B374" t="str">
            <v>ASOCIADO TC</v>
          </cell>
        </row>
        <row r="375">
          <cell r="A375">
            <v>375</v>
          </cell>
          <cell r="B375" t="str">
            <v>ASOCIADO TC</v>
          </cell>
        </row>
        <row r="376">
          <cell r="A376">
            <v>376</v>
          </cell>
          <cell r="B376" t="str">
            <v>ASOCIADO TP 20 H</v>
          </cell>
        </row>
        <row r="377">
          <cell r="A377">
            <v>377</v>
          </cell>
          <cell r="B377" t="str">
            <v>AUXILIAR TC</v>
          </cell>
        </row>
        <row r="378">
          <cell r="A378">
            <v>378</v>
          </cell>
          <cell r="B378" t="str">
            <v>AUXILIAR TC</v>
          </cell>
        </row>
        <row r="379">
          <cell r="A379">
            <v>379</v>
          </cell>
          <cell r="B379" t="str">
            <v>AUXILIAR TC</v>
          </cell>
        </row>
        <row r="380">
          <cell r="A380">
            <v>380</v>
          </cell>
          <cell r="B380" t="str">
            <v>AUXILIAR TC</v>
          </cell>
        </row>
        <row r="381">
          <cell r="A381">
            <v>381</v>
          </cell>
          <cell r="B381" t="str">
            <v>AUXILIAR TC</v>
          </cell>
        </row>
        <row r="382">
          <cell r="A382">
            <v>382</v>
          </cell>
          <cell r="B382" t="str">
            <v>AUXILIAR TC</v>
          </cell>
        </row>
        <row r="383">
          <cell r="A383">
            <v>383</v>
          </cell>
          <cell r="B383" t="str">
            <v>AUXILIAR TC</v>
          </cell>
        </row>
        <row r="384">
          <cell r="A384">
            <v>384</v>
          </cell>
          <cell r="B384" t="str">
            <v>AUXILIAR TC</v>
          </cell>
        </row>
        <row r="385">
          <cell r="A385">
            <v>385</v>
          </cell>
          <cell r="B385" t="str">
            <v>AUXILIAR TP 20 H</v>
          </cell>
        </row>
        <row r="386">
          <cell r="A386">
            <v>386</v>
          </cell>
          <cell r="B386" t="str">
            <v>PRINCIPAL DE</v>
          </cell>
        </row>
        <row r="387">
          <cell r="A387">
            <v>387</v>
          </cell>
          <cell r="B387" t="str">
            <v>PRINCIPAL DE</v>
          </cell>
        </row>
        <row r="388">
          <cell r="A388">
            <v>388</v>
          </cell>
          <cell r="B388" t="str">
            <v>PRINCIPAL TC</v>
          </cell>
        </row>
        <row r="389">
          <cell r="A389">
            <v>389</v>
          </cell>
          <cell r="B389" t="str">
            <v>PRINCIPAL TC</v>
          </cell>
        </row>
        <row r="390">
          <cell r="A390">
            <v>390</v>
          </cell>
          <cell r="B390" t="str">
            <v>PRINCIPAL TC</v>
          </cell>
        </row>
        <row r="391">
          <cell r="A391">
            <v>391</v>
          </cell>
          <cell r="B391" t="str">
            <v>PRINCIPAL TC</v>
          </cell>
        </row>
        <row r="392">
          <cell r="A392">
            <v>392</v>
          </cell>
          <cell r="B392" t="str">
            <v>PRINCIPAL TC</v>
          </cell>
        </row>
        <row r="393">
          <cell r="A393">
            <v>393</v>
          </cell>
          <cell r="B393" t="str">
            <v>PRINCIPAL TC</v>
          </cell>
        </row>
        <row r="394">
          <cell r="A394">
            <v>394</v>
          </cell>
          <cell r="B394" t="str">
            <v>PRINCIPAL TC</v>
          </cell>
        </row>
        <row r="395">
          <cell r="A395">
            <v>395</v>
          </cell>
          <cell r="B395" t="str">
            <v>PRINCIPAL TC</v>
          </cell>
        </row>
        <row r="396">
          <cell r="A396">
            <v>396</v>
          </cell>
          <cell r="B396" t="str">
            <v>PRINCIPAL TC</v>
          </cell>
        </row>
        <row r="397">
          <cell r="A397">
            <v>397</v>
          </cell>
          <cell r="B397" t="str">
            <v>PRINCIPAL TC</v>
          </cell>
        </row>
        <row r="398">
          <cell r="A398">
            <v>398</v>
          </cell>
          <cell r="B398" t="str">
            <v>PRINCIPAL TC</v>
          </cell>
        </row>
        <row r="399">
          <cell r="A399">
            <v>399</v>
          </cell>
          <cell r="B399" t="str">
            <v>PRINCIPAL TC</v>
          </cell>
        </row>
        <row r="400">
          <cell r="A400">
            <v>400</v>
          </cell>
          <cell r="B400" t="str">
            <v>PRINCIPAL TC</v>
          </cell>
        </row>
        <row r="401">
          <cell r="A401">
            <v>401</v>
          </cell>
          <cell r="B401" t="str">
            <v>PRINCIPAL TC</v>
          </cell>
        </row>
        <row r="402">
          <cell r="A402">
            <v>402</v>
          </cell>
          <cell r="B402" t="str">
            <v>PRINCIPAL TC</v>
          </cell>
        </row>
        <row r="403">
          <cell r="A403">
            <v>403</v>
          </cell>
          <cell r="B403" t="str">
            <v>PRINCIPAL TC</v>
          </cell>
        </row>
        <row r="404">
          <cell r="A404">
            <v>404</v>
          </cell>
          <cell r="B404" t="str">
            <v>ASOCIADO DE</v>
          </cell>
        </row>
        <row r="405">
          <cell r="A405">
            <v>405</v>
          </cell>
          <cell r="B405" t="str">
            <v>ASOCIADO TC</v>
          </cell>
        </row>
        <row r="406">
          <cell r="A406">
            <v>406</v>
          </cell>
          <cell r="B406" t="str">
            <v>ASOCIADO TC</v>
          </cell>
        </row>
        <row r="407">
          <cell r="A407">
            <v>407</v>
          </cell>
          <cell r="B407" t="str">
            <v>ASOCIADO TC</v>
          </cell>
        </row>
        <row r="408">
          <cell r="A408">
            <v>408</v>
          </cell>
          <cell r="B408" t="str">
            <v>ASOCIADO TC</v>
          </cell>
        </row>
        <row r="409">
          <cell r="A409">
            <v>409</v>
          </cell>
          <cell r="B409" t="str">
            <v>ASOCIADO TC</v>
          </cell>
        </row>
        <row r="410">
          <cell r="A410">
            <v>410</v>
          </cell>
          <cell r="B410" t="str">
            <v>ASOCIADO TC</v>
          </cell>
        </row>
        <row r="411">
          <cell r="A411">
            <v>411</v>
          </cell>
          <cell r="B411" t="str">
            <v>ASOCIADO TC</v>
          </cell>
        </row>
        <row r="412">
          <cell r="A412">
            <v>412</v>
          </cell>
          <cell r="B412" t="str">
            <v>ASOCIADO TC</v>
          </cell>
        </row>
        <row r="413">
          <cell r="A413">
            <v>413</v>
          </cell>
          <cell r="B413" t="str">
            <v>ASOCIADO TC</v>
          </cell>
        </row>
        <row r="414">
          <cell r="A414">
            <v>414</v>
          </cell>
          <cell r="B414" t="str">
            <v>AUXILIAR TC</v>
          </cell>
        </row>
        <row r="415">
          <cell r="A415">
            <v>415</v>
          </cell>
          <cell r="B415" t="str">
            <v>AUXILIAR TC</v>
          </cell>
        </row>
        <row r="416">
          <cell r="A416">
            <v>416</v>
          </cell>
          <cell r="B416" t="str">
            <v>AUXILIAR TC</v>
          </cell>
        </row>
        <row r="417">
          <cell r="A417">
            <v>417</v>
          </cell>
          <cell r="B417" t="str">
            <v>AUXILIAR TC</v>
          </cell>
        </row>
        <row r="418">
          <cell r="A418">
            <v>418</v>
          </cell>
          <cell r="B418" t="str">
            <v>AUXILIAR TC</v>
          </cell>
        </row>
        <row r="419">
          <cell r="A419">
            <v>419</v>
          </cell>
          <cell r="B419" t="str">
            <v>AUXILIAR TC</v>
          </cell>
        </row>
        <row r="420">
          <cell r="A420">
            <v>420</v>
          </cell>
          <cell r="B420" t="str">
            <v>AUXILIAR TC</v>
          </cell>
        </row>
        <row r="421">
          <cell r="A421">
            <v>421</v>
          </cell>
          <cell r="B421" t="str">
            <v>PRINCIPAL DE</v>
          </cell>
        </row>
        <row r="422">
          <cell r="A422">
            <v>422</v>
          </cell>
          <cell r="B422" t="str">
            <v>PRINCIPAL DE</v>
          </cell>
        </row>
        <row r="423">
          <cell r="A423">
            <v>423</v>
          </cell>
          <cell r="B423" t="str">
            <v>PRINCIPAL DE</v>
          </cell>
        </row>
        <row r="424">
          <cell r="A424">
            <v>424</v>
          </cell>
          <cell r="B424" t="str">
            <v>PRINCIPAL TC</v>
          </cell>
        </row>
        <row r="425">
          <cell r="A425">
            <v>425</v>
          </cell>
          <cell r="B425" t="str">
            <v>PRINCIPAL TC</v>
          </cell>
        </row>
        <row r="426">
          <cell r="A426">
            <v>426</v>
          </cell>
          <cell r="B426" t="str">
            <v>PRINCIPAL TC</v>
          </cell>
        </row>
        <row r="427">
          <cell r="A427">
            <v>427</v>
          </cell>
          <cell r="B427" t="str">
            <v>ASOCIADO TC</v>
          </cell>
        </row>
        <row r="428">
          <cell r="A428">
            <v>428</v>
          </cell>
          <cell r="B428" t="str">
            <v>ASOCIADO TC</v>
          </cell>
        </row>
        <row r="429">
          <cell r="A429">
            <v>429</v>
          </cell>
          <cell r="B429" t="str">
            <v>ASOCIADO TC</v>
          </cell>
        </row>
        <row r="430">
          <cell r="A430">
            <v>430</v>
          </cell>
          <cell r="B430" t="str">
            <v>ASOCIADO TC</v>
          </cell>
        </row>
        <row r="431">
          <cell r="A431">
            <v>431</v>
          </cell>
          <cell r="B431" t="str">
            <v>ASOCIADO TC</v>
          </cell>
        </row>
        <row r="432">
          <cell r="A432">
            <v>432</v>
          </cell>
          <cell r="B432" t="str">
            <v>ASOCIADO TC</v>
          </cell>
        </row>
        <row r="433">
          <cell r="A433">
            <v>433</v>
          </cell>
          <cell r="B433" t="str">
            <v>ASOCIADO TC</v>
          </cell>
        </row>
        <row r="434">
          <cell r="A434">
            <v>434</v>
          </cell>
          <cell r="B434" t="str">
            <v>ASOCIADO TC</v>
          </cell>
        </row>
        <row r="435">
          <cell r="A435">
            <v>435</v>
          </cell>
          <cell r="B435" t="str">
            <v>ASOCIADO TC</v>
          </cell>
        </row>
        <row r="436">
          <cell r="A436">
            <v>436</v>
          </cell>
          <cell r="B436" t="str">
            <v>ASOCIADO TC</v>
          </cell>
        </row>
        <row r="437">
          <cell r="A437">
            <v>437</v>
          </cell>
          <cell r="B437" t="str">
            <v>ASOCIADO TC</v>
          </cell>
        </row>
        <row r="438">
          <cell r="A438">
            <v>438</v>
          </cell>
          <cell r="B438" t="str">
            <v>ASOCIADO TC</v>
          </cell>
        </row>
        <row r="439">
          <cell r="A439">
            <v>439</v>
          </cell>
          <cell r="B439" t="str">
            <v>PRINCIPAL TC</v>
          </cell>
        </row>
        <row r="440">
          <cell r="A440">
            <v>440</v>
          </cell>
          <cell r="B440" t="str">
            <v>PRINCIPAL TC</v>
          </cell>
        </row>
        <row r="441">
          <cell r="A441">
            <v>441</v>
          </cell>
          <cell r="B441" t="str">
            <v>ASOCIADO TC</v>
          </cell>
        </row>
        <row r="442">
          <cell r="A442">
            <v>442</v>
          </cell>
          <cell r="B442" t="str">
            <v>ASOCIADO TC</v>
          </cell>
        </row>
        <row r="443">
          <cell r="A443">
            <v>443</v>
          </cell>
          <cell r="B443" t="str">
            <v>ASOCIADO TC</v>
          </cell>
        </row>
        <row r="444">
          <cell r="A444">
            <v>444</v>
          </cell>
          <cell r="B444" t="str">
            <v>ASOCIADO TC</v>
          </cell>
        </row>
        <row r="445">
          <cell r="A445">
            <v>445</v>
          </cell>
          <cell r="B445" t="str">
            <v>ASOCIADO TC</v>
          </cell>
        </row>
        <row r="446">
          <cell r="A446">
            <v>446</v>
          </cell>
          <cell r="B446" t="str">
            <v>AUXILIAR TC</v>
          </cell>
        </row>
        <row r="447">
          <cell r="A447">
            <v>447</v>
          </cell>
          <cell r="B447" t="str">
            <v>AUXILIAR TC</v>
          </cell>
        </row>
        <row r="448">
          <cell r="A448">
            <v>448</v>
          </cell>
          <cell r="B448" t="str">
            <v>AUXILIAR TC</v>
          </cell>
        </row>
        <row r="449">
          <cell r="A449">
            <v>449</v>
          </cell>
          <cell r="B449" t="str">
            <v>AUXILIAR TP 20 H</v>
          </cell>
        </row>
        <row r="450">
          <cell r="A450">
            <v>450</v>
          </cell>
          <cell r="B450" t="str">
            <v>PRINCIPAL DE</v>
          </cell>
        </row>
        <row r="451">
          <cell r="A451">
            <v>451</v>
          </cell>
          <cell r="B451" t="str">
            <v>PRINCIPAL TC</v>
          </cell>
        </row>
        <row r="452">
          <cell r="A452">
            <v>452</v>
          </cell>
          <cell r="B452" t="str">
            <v>ASOCIADO DE</v>
          </cell>
        </row>
        <row r="453">
          <cell r="A453">
            <v>453</v>
          </cell>
          <cell r="B453" t="str">
            <v>ASOCIADO DE</v>
          </cell>
        </row>
        <row r="454">
          <cell r="A454">
            <v>454</v>
          </cell>
          <cell r="B454" t="str">
            <v>ASOCIADO TC</v>
          </cell>
        </row>
        <row r="455">
          <cell r="A455">
            <v>455</v>
          </cell>
          <cell r="B455" t="str">
            <v>ASOCIADO TC</v>
          </cell>
        </row>
        <row r="456">
          <cell r="A456">
            <v>456</v>
          </cell>
          <cell r="B456" t="str">
            <v>AUXILIAR TC</v>
          </cell>
        </row>
        <row r="457">
          <cell r="A457">
            <v>457</v>
          </cell>
          <cell r="B457" t="str">
            <v>AUXILIAR TC</v>
          </cell>
        </row>
        <row r="458">
          <cell r="A458">
            <v>458</v>
          </cell>
          <cell r="B458" t="str">
            <v>AUXILIAR TC</v>
          </cell>
        </row>
        <row r="459">
          <cell r="A459">
            <v>459</v>
          </cell>
          <cell r="B459" t="str">
            <v>AUXILIAR TC</v>
          </cell>
        </row>
        <row r="460">
          <cell r="A460">
            <v>460</v>
          </cell>
          <cell r="B460" t="str">
            <v>AUXILIAR TP 20 H</v>
          </cell>
        </row>
        <row r="461">
          <cell r="A461">
            <v>461</v>
          </cell>
          <cell r="B461" t="str">
            <v>ASOCIADO TC</v>
          </cell>
        </row>
        <row r="462">
          <cell r="A462">
            <v>462</v>
          </cell>
          <cell r="B462" t="str">
            <v>AUXILIAR TC</v>
          </cell>
        </row>
        <row r="463">
          <cell r="A463">
            <v>463</v>
          </cell>
          <cell r="B463" t="str">
            <v>AUXILIAR TC</v>
          </cell>
        </row>
        <row r="464">
          <cell r="A464">
            <v>464</v>
          </cell>
          <cell r="B464" t="str">
            <v>AUXILIAR TC</v>
          </cell>
        </row>
        <row r="465">
          <cell r="A465">
            <v>465</v>
          </cell>
          <cell r="B465" t="str">
            <v>AUXILIAR TC</v>
          </cell>
        </row>
        <row r="466">
          <cell r="A466">
            <v>466</v>
          </cell>
          <cell r="B466" t="str">
            <v>AUXILIAR TC</v>
          </cell>
        </row>
        <row r="467">
          <cell r="A467">
            <v>467</v>
          </cell>
          <cell r="B467" t="str">
            <v>AUXILIAR TC</v>
          </cell>
        </row>
        <row r="468">
          <cell r="A468">
            <v>468</v>
          </cell>
          <cell r="B468" t="str">
            <v>AUXILIAR TC</v>
          </cell>
        </row>
        <row r="469">
          <cell r="A469">
            <v>469</v>
          </cell>
          <cell r="B469" t="str">
            <v>AUXILIAR TC</v>
          </cell>
        </row>
        <row r="470">
          <cell r="A470">
            <v>470</v>
          </cell>
          <cell r="B470" t="str">
            <v>AUXILIAR TC</v>
          </cell>
        </row>
        <row r="471">
          <cell r="A471">
            <v>471</v>
          </cell>
          <cell r="B471" t="str">
            <v>AUXILIAR TC</v>
          </cell>
        </row>
        <row r="472">
          <cell r="A472">
            <v>472</v>
          </cell>
          <cell r="B472" t="str">
            <v>AUXILIAR TC</v>
          </cell>
        </row>
        <row r="473">
          <cell r="A473">
            <v>473</v>
          </cell>
          <cell r="B473" t="str">
            <v>AUXILIAR TC</v>
          </cell>
        </row>
        <row r="474">
          <cell r="A474">
            <v>474</v>
          </cell>
          <cell r="B474" t="str">
            <v>AUXILIAR TC</v>
          </cell>
        </row>
        <row r="475">
          <cell r="A475">
            <v>475</v>
          </cell>
          <cell r="B475" t="str">
            <v>AUXILIAR TC</v>
          </cell>
        </row>
        <row r="476">
          <cell r="A476">
            <v>476</v>
          </cell>
          <cell r="B476" t="str">
            <v>AUXILIAR TC</v>
          </cell>
        </row>
        <row r="477">
          <cell r="A477">
            <v>477</v>
          </cell>
          <cell r="B477" t="str">
            <v>PRINCIPAL TC</v>
          </cell>
        </row>
        <row r="478">
          <cell r="A478">
            <v>478</v>
          </cell>
          <cell r="B478" t="str">
            <v>PRINCIPAL TC</v>
          </cell>
        </row>
        <row r="479">
          <cell r="A479">
            <v>479</v>
          </cell>
          <cell r="B479" t="str">
            <v>PRINCIPAL TC</v>
          </cell>
        </row>
        <row r="480">
          <cell r="A480">
            <v>480</v>
          </cell>
          <cell r="B480" t="str">
            <v>PRINCIPAL TC</v>
          </cell>
        </row>
        <row r="481">
          <cell r="A481">
            <v>481</v>
          </cell>
          <cell r="B481" t="str">
            <v>PRINCIPAL TC</v>
          </cell>
        </row>
        <row r="482">
          <cell r="A482">
            <v>482</v>
          </cell>
          <cell r="B482" t="str">
            <v>PRINCIPAL TC</v>
          </cell>
        </row>
        <row r="483">
          <cell r="A483">
            <v>483</v>
          </cell>
          <cell r="B483" t="str">
            <v>PRINCIPAL TC</v>
          </cell>
        </row>
        <row r="484">
          <cell r="A484">
            <v>484</v>
          </cell>
          <cell r="B484" t="str">
            <v>PRINCIPAL TC</v>
          </cell>
        </row>
        <row r="485">
          <cell r="A485">
            <v>485</v>
          </cell>
          <cell r="B485" t="str">
            <v>PRINCIPAL TC</v>
          </cell>
        </row>
        <row r="486">
          <cell r="A486">
            <v>486</v>
          </cell>
          <cell r="B486" t="str">
            <v>PRINCIPAL TC</v>
          </cell>
        </row>
        <row r="487">
          <cell r="A487">
            <v>487</v>
          </cell>
          <cell r="B487" t="str">
            <v>PRINCIPAL TC</v>
          </cell>
        </row>
        <row r="488">
          <cell r="A488">
            <v>488</v>
          </cell>
          <cell r="B488" t="str">
            <v>PRINCIPAL TC</v>
          </cell>
        </row>
        <row r="489">
          <cell r="A489">
            <v>489</v>
          </cell>
          <cell r="B489" t="str">
            <v>PRINCIPAL TC</v>
          </cell>
        </row>
        <row r="490">
          <cell r="A490">
            <v>490</v>
          </cell>
          <cell r="B490" t="str">
            <v>PRINCIPAL TC</v>
          </cell>
        </row>
        <row r="491">
          <cell r="A491">
            <v>491</v>
          </cell>
          <cell r="B491" t="str">
            <v>PRINCIPAL TC</v>
          </cell>
        </row>
        <row r="492">
          <cell r="A492">
            <v>492</v>
          </cell>
          <cell r="B492" t="str">
            <v>PRINCIPAL TC</v>
          </cell>
        </row>
        <row r="493">
          <cell r="A493">
            <v>493</v>
          </cell>
          <cell r="B493" t="str">
            <v>PRINCIPAL TC</v>
          </cell>
        </row>
        <row r="494">
          <cell r="A494">
            <v>494</v>
          </cell>
          <cell r="B494" t="str">
            <v>ASOCIADO TC</v>
          </cell>
        </row>
        <row r="495">
          <cell r="A495">
            <v>495</v>
          </cell>
          <cell r="B495" t="str">
            <v>ASOCIADO TC</v>
          </cell>
        </row>
        <row r="496">
          <cell r="A496">
            <v>496</v>
          </cell>
          <cell r="B496" t="str">
            <v>ASOCIADO TC</v>
          </cell>
        </row>
        <row r="497">
          <cell r="A497">
            <v>497</v>
          </cell>
          <cell r="B497" t="str">
            <v>ASOCIADO TC</v>
          </cell>
        </row>
        <row r="498">
          <cell r="A498">
            <v>498</v>
          </cell>
          <cell r="B498" t="str">
            <v>ASOCIADO TC</v>
          </cell>
        </row>
        <row r="499">
          <cell r="A499">
            <v>499</v>
          </cell>
          <cell r="B499" t="str">
            <v>ASOCIADO TC</v>
          </cell>
        </row>
        <row r="500">
          <cell r="A500">
            <v>500</v>
          </cell>
          <cell r="B500" t="str">
            <v>ASOCIADO TC</v>
          </cell>
        </row>
        <row r="501">
          <cell r="A501">
            <v>501</v>
          </cell>
          <cell r="B501" t="str">
            <v>ASOCIADO TC</v>
          </cell>
        </row>
        <row r="502">
          <cell r="A502">
            <v>502</v>
          </cell>
          <cell r="B502" t="str">
            <v>ASOCIADO TC</v>
          </cell>
        </row>
        <row r="503">
          <cell r="A503">
            <v>503</v>
          </cell>
          <cell r="B503" t="str">
            <v>ASOCIADO TC</v>
          </cell>
        </row>
        <row r="504">
          <cell r="A504">
            <v>504</v>
          </cell>
          <cell r="B504" t="str">
            <v>ASOCIADO TC</v>
          </cell>
        </row>
        <row r="505">
          <cell r="A505">
            <v>505</v>
          </cell>
          <cell r="B505" t="str">
            <v>ASOCIADO TC</v>
          </cell>
        </row>
        <row r="506">
          <cell r="A506">
            <v>506</v>
          </cell>
          <cell r="B506" t="str">
            <v>ASOCIADO TC</v>
          </cell>
        </row>
        <row r="507">
          <cell r="A507">
            <v>507</v>
          </cell>
          <cell r="B507" t="str">
            <v>ASOCIADO TC</v>
          </cell>
        </row>
        <row r="508">
          <cell r="A508">
            <v>508</v>
          </cell>
          <cell r="B508" t="str">
            <v>ASOCIADO TC</v>
          </cell>
        </row>
        <row r="509">
          <cell r="A509">
            <v>509</v>
          </cell>
          <cell r="B509" t="str">
            <v>ASOCIADO TC</v>
          </cell>
        </row>
        <row r="510">
          <cell r="A510">
            <v>510</v>
          </cell>
          <cell r="B510" t="str">
            <v>ASOCIADO TC</v>
          </cell>
        </row>
        <row r="511">
          <cell r="A511">
            <v>511</v>
          </cell>
          <cell r="B511" t="str">
            <v>ASOCIADO TC</v>
          </cell>
        </row>
        <row r="512">
          <cell r="A512">
            <v>512</v>
          </cell>
          <cell r="B512" t="str">
            <v>ASOCIADO TC</v>
          </cell>
        </row>
        <row r="513">
          <cell r="A513">
            <v>513</v>
          </cell>
          <cell r="B513" t="str">
            <v>ASOCIADO TC</v>
          </cell>
        </row>
        <row r="514">
          <cell r="A514">
            <v>514</v>
          </cell>
          <cell r="B514" t="str">
            <v>ASOCIADO TC</v>
          </cell>
        </row>
        <row r="515">
          <cell r="A515">
            <v>515</v>
          </cell>
          <cell r="B515" t="str">
            <v>ASOCIADO TP 20 H</v>
          </cell>
        </row>
        <row r="516">
          <cell r="A516">
            <v>516</v>
          </cell>
          <cell r="B516" t="str">
            <v>ASOCIADO TP 20 H</v>
          </cell>
        </row>
        <row r="517">
          <cell r="A517">
            <v>517</v>
          </cell>
          <cell r="B517" t="str">
            <v>ASOCIADO TP 20 H</v>
          </cell>
        </row>
        <row r="518">
          <cell r="A518">
            <v>518</v>
          </cell>
          <cell r="B518" t="str">
            <v>AUXILIAR TC</v>
          </cell>
        </row>
        <row r="519">
          <cell r="A519">
            <v>519</v>
          </cell>
          <cell r="B519" t="str">
            <v>AUXILIAR TC</v>
          </cell>
        </row>
        <row r="520">
          <cell r="A520">
            <v>520</v>
          </cell>
          <cell r="B520" t="str">
            <v>AUXILIAR TC</v>
          </cell>
        </row>
        <row r="521">
          <cell r="A521">
            <v>521</v>
          </cell>
          <cell r="B521" t="str">
            <v>AUXILIAR TC</v>
          </cell>
        </row>
        <row r="522">
          <cell r="A522">
            <v>522</v>
          </cell>
          <cell r="B522" t="str">
            <v>AUXILIAR TC</v>
          </cell>
        </row>
        <row r="523">
          <cell r="A523">
            <v>523</v>
          </cell>
          <cell r="B523" t="str">
            <v>AUXILIAR TC</v>
          </cell>
        </row>
        <row r="524">
          <cell r="A524">
            <v>524</v>
          </cell>
          <cell r="B524" t="str">
            <v>AUXILIAR TC</v>
          </cell>
        </row>
        <row r="525">
          <cell r="A525">
            <v>525</v>
          </cell>
          <cell r="B525" t="str">
            <v>AUXILIAR TP 20 H</v>
          </cell>
        </row>
        <row r="526">
          <cell r="A526">
            <v>526</v>
          </cell>
          <cell r="B526" t="str">
            <v>AUXILIAR TP 20 H</v>
          </cell>
        </row>
        <row r="527">
          <cell r="A527">
            <v>527</v>
          </cell>
          <cell r="B527" t="str">
            <v>AUXILIAR TP 20 H</v>
          </cell>
        </row>
        <row r="528">
          <cell r="A528">
            <v>528</v>
          </cell>
          <cell r="B528" t="str">
            <v>AUXILIAR TP 20 H</v>
          </cell>
        </row>
        <row r="529">
          <cell r="A529">
            <v>529</v>
          </cell>
          <cell r="B529" t="str">
            <v>AUXILIAR TP 20 H</v>
          </cell>
        </row>
        <row r="530">
          <cell r="A530">
            <v>530</v>
          </cell>
          <cell r="B530" t="str">
            <v>AUXILIAR TP 20 H</v>
          </cell>
        </row>
        <row r="531">
          <cell r="A531">
            <v>531</v>
          </cell>
          <cell r="B531" t="str">
            <v>AUXILIAR TP 20 H</v>
          </cell>
        </row>
        <row r="532">
          <cell r="A532">
            <v>532</v>
          </cell>
          <cell r="B532" t="str">
            <v>AUXILIAR TP 20 H</v>
          </cell>
        </row>
        <row r="533">
          <cell r="A533">
            <v>533</v>
          </cell>
          <cell r="B533" t="str">
            <v>AUXILIAR TP 20 H</v>
          </cell>
        </row>
        <row r="534">
          <cell r="A534">
            <v>534</v>
          </cell>
          <cell r="B534" t="str">
            <v>PRINCIPAL TC</v>
          </cell>
        </row>
        <row r="535">
          <cell r="A535">
            <v>535</v>
          </cell>
          <cell r="B535" t="str">
            <v>PRINCIPAL TC</v>
          </cell>
        </row>
        <row r="536">
          <cell r="A536">
            <v>536</v>
          </cell>
          <cell r="B536" t="str">
            <v>ASOCIADO TC</v>
          </cell>
        </row>
        <row r="537">
          <cell r="A537">
            <v>537</v>
          </cell>
          <cell r="B537" t="str">
            <v>AUXILIAR DE</v>
          </cell>
        </row>
        <row r="538">
          <cell r="A538">
            <v>538</v>
          </cell>
          <cell r="B538" t="str">
            <v>AUXILIAR TC</v>
          </cell>
        </row>
        <row r="539">
          <cell r="A539">
            <v>539</v>
          </cell>
          <cell r="B539" t="str">
            <v>AUXILIAR TC</v>
          </cell>
        </row>
        <row r="540">
          <cell r="A540">
            <v>540</v>
          </cell>
          <cell r="B540" t="str">
            <v>AUXILIAR TC</v>
          </cell>
        </row>
        <row r="541">
          <cell r="A541">
            <v>541</v>
          </cell>
          <cell r="B541" t="str">
            <v>AUXILIAR TC</v>
          </cell>
        </row>
        <row r="542">
          <cell r="A542">
            <v>542</v>
          </cell>
          <cell r="B542" t="str">
            <v>PRINCIPAL DE</v>
          </cell>
        </row>
        <row r="543">
          <cell r="A543">
            <v>543</v>
          </cell>
          <cell r="B543" t="str">
            <v>PRINCIPAL DE</v>
          </cell>
        </row>
        <row r="544">
          <cell r="A544">
            <v>544</v>
          </cell>
          <cell r="B544" t="str">
            <v>PRINCIPAL DE</v>
          </cell>
        </row>
        <row r="545">
          <cell r="A545">
            <v>545</v>
          </cell>
          <cell r="B545" t="str">
            <v>PRINCIPAL DE</v>
          </cell>
        </row>
        <row r="546">
          <cell r="A546">
            <v>546</v>
          </cell>
          <cell r="B546" t="str">
            <v>PRINCIPAL DE</v>
          </cell>
        </row>
        <row r="547">
          <cell r="A547">
            <v>547</v>
          </cell>
          <cell r="B547" t="str">
            <v>PRINCIPAL DE</v>
          </cell>
        </row>
        <row r="548">
          <cell r="A548">
            <v>548</v>
          </cell>
          <cell r="B548" t="str">
            <v>PRINCIPAL DE</v>
          </cell>
        </row>
        <row r="549">
          <cell r="A549">
            <v>549</v>
          </cell>
          <cell r="B549" t="str">
            <v>PRINCIPAL DE</v>
          </cell>
        </row>
        <row r="550">
          <cell r="A550">
            <v>550</v>
          </cell>
          <cell r="B550" t="str">
            <v>PRINCIPAL DE</v>
          </cell>
        </row>
        <row r="551">
          <cell r="A551">
            <v>551</v>
          </cell>
          <cell r="B551" t="str">
            <v>PRINCIPAL DE</v>
          </cell>
        </row>
        <row r="552">
          <cell r="A552">
            <v>552</v>
          </cell>
          <cell r="B552" t="str">
            <v>PRINCIPAL DE</v>
          </cell>
        </row>
        <row r="553">
          <cell r="A553">
            <v>553</v>
          </cell>
          <cell r="B553" t="str">
            <v>PRINCIPAL DE</v>
          </cell>
        </row>
        <row r="554">
          <cell r="A554">
            <v>554</v>
          </cell>
          <cell r="B554" t="str">
            <v>ASOCIADO DE</v>
          </cell>
        </row>
        <row r="555">
          <cell r="A555">
            <v>555</v>
          </cell>
          <cell r="B555" t="str">
            <v>ASOCIADO DE</v>
          </cell>
        </row>
        <row r="556">
          <cell r="A556">
            <v>556</v>
          </cell>
          <cell r="B556" t="str">
            <v>ASOCIADO DE</v>
          </cell>
        </row>
        <row r="557">
          <cell r="A557">
            <v>557</v>
          </cell>
          <cell r="B557" t="str">
            <v>ASOCIADO DE</v>
          </cell>
        </row>
        <row r="558">
          <cell r="A558">
            <v>558</v>
          </cell>
          <cell r="B558" t="str">
            <v>ASOCIADO DE</v>
          </cell>
        </row>
        <row r="559">
          <cell r="A559">
            <v>559</v>
          </cell>
          <cell r="B559" t="str">
            <v>ASOCIADO TC</v>
          </cell>
        </row>
        <row r="560">
          <cell r="A560">
            <v>560</v>
          </cell>
          <cell r="B560" t="str">
            <v>AUXILIAR DE</v>
          </cell>
        </row>
        <row r="561">
          <cell r="A561">
            <v>561</v>
          </cell>
          <cell r="B561" t="str">
            <v>AUXILIAR DE</v>
          </cell>
        </row>
        <row r="562">
          <cell r="A562">
            <v>562</v>
          </cell>
          <cell r="B562" t="str">
            <v>AUXILIAR TC</v>
          </cell>
        </row>
        <row r="563">
          <cell r="A563">
            <v>563</v>
          </cell>
          <cell r="B563" t="str">
            <v>AUXILIAR TC</v>
          </cell>
        </row>
        <row r="564">
          <cell r="A564">
            <v>564</v>
          </cell>
          <cell r="B564" t="str">
            <v>AUXILIAR TC</v>
          </cell>
        </row>
        <row r="565">
          <cell r="A565">
            <v>565</v>
          </cell>
          <cell r="B565" t="str">
            <v>AUXILIAR TC</v>
          </cell>
        </row>
        <row r="566">
          <cell r="A566">
            <v>566</v>
          </cell>
          <cell r="B566" t="str">
            <v>AUXILIAR TC</v>
          </cell>
        </row>
        <row r="567">
          <cell r="A567">
            <v>567</v>
          </cell>
          <cell r="B567" t="str">
            <v>AUXILIAR TC</v>
          </cell>
        </row>
        <row r="568">
          <cell r="A568">
            <v>568</v>
          </cell>
          <cell r="B568" t="str">
            <v>AUXILIAR TC</v>
          </cell>
        </row>
        <row r="569">
          <cell r="A569">
            <v>569</v>
          </cell>
          <cell r="B569" t="str">
            <v>AUXILIAR TP 20 H</v>
          </cell>
        </row>
        <row r="570">
          <cell r="A570">
            <v>570</v>
          </cell>
          <cell r="B570" t="str">
            <v>PRINCIPAL DE</v>
          </cell>
        </row>
        <row r="571">
          <cell r="A571">
            <v>571</v>
          </cell>
          <cell r="B571" t="str">
            <v>PRINCIPAL DE</v>
          </cell>
        </row>
        <row r="572">
          <cell r="A572">
            <v>572</v>
          </cell>
          <cell r="B572" t="str">
            <v>ASOCIADO DE</v>
          </cell>
        </row>
        <row r="573">
          <cell r="A573">
            <v>573</v>
          </cell>
          <cell r="B573" t="str">
            <v>ASOCIADO TC</v>
          </cell>
        </row>
        <row r="574">
          <cell r="A574">
            <v>574</v>
          </cell>
          <cell r="B574" t="str">
            <v>AUXILIAR DE</v>
          </cell>
        </row>
        <row r="575">
          <cell r="A575">
            <v>575</v>
          </cell>
          <cell r="B575" t="str">
            <v>AUXILIAR DE</v>
          </cell>
        </row>
        <row r="576">
          <cell r="A576">
            <v>576</v>
          </cell>
          <cell r="B576" t="str">
            <v>AUXILIAR TC</v>
          </cell>
        </row>
        <row r="577">
          <cell r="A577">
            <v>577</v>
          </cell>
          <cell r="B577" t="str">
            <v>PRINCIPAL DE</v>
          </cell>
        </row>
        <row r="578">
          <cell r="A578">
            <v>578</v>
          </cell>
          <cell r="B578" t="str">
            <v>PRINCIPAL DE</v>
          </cell>
        </row>
        <row r="579">
          <cell r="A579">
            <v>579</v>
          </cell>
          <cell r="B579" t="str">
            <v>PRINCIPAL DE</v>
          </cell>
        </row>
        <row r="580">
          <cell r="A580">
            <v>580</v>
          </cell>
          <cell r="B580" t="str">
            <v>PRINCIPAL TC</v>
          </cell>
        </row>
        <row r="581">
          <cell r="A581">
            <v>581</v>
          </cell>
          <cell r="B581" t="str">
            <v>PRINCIPAL TC</v>
          </cell>
        </row>
        <row r="582">
          <cell r="A582">
            <v>582</v>
          </cell>
          <cell r="B582" t="str">
            <v>PRINCIPAL TC</v>
          </cell>
        </row>
        <row r="583">
          <cell r="A583">
            <v>583</v>
          </cell>
          <cell r="B583" t="str">
            <v>PRINCIPAL TC</v>
          </cell>
        </row>
        <row r="584">
          <cell r="A584">
            <v>584</v>
          </cell>
          <cell r="B584" t="str">
            <v>PRINCIPAL TP 10 H</v>
          </cell>
        </row>
        <row r="585">
          <cell r="A585">
            <v>585</v>
          </cell>
          <cell r="B585" t="str">
            <v>ASOCIADO DE</v>
          </cell>
        </row>
        <row r="586">
          <cell r="A586">
            <v>586</v>
          </cell>
          <cell r="B586" t="str">
            <v>ASOCIADO TC</v>
          </cell>
        </row>
        <row r="587">
          <cell r="A587">
            <v>587</v>
          </cell>
          <cell r="B587" t="str">
            <v>ASOCIADO TC</v>
          </cell>
        </row>
        <row r="588">
          <cell r="A588">
            <v>588</v>
          </cell>
          <cell r="B588" t="str">
            <v>ASOCIADO TC</v>
          </cell>
        </row>
        <row r="589">
          <cell r="A589">
            <v>589</v>
          </cell>
          <cell r="B589" t="str">
            <v>ASOCIADO TC</v>
          </cell>
        </row>
        <row r="590">
          <cell r="A590">
            <v>590</v>
          </cell>
          <cell r="B590" t="str">
            <v>AUXILIAR TC</v>
          </cell>
        </row>
        <row r="591">
          <cell r="A591">
            <v>591</v>
          </cell>
          <cell r="B591" t="str">
            <v>AUXILIAR TC</v>
          </cell>
        </row>
        <row r="592">
          <cell r="A592">
            <v>592</v>
          </cell>
          <cell r="B592" t="str">
            <v>AUXILIAR TC</v>
          </cell>
        </row>
        <row r="593">
          <cell r="A593">
            <v>593</v>
          </cell>
          <cell r="B593" t="str">
            <v>AUXILIAR TC</v>
          </cell>
        </row>
        <row r="594">
          <cell r="A594">
            <v>594</v>
          </cell>
          <cell r="B594" t="str">
            <v>AUXILIAR TC</v>
          </cell>
        </row>
        <row r="595">
          <cell r="A595">
            <v>595</v>
          </cell>
          <cell r="B595" t="str">
            <v>AUXILIAR TC</v>
          </cell>
        </row>
        <row r="596">
          <cell r="A596">
            <v>596</v>
          </cell>
          <cell r="B596" t="str">
            <v>AUXILIAR TC</v>
          </cell>
        </row>
        <row r="597">
          <cell r="A597">
            <v>597</v>
          </cell>
          <cell r="B597" t="str">
            <v>AUXILIAR TC</v>
          </cell>
        </row>
        <row r="598">
          <cell r="A598">
            <v>598</v>
          </cell>
          <cell r="B598" t="str">
            <v>AUXILIAR TP 20 H</v>
          </cell>
        </row>
        <row r="599">
          <cell r="A599">
            <v>599</v>
          </cell>
          <cell r="B599" t="str">
            <v>AUXILIAR TP 20 H</v>
          </cell>
        </row>
        <row r="600">
          <cell r="A600">
            <v>600</v>
          </cell>
          <cell r="B600" t="str">
            <v>AUXILIAR TP 20 H</v>
          </cell>
        </row>
        <row r="601">
          <cell r="A601">
            <v>601</v>
          </cell>
          <cell r="B601" t="str">
            <v>AUXILIAR TP 10 H</v>
          </cell>
        </row>
        <row r="602">
          <cell r="A602">
            <v>602</v>
          </cell>
          <cell r="B602" t="str">
            <v>AUXILIAR TP 10 H</v>
          </cell>
        </row>
        <row r="603">
          <cell r="A603">
            <v>603</v>
          </cell>
          <cell r="B603" t="str">
            <v>AUXILIAR TP 10 H</v>
          </cell>
        </row>
        <row r="604">
          <cell r="A604">
            <v>604</v>
          </cell>
          <cell r="B604" t="str">
            <v>JP TC</v>
          </cell>
        </row>
        <row r="605">
          <cell r="A605">
            <v>605</v>
          </cell>
          <cell r="B605" t="str">
            <v>JP TP 20 H</v>
          </cell>
        </row>
        <row r="606">
          <cell r="A606">
            <v>606</v>
          </cell>
          <cell r="B606" t="str">
            <v>PRINCIPAL DE</v>
          </cell>
        </row>
        <row r="607">
          <cell r="A607">
            <v>607</v>
          </cell>
          <cell r="B607" t="str">
            <v>PRINCIPAL DE</v>
          </cell>
        </row>
        <row r="608">
          <cell r="A608">
            <v>608</v>
          </cell>
          <cell r="B608" t="str">
            <v>PRINCIPAL TC</v>
          </cell>
        </row>
        <row r="609">
          <cell r="A609">
            <v>609</v>
          </cell>
          <cell r="B609" t="str">
            <v>PRINCIPAL TC</v>
          </cell>
        </row>
        <row r="610">
          <cell r="A610">
            <v>610</v>
          </cell>
          <cell r="B610" t="str">
            <v>PRINCIPAL TC</v>
          </cell>
        </row>
        <row r="611">
          <cell r="A611">
            <v>611</v>
          </cell>
          <cell r="B611" t="str">
            <v>PRINCIPAL TC</v>
          </cell>
        </row>
        <row r="612">
          <cell r="A612">
            <v>612</v>
          </cell>
          <cell r="B612" t="str">
            <v>ASOCIADO TC</v>
          </cell>
        </row>
        <row r="613">
          <cell r="A613">
            <v>613</v>
          </cell>
          <cell r="B613" t="str">
            <v>ASOCIADO TC</v>
          </cell>
        </row>
        <row r="614">
          <cell r="A614">
            <v>614</v>
          </cell>
          <cell r="B614" t="str">
            <v>AUXILIAR TC</v>
          </cell>
        </row>
        <row r="615">
          <cell r="A615">
            <v>615</v>
          </cell>
          <cell r="B615" t="str">
            <v>AUXILIAR TC</v>
          </cell>
        </row>
        <row r="616">
          <cell r="A616">
            <v>616</v>
          </cell>
          <cell r="B616" t="str">
            <v>AUXILIAR TP 20 H</v>
          </cell>
        </row>
        <row r="617">
          <cell r="A617">
            <v>617</v>
          </cell>
          <cell r="B617" t="str">
            <v>AUXILIAR TP 20 H</v>
          </cell>
        </row>
        <row r="618">
          <cell r="A618">
            <v>618</v>
          </cell>
          <cell r="B618" t="str">
            <v>AUXILIAR TP 20 H</v>
          </cell>
        </row>
        <row r="619">
          <cell r="A619">
            <v>619</v>
          </cell>
          <cell r="B619" t="str">
            <v>AUXILIAR TP 20 H</v>
          </cell>
        </row>
        <row r="620">
          <cell r="A620">
            <v>620</v>
          </cell>
          <cell r="B620" t="str">
            <v>AUXILIAR TP 10 H</v>
          </cell>
        </row>
        <row r="621">
          <cell r="A621">
            <v>621</v>
          </cell>
          <cell r="B621" t="str">
            <v>AUXILIAR TP 10 H</v>
          </cell>
        </row>
        <row r="622">
          <cell r="A622">
            <v>622</v>
          </cell>
          <cell r="B622" t="str">
            <v>PRINCIPAL DE</v>
          </cell>
        </row>
        <row r="623">
          <cell r="A623">
            <v>623</v>
          </cell>
          <cell r="B623" t="str">
            <v>PRINCIPAL DE</v>
          </cell>
        </row>
        <row r="624">
          <cell r="A624">
            <v>624</v>
          </cell>
          <cell r="B624" t="str">
            <v>PRINCIPAL DE</v>
          </cell>
        </row>
        <row r="625">
          <cell r="A625">
            <v>625</v>
          </cell>
          <cell r="B625" t="str">
            <v>PRINCIPAL DE</v>
          </cell>
        </row>
        <row r="626">
          <cell r="A626">
            <v>626</v>
          </cell>
          <cell r="B626" t="str">
            <v>PRINCIPAL DE</v>
          </cell>
        </row>
        <row r="627">
          <cell r="A627">
            <v>627</v>
          </cell>
          <cell r="B627" t="str">
            <v>PRINCIPAL DE</v>
          </cell>
        </row>
        <row r="628">
          <cell r="A628">
            <v>628</v>
          </cell>
          <cell r="B628" t="str">
            <v>PRINCIPAL DE</v>
          </cell>
        </row>
        <row r="629">
          <cell r="A629">
            <v>629</v>
          </cell>
          <cell r="B629" t="str">
            <v>PRINCIPAL DE</v>
          </cell>
        </row>
        <row r="630">
          <cell r="A630">
            <v>630</v>
          </cell>
          <cell r="B630" t="str">
            <v>PRINCIPAL DE</v>
          </cell>
        </row>
        <row r="631">
          <cell r="A631">
            <v>631</v>
          </cell>
          <cell r="B631" t="str">
            <v>PRINCIPAL DE</v>
          </cell>
        </row>
        <row r="632">
          <cell r="A632">
            <v>632</v>
          </cell>
          <cell r="B632" t="str">
            <v>ASOCIADO DE</v>
          </cell>
        </row>
        <row r="633">
          <cell r="A633">
            <v>633</v>
          </cell>
          <cell r="B633" t="str">
            <v>ASOCIADO DE</v>
          </cell>
        </row>
        <row r="634">
          <cell r="A634">
            <v>634</v>
          </cell>
          <cell r="B634" t="str">
            <v>ASOCIADO DE</v>
          </cell>
        </row>
        <row r="635">
          <cell r="A635">
            <v>635</v>
          </cell>
          <cell r="B635" t="str">
            <v>ASOCIADO DE</v>
          </cell>
        </row>
        <row r="636">
          <cell r="A636">
            <v>636</v>
          </cell>
          <cell r="B636" t="str">
            <v>ASOCIADO DE</v>
          </cell>
        </row>
        <row r="637">
          <cell r="A637">
            <v>637</v>
          </cell>
          <cell r="B637" t="str">
            <v>ASOCIADO DE</v>
          </cell>
        </row>
        <row r="638">
          <cell r="A638">
            <v>638</v>
          </cell>
          <cell r="B638" t="str">
            <v>ASOCIADO DE</v>
          </cell>
        </row>
        <row r="639">
          <cell r="A639">
            <v>639</v>
          </cell>
          <cell r="B639" t="str">
            <v>AUXILIAR DE</v>
          </cell>
        </row>
        <row r="640">
          <cell r="A640">
            <v>640</v>
          </cell>
          <cell r="B640" t="str">
            <v>AUXILIAR TC</v>
          </cell>
        </row>
        <row r="641">
          <cell r="A641">
            <v>641</v>
          </cell>
          <cell r="B641" t="str">
            <v>AUXILIAR TC</v>
          </cell>
        </row>
        <row r="642">
          <cell r="A642">
            <v>642</v>
          </cell>
          <cell r="B642" t="str">
            <v>AUXILIAR TC</v>
          </cell>
        </row>
        <row r="643">
          <cell r="A643">
            <v>643</v>
          </cell>
          <cell r="B643" t="str">
            <v>AUXILIAR TC</v>
          </cell>
        </row>
        <row r="644">
          <cell r="A644">
            <v>644</v>
          </cell>
          <cell r="B644" t="str">
            <v>AUXILIAR TP 20 H</v>
          </cell>
        </row>
        <row r="645">
          <cell r="A645">
            <v>645</v>
          </cell>
          <cell r="B645" t="str">
            <v>PRINCIPAL DE</v>
          </cell>
        </row>
        <row r="646">
          <cell r="A646">
            <v>646</v>
          </cell>
          <cell r="B646" t="str">
            <v>PRINCIPAL DE</v>
          </cell>
        </row>
        <row r="647">
          <cell r="A647">
            <v>647</v>
          </cell>
          <cell r="B647" t="str">
            <v>PRINCIPAL DE</v>
          </cell>
        </row>
        <row r="648">
          <cell r="A648">
            <v>648</v>
          </cell>
          <cell r="B648" t="str">
            <v>ASOCIADO DE</v>
          </cell>
        </row>
        <row r="649">
          <cell r="A649">
            <v>649</v>
          </cell>
          <cell r="B649" t="str">
            <v>ASOCIADO DE</v>
          </cell>
        </row>
        <row r="650">
          <cell r="A650">
            <v>650</v>
          </cell>
          <cell r="B650" t="str">
            <v>ASOCIADO DE</v>
          </cell>
        </row>
        <row r="651">
          <cell r="A651">
            <v>651</v>
          </cell>
          <cell r="B651" t="str">
            <v>ASOCIADO DE</v>
          </cell>
        </row>
        <row r="652">
          <cell r="A652">
            <v>652</v>
          </cell>
          <cell r="B652" t="str">
            <v>ASOCIADO DE</v>
          </cell>
        </row>
        <row r="653">
          <cell r="A653">
            <v>653</v>
          </cell>
          <cell r="B653" t="str">
            <v>ASOCIADO TC</v>
          </cell>
        </row>
        <row r="654">
          <cell r="A654">
            <v>654</v>
          </cell>
          <cell r="B654" t="str">
            <v>AUXILIAR DE</v>
          </cell>
        </row>
        <row r="655">
          <cell r="A655">
            <v>655</v>
          </cell>
          <cell r="B655" t="str">
            <v>AUXILIAR DE</v>
          </cell>
        </row>
        <row r="656">
          <cell r="A656">
            <v>656</v>
          </cell>
          <cell r="B656" t="str">
            <v>AUXILIAR TC</v>
          </cell>
        </row>
        <row r="657">
          <cell r="A657">
            <v>657</v>
          </cell>
          <cell r="B657" t="str">
            <v>AUXILIAR TC</v>
          </cell>
        </row>
        <row r="658">
          <cell r="A658">
            <v>658</v>
          </cell>
          <cell r="B658" t="str">
            <v>AUXILIAR TC</v>
          </cell>
        </row>
        <row r="659">
          <cell r="A659">
            <v>659</v>
          </cell>
          <cell r="B659" t="str">
            <v>PRINCIPAL DE</v>
          </cell>
        </row>
        <row r="660">
          <cell r="A660">
            <v>660</v>
          </cell>
          <cell r="B660" t="str">
            <v>PRINCIPAL DE</v>
          </cell>
        </row>
        <row r="661">
          <cell r="A661">
            <v>661</v>
          </cell>
          <cell r="B661" t="str">
            <v>PRINCIPAL DE</v>
          </cell>
        </row>
        <row r="662">
          <cell r="A662">
            <v>662</v>
          </cell>
          <cell r="B662" t="str">
            <v>PRINCIPAL DE</v>
          </cell>
        </row>
        <row r="663">
          <cell r="A663">
            <v>663</v>
          </cell>
          <cell r="B663" t="str">
            <v>ASOCIADO DE</v>
          </cell>
        </row>
        <row r="664">
          <cell r="A664">
            <v>664</v>
          </cell>
          <cell r="B664" t="str">
            <v>ASOCIADO DE</v>
          </cell>
        </row>
        <row r="665">
          <cell r="A665">
            <v>665</v>
          </cell>
          <cell r="B665" t="str">
            <v>ASOCIADO DE</v>
          </cell>
        </row>
        <row r="666">
          <cell r="A666">
            <v>666</v>
          </cell>
          <cell r="B666" t="str">
            <v>ASOCIADO DE</v>
          </cell>
        </row>
        <row r="667">
          <cell r="A667">
            <v>667</v>
          </cell>
          <cell r="B667" t="str">
            <v>ASOCIADO DE</v>
          </cell>
        </row>
        <row r="668">
          <cell r="A668">
            <v>668</v>
          </cell>
          <cell r="B668" t="str">
            <v>ASOCIADO DE</v>
          </cell>
        </row>
        <row r="669">
          <cell r="A669">
            <v>669</v>
          </cell>
          <cell r="B669" t="str">
            <v>ASOCIADO TC</v>
          </cell>
        </row>
        <row r="670">
          <cell r="A670">
            <v>670</v>
          </cell>
          <cell r="B670" t="str">
            <v>AUXILIAR DE</v>
          </cell>
        </row>
        <row r="671">
          <cell r="A671">
            <v>671</v>
          </cell>
          <cell r="B671" t="str">
            <v>AUXILIAR DE</v>
          </cell>
        </row>
        <row r="672">
          <cell r="A672">
            <v>672</v>
          </cell>
          <cell r="B672" t="str">
            <v>AUXILIAR TC</v>
          </cell>
        </row>
        <row r="673">
          <cell r="A673">
            <v>673</v>
          </cell>
          <cell r="B673" t="str">
            <v>AUXILIAR TC</v>
          </cell>
        </row>
        <row r="674">
          <cell r="A674">
            <v>674</v>
          </cell>
          <cell r="B674" t="str">
            <v>AUXILIAR TP 20 H</v>
          </cell>
        </row>
        <row r="675">
          <cell r="A675">
            <v>675</v>
          </cell>
          <cell r="B675" t="str">
            <v>AUXILIAR TP 20 H</v>
          </cell>
        </row>
        <row r="676">
          <cell r="A676">
            <v>676</v>
          </cell>
          <cell r="B676" t="str">
            <v>AUXILIAR TP 20 H</v>
          </cell>
        </row>
        <row r="677">
          <cell r="A677">
            <v>677</v>
          </cell>
          <cell r="B677" t="str">
            <v>PRINCIPAL DE</v>
          </cell>
        </row>
        <row r="678">
          <cell r="A678">
            <v>678</v>
          </cell>
          <cell r="B678" t="str">
            <v>PRINCIPAL DE</v>
          </cell>
        </row>
        <row r="679">
          <cell r="A679">
            <v>679</v>
          </cell>
          <cell r="B679" t="str">
            <v>ASOCIADO DE</v>
          </cell>
        </row>
        <row r="680">
          <cell r="A680">
            <v>680</v>
          </cell>
          <cell r="B680" t="str">
            <v>PRINCIPAL TC</v>
          </cell>
        </row>
        <row r="681">
          <cell r="A681">
            <v>681</v>
          </cell>
          <cell r="B681" t="str">
            <v>ASOCIADO TC</v>
          </cell>
        </row>
        <row r="682">
          <cell r="A682">
            <v>682</v>
          </cell>
          <cell r="B682" t="str">
            <v>AUXILIAR TC</v>
          </cell>
        </row>
        <row r="683">
          <cell r="A683">
            <v>683</v>
          </cell>
          <cell r="B683" t="str">
            <v>AUXILIAR TC</v>
          </cell>
        </row>
        <row r="684">
          <cell r="A684">
            <v>684</v>
          </cell>
          <cell r="B684" t="str">
            <v>PRINCIPAL DE</v>
          </cell>
        </row>
        <row r="685">
          <cell r="A685">
            <v>685</v>
          </cell>
          <cell r="B685" t="str">
            <v>PRINCIPAL DE</v>
          </cell>
        </row>
        <row r="686">
          <cell r="A686">
            <v>686</v>
          </cell>
          <cell r="B686" t="str">
            <v>PRINCIPAL DE</v>
          </cell>
        </row>
        <row r="687">
          <cell r="A687">
            <v>687</v>
          </cell>
          <cell r="B687" t="str">
            <v>PRINCIPAL DE</v>
          </cell>
        </row>
        <row r="688">
          <cell r="A688">
            <v>688</v>
          </cell>
          <cell r="B688" t="str">
            <v>PRINCIPAL DE</v>
          </cell>
        </row>
        <row r="689">
          <cell r="A689">
            <v>689</v>
          </cell>
          <cell r="B689" t="str">
            <v>PRINCIPAL DE</v>
          </cell>
        </row>
        <row r="690">
          <cell r="A690">
            <v>690</v>
          </cell>
          <cell r="B690" t="str">
            <v>PRINCIPAL DE</v>
          </cell>
        </row>
        <row r="691">
          <cell r="A691">
            <v>691</v>
          </cell>
          <cell r="B691" t="str">
            <v>PRINCIPAL DE</v>
          </cell>
        </row>
        <row r="692">
          <cell r="A692">
            <v>692</v>
          </cell>
          <cell r="B692" t="str">
            <v>PRINCIPAL DE</v>
          </cell>
        </row>
        <row r="693">
          <cell r="A693">
            <v>693</v>
          </cell>
          <cell r="B693" t="str">
            <v>PRINCIPAL DE</v>
          </cell>
        </row>
        <row r="694">
          <cell r="A694">
            <v>694</v>
          </cell>
          <cell r="B694" t="str">
            <v>ASOCIADO DE</v>
          </cell>
        </row>
        <row r="695">
          <cell r="A695">
            <v>695</v>
          </cell>
          <cell r="B695" t="str">
            <v>ASOCIADO DE</v>
          </cell>
        </row>
        <row r="696">
          <cell r="A696">
            <v>696</v>
          </cell>
          <cell r="B696" t="str">
            <v>ASOCIADO DE</v>
          </cell>
        </row>
        <row r="697">
          <cell r="A697">
            <v>697</v>
          </cell>
          <cell r="B697" t="str">
            <v>ASOCIADO DE</v>
          </cell>
        </row>
        <row r="698">
          <cell r="A698">
            <v>698</v>
          </cell>
          <cell r="B698" t="str">
            <v>ASOCIADO DE</v>
          </cell>
        </row>
        <row r="699">
          <cell r="A699">
            <v>699</v>
          </cell>
          <cell r="B699" t="str">
            <v>AUXILIAR DE</v>
          </cell>
        </row>
        <row r="700">
          <cell r="A700">
            <v>700</v>
          </cell>
          <cell r="B700" t="str">
            <v>AUXILIAR DE</v>
          </cell>
        </row>
        <row r="701">
          <cell r="A701">
            <v>701</v>
          </cell>
          <cell r="B701" t="str">
            <v>AUXILIAR DE</v>
          </cell>
        </row>
        <row r="702">
          <cell r="A702">
            <v>702</v>
          </cell>
          <cell r="B702" t="str">
            <v>AUXILIAR TC</v>
          </cell>
        </row>
        <row r="703">
          <cell r="A703">
            <v>703</v>
          </cell>
          <cell r="B703" t="str">
            <v>AUXILIAR TC</v>
          </cell>
        </row>
        <row r="704">
          <cell r="A704">
            <v>704</v>
          </cell>
          <cell r="B704" t="str">
            <v>AUXILIAR TC</v>
          </cell>
        </row>
        <row r="705">
          <cell r="A705">
            <v>705</v>
          </cell>
          <cell r="B705" t="str">
            <v>AUXILIAR TC</v>
          </cell>
        </row>
        <row r="706">
          <cell r="A706">
            <v>706</v>
          </cell>
          <cell r="B706" t="str">
            <v>PRINCIPAL DE</v>
          </cell>
        </row>
        <row r="707">
          <cell r="A707">
            <v>707</v>
          </cell>
          <cell r="B707" t="str">
            <v>PRINCIPAL DE</v>
          </cell>
        </row>
        <row r="708">
          <cell r="A708">
            <v>708</v>
          </cell>
          <cell r="B708" t="str">
            <v>PRINCIPAL DE</v>
          </cell>
        </row>
        <row r="709">
          <cell r="A709">
            <v>709</v>
          </cell>
          <cell r="B709" t="str">
            <v>PRINCIPAL TC</v>
          </cell>
        </row>
        <row r="710">
          <cell r="A710">
            <v>710</v>
          </cell>
          <cell r="B710" t="str">
            <v>ASOCIADO DE</v>
          </cell>
        </row>
        <row r="711">
          <cell r="A711">
            <v>711</v>
          </cell>
          <cell r="B711" t="str">
            <v>ASOCIADO DE</v>
          </cell>
        </row>
        <row r="712">
          <cell r="A712">
            <v>712</v>
          </cell>
          <cell r="B712" t="str">
            <v>ASOCIADO DE</v>
          </cell>
        </row>
        <row r="713">
          <cell r="A713">
            <v>713</v>
          </cell>
          <cell r="B713" t="str">
            <v>AUXILIAR DE</v>
          </cell>
        </row>
        <row r="714">
          <cell r="A714">
            <v>714</v>
          </cell>
          <cell r="B714" t="str">
            <v>AUXILIAR TC</v>
          </cell>
        </row>
        <row r="715">
          <cell r="A715">
            <v>715</v>
          </cell>
          <cell r="B715" t="str">
            <v>AUXILIAR TC</v>
          </cell>
        </row>
        <row r="716">
          <cell r="A716">
            <v>716</v>
          </cell>
          <cell r="B716" t="str">
            <v>AUXILIAR TC</v>
          </cell>
        </row>
        <row r="717">
          <cell r="A717">
            <v>717</v>
          </cell>
          <cell r="B717" t="str">
            <v>AUXILIAR TC</v>
          </cell>
        </row>
        <row r="718">
          <cell r="A718">
            <v>718</v>
          </cell>
          <cell r="B718" t="str">
            <v>AUXILIAR TC</v>
          </cell>
        </row>
        <row r="719">
          <cell r="A719">
            <v>719</v>
          </cell>
          <cell r="B719" t="str">
            <v>AUXILIAR TC</v>
          </cell>
        </row>
        <row r="720">
          <cell r="A720">
            <v>720</v>
          </cell>
          <cell r="B720" t="str">
            <v>AUXILIAR TC</v>
          </cell>
        </row>
        <row r="721">
          <cell r="A721">
            <v>721</v>
          </cell>
          <cell r="B721" t="str">
            <v>AUXILIAR TC</v>
          </cell>
        </row>
        <row r="722">
          <cell r="A722">
            <v>722</v>
          </cell>
          <cell r="B722" t="str">
            <v>AUXILIAR TC</v>
          </cell>
        </row>
        <row r="723">
          <cell r="A723">
            <v>723</v>
          </cell>
          <cell r="B723" t="str">
            <v>AUXILIAR TC</v>
          </cell>
        </row>
        <row r="724">
          <cell r="A724">
            <v>724</v>
          </cell>
          <cell r="B724" t="str">
            <v>PRINCIPAL DE</v>
          </cell>
        </row>
        <row r="725">
          <cell r="A725">
            <v>725</v>
          </cell>
          <cell r="B725" t="str">
            <v>PRINCIPAL DE</v>
          </cell>
        </row>
        <row r="726">
          <cell r="A726">
            <v>726</v>
          </cell>
          <cell r="B726" t="str">
            <v>PRINCIPAL DE</v>
          </cell>
        </row>
        <row r="727">
          <cell r="A727">
            <v>727</v>
          </cell>
          <cell r="B727" t="str">
            <v>ASOCIADO DE</v>
          </cell>
        </row>
        <row r="728">
          <cell r="A728">
            <v>728</v>
          </cell>
          <cell r="B728" t="str">
            <v>ASOCIADO DE</v>
          </cell>
        </row>
        <row r="729">
          <cell r="A729">
            <v>729</v>
          </cell>
          <cell r="B729" t="str">
            <v>ASOCIADO DE</v>
          </cell>
        </row>
        <row r="730">
          <cell r="A730">
            <v>730</v>
          </cell>
          <cell r="B730" t="str">
            <v>ASOCIADO TC</v>
          </cell>
        </row>
        <row r="731">
          <cell r="A731">
            <v>731</v>
          </cell>
          <cell r="B731" t="str">
            <v>ASOCIADO TC</v>
          </cell>
        </row>
        <row r="732">
          <cell r="A732">
            <v>732</v>
          </cell>
          <cell r="B732" t="str">
            <v>ASOCIADO TC</v>
          </cell>
        </row>
        <row r="733">
          <cell r="A733">
            <v>733</v>
          </cell>
          <cell r="B733" t="str">
            <v>AUXILIAR TC</v>
          </cell>
        </row>
        <row r="734">
          <cell r="A734">
            <v>734</v>
          </cell>
          <cell r="B734" t="str">
            <v>AUXILIAR TC</v>
          </cell>
        </row>
        <row r="735">
          <cell r="A735">
            <v>735</v>
          </cell>
          <cell r="B735" t="str">
            <v>AUXILIAR TC</v>
          </cell>
        </row>
        <row r="736">
          <cell r="A736">
            <v>736</v>
          </cell>
          <cell r="B736" t="str">
            <v>AUXILIAR TC</v>
          </cell>
        </row>
        <row r="737">
          <cell r="A737">
            <v>737</v>
          </cell>
          <cell r="B737" t="str">
            <v>AUXILIAR TP 20 H</v>
          </cell>
        </row>
        <row r="738">
          <cell r="A738">
            <v>738</v>
          </cell>
          <cell r="B738" t="str">
            <v>PRINCIPAL DE</v>
          </cell>
        </row>
        <row r="739">
          <cell r="A739">
            <v>739</v>
          </cell>
          <cell r="B739" t="str">
            <v>PRINCIPAL DE</v>
          </cell>
        </row>
        <row r="740">
          <cell r="A740">
            <v>740</v>
          </cell>
          <cell r="B740" t="str">
            <v>PRINCIPAL DE</v>
          </cell>
        </row>
        <row r="741">
          <cell r="A741">
            <v>741</v>
          </cell>
          <cell r="B741" t="str">
            <v>PRINCIPAL DE</v>
          </cell>
        </row>
        <row r="742">
          <cell r="A742">
            <v>742</v>
          </cell>
          <cell r="B742" t="str">
            <v>PRINCIPAL DE</v>
          </cell>
        </row>
        <row r="743">
          <cell r="A743">
            <v>743</v>
          </cell>
          <cell r="B743" t="str">
            <v>PRINCIPAL DE</v>
          </cell>
        </row>
        <row r="744">
          <cell r="A744">
            <v>744</v>
          </cell>
          <cell r="B744" t="str">
            <v>PRINCIPAL DE</v>
          </cell>
        </row>
        <row r="745">
          <cell r="A745">
            <v>745</v>
          </cell>
          <cell r="B745" t="str">
            <v>PRINCIPAL DE</v>
          </cell>
        </row>
        <row r="746">
          <cell r="A746">
            <v>746</v>
          </cell>
          <cell r="B746" t="str">
            <v>PRINCIPAL DE</v>
          </cell>
        </row>
        <row r="747">
          <cell r="A747">
            <v>747</v>
          </cell>
          <cell r="B747" t="str">
            <v>PRINCIPAL DE</v>
          </cell>
        </row>
        <row r="748">
          <cell r="A748">
            <v>748</v>
          </cell>
          <cell r="B748" t="str">
            <v>ASOCIADO DE</v>
          </cell>
        </row>
        <row r="749">
          <cell r="A749">
            <v>749</v>
          </cell>
          <cell r="B749" t="str">
            <v>ASOCIADO DE</v>
          </cell>
        </row>
        <row r="750">
          <cell r="A750">
            <v>750</v>
          </cell>
          <cell r="B750" t="str">
            <v>ASOCIADO DE</v>
          </cell>
        </row>
        <row r="751">
          <cell r="A751">
            <v>751</v>
          </cell>
          <cell r="B751" t="str">
            <v>ASOCIADO DE</v>
          </cell>
        </row>
        <row r="752">
          <cell r="A752">
            <v>752</v>
          </cell>
          <cell r="B752" t="str">
            <v>ASOCIADO TC</v>
          </cell>
        </row>
        <row r="753">
          <cell r="A753">
            <v>753</v>
          </cell>
          <cell r="B753" t="str">
            <v>AUXILIAR TC</v>
          </cell>
        </row>
        <row r="754">
          <cell r="A754">
            <v>754</v>
          </cell>
          <cell r="B754" t="str">
            <v>AUXILIAR TC</v>
          </cell>
        </row>
        <row r="755">
          <cell r="A755">
            <v>755</v>
          </cell>
          <cell r="B755" t="str">
            <v>AUXILIAR TP 20 H</v>
          </cell>
        </row>
        <row r="756">
          <cell r="A756">
            <v>756</v>
          </cell>
          <cell r="B756" t="str">
            <v>PRINCIPAL DE</v>
          </cell>
        </row>
        <row r="757">
          <cell r="A757">
            <v>757</v>
          </cell>
          <cell r="B757" t="str">
            <v>PRINCIPAL DE</v>
          </cell>
        </row>
        <row r="758">
          <cell r="A758">
            <v>758</v>
          </cell>
          <cell r="B758" t="str">
            <v>PRINCIPAL DE</v>
          </cell>
        </row>
        <row r="759">
          <cell r="A759">
            <v>759</v>
          </cell>
          <cell r="B759" t="str">
            <v>PRINCIPAL DE</v>
          </cell>
        </row>
        <row r="760">
          <cell r="A760">
            <v>760</v>
          </cell>
          <cell r="B760" t="str">
            <v>PRINCIPAL DE</v>
          </cell>
        </row>
        <row r="761">
          <cell r="A761">
            <v>761</v>
          </cell>
          <cell r="B761" t="str">
            <v>PRINCIPAL DE</v>
          </cell>
        </row>
        <row r="762">
          <cell r="A762">
            <v>762</v>
          </cell>
          <cell r="B762" t="str">
            <v>PRINCIPAL DE</v>
          </cell>
        </row>
        <row r="763">
          <cell r="A763">
            <v>763</v>
          </cell>
          <cell r="B763" t="str">
            <v>ASOCIADO TP 20 H</v>
          </cell>
        </row>
        <row r="764">
          <cell r="A764">
            <v>764</v>
          </cell>
          <cell r="B764" t="str">
            <v>AUXILIAR TP 20 H</v>
          </cell>
        </row>
        <row r="765">
          <cell r="A765">
            <v>765</v>
          </cell>
          <cell r="B765" t="str">
            <v>AUXILIAR TP 20 H</v>
          </cell>
        </row>
        <row r="766">
          <cell r="A766">
            <v>766</v>
          </cell>
          <cell r="B766" t="str">
            <v>AUXILIAR TP 20 H</v>
          </cell>
        </row>
        <row r="767">
          <cell r="A767">
            <v>767</v>
          </cell>
          <cell r="B767" t="str">
            <v>AUXILIAR TP 20 H</v>
          </cell>
        </row>
        <row r="768">
          <cell r="A768">
            <v>768</v>
          </cell>
          <cell r="B768" t="str">
            <v>PRINCIPAL DE</v>
          </cell>
        </row>
        <row r="769">
          <cell r="A769">
            <v>769</v>
          </cell>
          <cell r="B769" t="str">
            <v>PRINCIPAL DE</v>
          </cell>
        </row>
        <row r="770">
          <cell r="A770">
            <v>770</v>
          </cell>
          <cell r="B770" t="str">
            <v>PRINCIPAL DE</v>
          </cell>
        </row>
        <row r="771">
          <cell r="A771">
            <v>771</v>
          </cell>
          <cell r="B771" t="str">
            <v>PRINCIPAL DE</v>
          </cell>
        </row>
        <row r="772">
          <cell r="A772">
            <v>772</v>
          </cell>
          <cell r="B772" t="str">
            <v>PRINCIPAL TC</v>
          </cell>
        </row>
        <row r="773">
          <cell r="A773">
            <v>773</v>
          </cell>
          <cell r="B773" t="str">
            <v>ASOCIADO DE</v>
          </cell>
        </row>
        <row r="774">
          <cell r="A774">
            <v>774</v>
          </cell>
          <cell r="B774" t="str">
            <v>ASOCIADO DE</v>
          </cell>
        </row>
        <row r="775">
          <cell r="A775">
            <v>775</v>
          </cell>
          <cell r="B775" t="str">
            <v>ASOCIADO DE</v>
          </cell>
        </row>
        <row r="776">
          <cell r="A776">
            <v>776</v>
          </cell>
          <cell r="B776" t="str">
            <v>ASOCIADO DE</v>
          </cell>
        </row>
        <row r="777">
          <cell r="A777">
            <v>777</v>
          </cell>
          <cell r="B777" t="str">
            <v>ASOCIADO TC</v>
          </cell>
        </row>
        <row r="778">
          <cell r="A778">
            <v>778</v>
          </cell>
          <cell r="B778" t="str">
            <v>ASOCIADO TC</v>
          </cell>
        </row>
        <row r="779">
          <cell r="A779">
            <v>779</v>
          </cell>
          <cell r="B779" t="str">
            <v>AUXILIAR DE</v>
          </cell>
        </row>
        <row r="780">
          <cell r="A780">
            <v>780</v>
          </cell>
          <cell r="B780" t="str">
            <v>AUXILIAR TC</v>
          </cell>
        </row>
        <row r="781">
          <cell r="A781">
            <v>781</v>
          </cell>
          <cell r="B781" t="str">
            <v>AUXILIAR TC</v>
          </cell>
        </row>
        <row r="782">
          <cell r="A782">
            <v>782</v>
          </cell>
          <cell r="B782" t="str">
            <v>AUXILIAR TC</v>
          </cell>
        </row>
        <row r="783">
          <cell r="A783">
            <v>783</v>
          </cell>
          <cell r="B783" t="str">
            <v>AUXILIAR TC</v>
          </cell>
        </row>
        <row r="784">
          <cell r="A784">
            <v>784</v>
          </cell>
          <cell r="B784" t="str">
            <v>PRINCIPAL DE</v>
          </cell>
        </row>
        <row r="785">
          <cell r="A785">
            <v>785</v>
          </cell>
          <cell r="B785" t="str">
            <v>PRINCIPAL DE</v>
          </cell>
        </row>
        <row r="786">
          <cell r="A786">
            <v>786</v>
          </cell>
          <cell r="B786" t="str">
            <v>PRINCIPAL DE</v>
          </cell>
        </row>
        <row r="787">
          <cell r="A787">
            <v>787</v>
          </cell>
          <cell r="B787" t="str">
            <v>PRINCIPAL DE</v>
          </cell>
        </row>
        <row r="788">
          <cell r="A788">
            <v>788</v>
          </cell>
          <cell r="B788" t="str">
            <v>PRINCIPAL DE</v>
          </cell>
        </row>
        <row r="789">
          <cell r="A789">
            <v>789</v>
          </cell>
          <cell r="B789" t="str">
            <v>ASOCIADO DE</v>
          </cell>
        </row>
        <row r="790">
          <cell r="A790">
            <v>790</v>
          </cell>
          <cell r="B790" t="str">
            <v>ASOCIADO TC</v>
          </cell>
        </row>
        <row r="791">
          <cell r="A791">
            <v>791</v>
          </cell>
          <cell r="B791" t="str">
            <v>AUXILIAR TC</v>
          </cell>
        </row>
        <row r="792">
          <cell r="A792">
            <v>792</v>
          </cell>
          <cell r="B792" t="str">
            <v>AUXILIAR DE</v>
          </cell>
        </row>
        <row r="793">
          <cell r="A793">
            <v>793</v>
          </cell>
          <cell r="B793" t="str">
            <v>AUXILIAR DE</v>
          </cell>
        </row>
        <row r="794">
          <cell r="A794">
            <v>794</v>
          </cell>
          <cell r="B794" t="str">
            <v>PRINCIPAL DE</v>
          </cell>
        </row>
        <row r="795">
          <cell r="A795">
            <v>795</v>
          </cell>
          <cell r="B795" t="str">
            <v>PRINCIPAL DE</v>
          </cell>
        </row>
        <row r="796">
          <cell r="A796">
            <v>796</v>
          </cell>
          <cell r="B796" t="str">
            <v>PRINCIPAL DE</v>
          </cell>
        </row>
        <row r="797">
          <cell r="A797">
            <v>797</v>
          </cell>
          <cell r="B797" t="str">
            <v>PRINCIPAL DE</v>
          </cell>
        </row>
        <row r="798">
          <cell r="A798">
            <v>798</v>
          </cell>
          <cell r="B798" t="str">
            <v>PRINCIPAL DE</v>
          </cell>
        </row>
        <row r="799">
          <cell r="A799">
            <v>799</v>
          </cell>
          <cell r="B799" t="str">
            <v>ASOCIADO DE</v>
          </cell>
        </row>
        <row r="800">
          <cell r="A800">
            <v>800</v>
          </cell>
          <cell r="B800" t="str">
            <v>ASOCIADO DE</v>
          </cell>
        </row>
        <row r="801">
          <cell r="A801">
            <v>801</v>
          </cell>
          <cell r="B801" t="str">
            <v>ASOCIADO DE</v>
          </cell>
        </row>
        <row r="802">
          <cell r="A802">
            <v>802</v>
          </cell>
          <cell r="B802" t="str">
            <v>ASOCIADO DE</v>
          </cell>
        </row>
        <row r="803">
          <cell r="A803">
            <v>803</v>
          </cell>
          <cell r="B803" t="str">
            <v>AUXILIAR DE</v>
          </cell>
        </row>
        <row r="804">
          <cell r="A804">
            <v>804</v>
          </cell>
          <cell r="B804" t="str">
            <v>AUXILIAR DE</v>
          </cell>
        </row>
        <row r="805">
          <cell r="A805">
            <v>805</v>
          </cell>
          <cell r="B805" t="str">
            <v>AUXILIAR DE</v>
          </cell>
        </row>
        <row r="806">
          <cell r="A806">
            <v>806</v>
          </cell>
          <cell r="B806" t="str">
            <v>AUXILIAR DE</v>
          </cell>
        </row>
        <row r="807">
          <cell r="A807">
            <v>807</v>
          </cell>
          <cell r="B807" t="str">
            <v>PRINCIPAL DE</v>
          </cell>
        </row>
        <row r="808">
          <cell r="A808">
            <v>808</v>
          </cell>
          <cell r="B808" t="str">
            <v>PRINCIPAL DE</v>
          </cell>
        </row>
        <row r="809">
          <cell r="A809">
            <v>809</v>
          </cell>
          <cell r="B809" t="str">
            <v>PRINCIPAL DE</v>
          </cell>
        </row>
        <row r="810">
          <cell r="A810">
            <v>810</v>
          </cell>
          <cell r="B810" t="str">
            <v>PRINCIPAL DE</v>
          </cell>
        </row>
        <row r="811">
          <cell r="A811">
            <v>811</v>
          </cell>
          <cell r="B811" t="str">
            <v>PRINCIPAL DE</v>
          </cell>
        </row>
        <row r="812">
          <cell r="A812">
            <v>812</v>
          </cell>
          <cell r="B812" t="str">
            <v>PRINCIPAL DE</v>
          </cell>
        </row>
        <row r="813">
          <cell r="A813">
            <v>813</v>
          </cell>
          <cell r="B813" t="str">
            <v>PRINCIPAL DE</v>
          </cell>
        </row>
        <row r="814">
          <cell r="A814">
            <v>814</v>
          </cell>
          <cell r="B814" t="str">
            <v>PRINCIPAL DE</v>
          </cell>
        </row>
        <row r="815">
          <cell r="A815">
            <v>815</v>
          </cell>
          <cell r="B815" t="str">
            <v>ASOCIADO DE</v>
          </cell>
        </row>
        <row r="816">
          <cell r="A816">
            <v>816</v>
          </cell>
          <cell r="B816" t="str">
            <v>ASOCIADO DE</v>
          </cell>
        </row>
        <row r="817">
          <cell r="A817">
            <v>817</v>
          </cell>
          <cell r="B817" t="str">
            <v>ASOCIADO DE</v>
          </cell>
        </row>
        <row r="818">
          <cell r="A818">
            <v>818</v>
          </cell>
          <cell r="B818" t="str">
            <v>ASOCIADO TC</v>
          </cell>
        </row>
        <row r="819">
          <cell r="A819">
            <v>819</v>
          </cell>
          <cell r="B819" t="str">
            <v>ASOCIADO TC</v>
          </cell>
        </row>
        <row r="820">
          <cell r="A820">
            <v>820</v>
          </cell>
          <cell r="B820" t="str">
            <v>AUXILIAR DE</v>
          </cell>
        </row>
        <row r="821">
          <cell r="A821">
            <v>821</v>
          </cell>
          <cell r="B821" t="str">
            <v>AUXILIAR TC</v>
          </cell>
        </row>
        <row r="822">
          <cell r="A822">
            <v>822</v>
          </cell>
          <cell r="B822" t="str">
            <v>AUXILIAR TC</v>
          </cell>
        </row>
        <row r="823">
          <cell r="A823">
            <v>823</v>
          </cell>
          <cell r="B823" t="str">
            <v>AUXILIAR TC</v>
          </cell>
        </row>
        <row r="824">
          <cell r="A824">
            <v>824</v>
          </cell>
          <cell r="B824" t="str">
            <v>AUXILIAR TC</v>
          </cell>
        </row>
        <row r="825">
          <cell r="A825">
            <v>825</v>
          </cell>
          <cell r="B825" t="str">
            <v>AUXILIAR TC</v>
          </cell>
        </row>
        <row r="826">
          <cell r="A826">
            <v>826</v>
          </cell>
          <cell r="B826" t="str">
            <v>AUXILIAR TC</v>
          </cell>
        </row>
        <row r="827">
          <cell r="A827">
            <v>827</v>
          </cell>
          <cell r="B827" t="str">
            <v>AUXILIAR TC</v>
          </cell>
        </row>
        <row r="828">
          <cell r="A828">
            <v>828</v>
          </cell>
          <cell r="B828" t="str">
            <v>AUXILIAR TC</v>
          </cell>
        </row>
        <row r="829">
          <cell r="A829">
            <v>829</v>
          </cell>
          <cell r="B829" t="str">
            <v>AUXILIAR TC</v>
          </cell>
        </row>
        <row r="830">
          <cell r="A830">
            <v>830</v>
          </cell>
          <cell r="B830" t="str">
            <v>AUXILIAR TC</v>
          </cell>
        </row>
        <row r="831">
          <cell r="A831">
            <v>831</v>
          </cell>
          <cell r="B831" t="str">
            <v>AUXILIAR TC</v>
          </cell>
        </row>
        <row r="832">
          <cell r="A832">
            <v>832</v>
          </cell>
          <cell r="B832" t="str">
            <v>AUXILIAR TC</v>
          </cell>
        </row>
        <row r="833">
          <cell r="A833">
            <v>833</v>
          </cell>
          <cell r="B833" t="str">
            <v>AUXILIAR TC</v>
          </cell>
        </row>
        <row r="834">
          <cell r="A834">
            <v>834</v>
          </cell>
          <cell r="B834" t="str">
            <v>AUXILIAR TP 20 H</v>
          </cell>
        </row>
        <row r="835">
          <cell r="A835">
            <v>835</v>
          </cell>
          <cell r="B835" t="str">
            <v>AUXILIAR TP 20 H</v>
          </cell>
        </row>
        <row r="836">
          <cell r="A836">
            <v>836</v>
          </cell>
          <cell r="B836" t="str">
            <v>AUXILIAR TP 20 H</v>
          </cell>
        </row>
        <row r="837">
          <cell r="A837">
            <v>837</v>
          </cell>
          <cell r="B837" t="str">
            <v>AUXILIAR TP 20 H</v>
          </cell>
        </row>
        <row r="838">
          <cell r="A838">
            <v>838</v>
          </cell>
          <cell r="B838" t="str">
            <v>AUXILIAR TP 20 H</v>
          </cell>
        </row>
        <row r="839">
          <cell r="A839">
            <v>839</v>
          </cell>
          <cell r="B839" t="str">
            <v>PRINCIPAL DE</v>
          </cell>
        </row>
        <row r="840">
          <cell r="A840">
            <v>840</v>
          </cell>
          <cell r="B840" t="str">
            <v>PRINCIPAL DE</v>
          </cell>
        </row>
        <row r="841">
          <cell r="A841">
            <v>841</v>
          </cell>
          <cell r="B841" t="str">
            <v>ASOCIADO DE</v>
          </cell>
        </row>
        <row r="842">
          <cell r="A842">
            <v>842</v>
          </cell>
          <cell r="B842" t="str">
            <v>ASOCIADO DE</v>
          </cell>
        </row>
        <row r="843">
          <cell r="A843">
            <v>843</v>
          </cell>
          <cell r="B843" t="str">
            <v>ASOCIADO DE</v>
          </cell>
        </row>
        <row r="844">
          <cell r="A844">
            <v>844</v>
          </cell>
          <cell r="B844" t="str">
            <v>ASOCIADO TC</v>
          </cell>
        </row>
        <row r="845">
          <cell r="A845">
            <v>845</v>
          </cell>
          <cell r="B845" t="str">
            <v>AUXILIAR DE</v>
          </cell>
        </row>
        <row r="846">
          <cell r="A846">
            <v>846</v>
          </cell>
          <cell r="B846" t="str">
            <v>AUXILIAR DE</v>
          </cell>
        </row>
        <row r="847">
          <cell r="A847">
            <v>847</v>
          </cell>
          <cell r="B847" t="str">
            <v>AUXILIAR TC</v>
          </cell>
        </row>
        <row r="848">
          <cell r="A848">
            <v>848</v>
          </cell>
          <cell r="B848" t="str">
            <v>AUXILIAR TC</v>
          </cell>
        </row>
        <row r="849">
          <cell r="A849">
            <v>849</v>
          </cell>
          <cell r="B849" t="str">
            <v>AUXILIAR TC</v>
          </cell>
        </row>
        <row r="850">
          <cell r="A850">
            <v>850</v>
          </cell>
          <cell r="B850" t="str">
            <v>AUXILIAR TC</v>
          </cell>
        </row>
        <row r="851">
          <cell r="A851">
            <v>851</v>
          </cell>
          <cell r="B851" t="str">
            <v>AUXILIAR TC</v>
          </cell>
        </row>
        <row r="852">
          <cell r="A852">
            <v>852</v>
          </cell>
          <cell r="B852" t="str">
            <v>AUXILIAR TC</v>
          </cell>
        </row>
        <row r="853">
          <cell r="A853">
            <v>853</v>
          </cell>
          <cell r="B853" t="str">
            <v>AUXILIAR TC</v>
          </cell>
        </row>
        <row r="854">
          <cell r="A854">
            <v>854</v>
          </cell>
          <cell r="B854" t="str">
            <v>PRINCIPAL DE</v>
          </cell>
        </row>
        <row r="855">
          <cell r="A855">
            <v>855</v>
          </cell>
          <cell r="B855" t="str">
            <v>PRINCIPAL DE</v>
          </cell>
        </row>
        <row r="856">
          <cell r="A856">
            <v>856</v>
          </cell>
          <cell r="B856" t="str">
            <v>PRINCIPAL TC</v>
          </cell>
        </row>
        <row r="857">
          <cell r="A857">
            <v>857</v>
          </cell>
          <cell r="B857" t="str">
            <v>PRINCIPAL TC</v>
          </cell>
        </row>
        <row r="858">
          <cell r="A858">
            <v>858</v>
          </cell>
          <cell r="B858" t="str">
            <v>ASOCIADO DE</v>
          </cell>
        </row>
        <row r="859">
          <cell r="A859">
            <v>859</v>
          </cell>
          <cell r="B859" t="str">
            <v>ASOCIADO DE</v>
          </cell>
        </row>
        <row r="860">
          <cell r="A860">
            <v>860</v>
          </cell>
          <cell r="B860" t="str">
            <v>AUXILIAR TC</v>
          </cell>
        </row>
        <row r="861">
          <cell r="A861">
            <v>861</v>
          </cell>
          <cell r="B861" t="str">
            <v>AUXILIAR TC</v>
          </cell>
        </row>
        <row r="862">
          <cell r="A862">
            <v>862</v>
          </cell>
          <cell r="B862" t="str">
            <v>AUXILIAR TC</v>
          </cell>
        </row>
        <row r="863">
          <cell r="A863">
            <v>863</v>
          </cell>
          <cell r="B863" t="str">
            <v>AUXILIAR TC</v>
          </cell>
        </row>
        <row r="864">
          <cell r="A864">
            <v>864</v>
          </cell>
          <cell r="B864" t="str">
            <v>JP TP 20 H</v>
          </cell>
        </row>
        <row r="865">
          <cell r="A865">
            <v>865</v>
          </cell>
          <cell r="B865" t="str">
            <v>PRINCIPAL DE</v>
          </cell>
        </row>
        <row r="866">
          <cell r="A866">
            <v>866</v>
          </cell>
          <cell r="B866" t="str">
            <v>PRINCIPAL DE</v>
          </cell>
        </row>
        <row r="867">
          <cell r="A867">
            <v>867</v>
          </cell>
          <cell r="B867" t="str">
            <v>PRINCIPAL DE</v>
          </cell>
        </row>
        <row r="868">
          <cell r="A868">
            <v>868</v>
          </cell>
          <cell r="B868" t="str">
            <v>PRINCIPAL DE</v>
          </cell>
        </row>
        <row r="869">
          <cell r="A869">
            <v>869</v>
          </cell>
          <cell r="B869" t="str">
            <v>PRINCIPAL DE</v>
          </cell>
        </row>
        <row r="870">
          <cell r="A870">
            <v>870</v>
          </cell>
          <cell r="B870" t="str">
            <v>PRINCIPAL DE</v>
          </cell>
        </row>
        <row r="871">
          <cell r="A871">
            <v>871</v>
          </cell>
          <cell r="B871" t="str">
            <v>PRINCIPAL DE</v>
          </cell>
        </row>
        <row r="872">
          <cell r="A872">
            <v>872</v>
          </cell>
          <cell r="B872" t="str">
            <v>PRINCIPAL DE</v>
          </cell>
        </row>
        <row r="873">
          <cell r="A873">
            <v>873</v>
          </cell>
          <cell r="B873" t="str">
            <v>PRINCIPAL DE</v>
          </cell>
        </row>
        <row r="874">
          <cell r="A874">
            <v>874</v>
          </cell>
          <cell r="B874" t="str">
            <v>PRINCIPAL DE</v>
          </cell>
        </row>
        <row r="875">
          <cell r="A875">
            <v>875</v>
          </cell>
          <cell r="B875" t="str">
            <v>PRINCIPAL DE</v>
          </cell>
        </row>
        <row r="876">
          <cell r="A876">
            <v>876</v>
          </cell>
          <cell r="B876" t="str">
            <v>PRINCIPAL DE</v>
          </cell>
        </row>
        <row r="877">
          <cell r="A877">
            <v>877</v>
          </cell>
          <cell r="B877" t="str">
            <v>PRINCIPAL DE</v>
          </cell>
        </row>
        <row r="878">
          <cell r="A878">
            <v>878</v>
          </cell>
          <cell r="B878" t="str">
            <v>PRINCIPAL DE</v>
          </cell>
        </row>
        <row r="879">
          <cell r="A879">
            <v>879</v>
          </cell>
          <cell r="B879" t="str">
            <v>PRINCIPAL TC</v>
          </cell>
        </row>
        <row r="880">
          <cell r="A880">
            <v>880</v>
          </cell>
          <cell r="B880" t="str">
            <v>ASOCIADO DE</v>
          </cell>
        </row>
        <row r="881">
          <cell r="A881">
            <v>881</v>
          </cell>
          <cell r="B881" t="str">
            <v>ASOCIADO DE</v>
          </cell>
        </row>
        <row r="882">
          <cell r="A882">
            <v>882</v>
          </cell>
          <cell r="B882" t="str">
            <v>ASOCIADO DE</v>
          </cell>
        </row>
        <row r="883">
          <cell r="A883">
            <v>883</v>
          </cell>
          <cell r="B883" t="str">
            <v>ASOCIADO TC</v>
          </cell>
        </row>
        <row r="884">
          <cell r="A884">
            <v>884</v>
          </cell>
          <cell r="B884" t="str">
            <v>AUXILIAR DE</v>
          </cell>
        </row>
        <row r="885">
          <cell r="A885">
            <v>885</v>
          </cell>
          <cell r="B885" t="str">
            <v>AUXILIAR DE</v>
          </cell>
        </row>
        <row r="886">
          <cell r="A886">
            <v>886</v>
          </cell>
          <cell r="B886" t="str">
            <v>AUXILIAR TC</v>
          </cell>
        </row>
        <row r="887">
          <cell r="A887">
            <v>887</v>
          </cell>
          <cell r="B887" t="str">
            <v>AUXILIAR TC</v>
          </cell>
        </row>
        <row r="888">
          <cell r="A888">
            <v>888</v>
          </cell>
          <cell r="B888" t="str">
            <v>AUXILIAR TC</v>
          </cell>
        </row>
        <row r="889">
          <cell r="A889">
            <v>889</v>
          </cell>
          <cell r="B889" t="str">
            <v>AUXILIAR TC</v>
          </cell>
        </row>
        <row r="890">
          <cell r="A890">
            <v>890</v>
          </cell>
          <cell r="B890" t="str">
            <v>PRINCIPAL DE</v>
          </cell>
        </row>
        <row r="891">
          <cell r="A891">
            <v>891</v>
          </cell>
          <cell r="B891" t="str">
            <v>PRINCIPAL DE</v>
          </cell>
        </row>
        <row r="892">
          <cell r="A892">
            <v>892</v>
          </cell>
          <cell r="B892" t="str">
            <v>PRINCIPAL DE</v>
          </cell>
        </row>
        <row r="893">
          <cell r="A893">
            <v>893</v>
          </cell>
          <cell r="B893" t="str">
            <v>PRINCIPAL DE</v>
          </cell>
        </row>
        <row r="894">
          <cell r="A894">
            <v>894</v>
          </cell>
          <cell r="B894" t="str">
            <v>PRINCIPAL DE</v>
          </cell>
        </row>
        <row r="895">
          <cell r="A895">
            <v>895</v>
          </cell>
          <cell r="B895" t="str">
            <v>ASOCIADO DE</v>
          </cell>
        </row>
        <row r="896">
          <cell r="A896">
            <v>896</v>
          </cell>
          <cell r="B896" t="str">
            <v>ASOCIADO DE</v>
          </cell>
        </row>
        <row r="897">
          <cell r="A897">
            <v>897</v>
          </cell>
          <cell r="B897" t="str">
            <v>ASOCIADO DE</v>
          </cell>
        </row>
        <row r="898">
          <cell r="A898">
            <v>898</v>
          </cell>
          <cell r="B898" t="str">
            <v>ASOCIADO DE</v>
          </cell>
        </row>
        <row r="899">
          <cell r="A899">
            <v>899</v>
          </cell>
          <cell r="B899" t="str">
            <v>ASOCIADO TC</v>
          </cell>
        </row>
        <row r="900">
          <cell r="A900">
            <v>900</v>
          </cell>
          <cell r="B900" t="str">
            <v>ASOCIADO TC</v>
          </cell>
        </row>
        <row r="901">
          <cell r="A901">
            <v>901</v>
          </cell>
          <cell r="B901" t="str">
            <v>AUXILIAR DE</v>
          </cell>
        </row>
        <row r="902">
          <cell r="A902">
            <v>902</v>
          </cell>
          <cell r="B902" t="str">
            <v>AUXILIAR TC</v>
          </cell>
        </row>
        <row r="903">
          <cell r="A903">
            <v>903</v>
          </cell>
          <cell r="B903" t="str">
            <v>AUXILIAR TC</v>
          </cell>
        </row>
        <row r="904">
          <cell r="A904">
            <v>904</v>
          </cell>
          <cell r="B904" t="str">
            <v>AUXILIAR TC</v>
          </cell>
        </row>
        <row r="905">
          <cell r="A905">
            <v>905</v>
          </cell>
          <cell r="B905" t="str">
            <v>AUXILIAR TC</v>
          </cell>
        </row>
        <row r="906">
          <cell r="A906">
            <v>906</v>
          </cell>
          <cell r="B906" t="str">
            <v>AUXILIAR TC</v>
          </cell>
        </row>
        <row r="907">
          <cell r="A907">
            <v>907</v>
          </cell>
          <cell r="B907" t="str">
            <v>PROF NIVEL V TP 12 H</v>
          </cell>
        </row>
        <row r="908">
          <cell r="A908">
            <v>908</v>
          </cell>
          <cell r="B908" t="str">
            <v>PROF NIVEL V TP 12 H</v>
          </cell>
        </row>
        <row r="909">
          <cell r="A909">
            <v>909</v>
          </cell>
          <cell r="B909" t="str">
            <v>PROF NIVEL V TP 12 H</v>
          </cell>
        </row>
        <row r="910">
          <cell r="A910">
            <v>910</v>
          </cell>
          <cell r="B910" t="str">
            <v>PROF NIVEL V TP 12 H</v>
          </cell>
        </row>
        <row r="911">
          <cell r="A911">
            <v>911</v>
          </cell>
          <cell r="B911" t="str">
            <v>PROF NIVEL V TP 12 H</v>
          </cell>
        </row>
        <row r="912">
          <cell r="A912">
            <v>912</v>
          </cell>
          <cell r="B912" t="str">
            <v>PROF NIVEL V TP 12 H</v>
          </cell>
        </row>
        <row r="913">
          <cell r="A913">
            <v>913</v>
          </cell>
          <cell r="B913" t="str">
            <v>PROF NIVEL IV TP 12 H</v>
          </cell>
        </row>
        <row r="914">
          <cell r="A914">
            <v>914</v>
          </cell>
          <cell r="B914" t="str">
            <v>PROF NIVEL IV TP 12 H</v>
          </cell>
        </row>
        <row r="915">
          <cell r="A915">
            <v>915</v>
          </cell>
          <cell r="B915" t="str">
            <v>PROF NIVEL IV TP 12 H</v>
          </cell>
        </row>
        <row r="916">
          <cell r="A916">
            <v>916</v>
          </cell>
          <cell r="B916" t="str">
            <v>PROF NIVEL IV TP 12 H</v>
          </cell>
        </row>
        <row r="917">
          <cell r="A917">
            <v>917</v>
          </cell>
          <cell r="B917" t="str">
            <v>PROF NIVEL IV TP 12 H</v>
          </cell>
        </row>
        <row r="918">
          <cell r="A918">
            <v>918</v>
          </cell>
          <cell r="B918" t="str">
            <v>PROF NIVEL IV TP 12 H</v>
          </cell>
        </row>
        <row r="919">
          <cell r="A919">
            <v>919</v>
          </cell>
          <cell r="B919" t="str">
            <v>PROF NIVEL IV TP 12 H</v>
          </cell>
        </row>
        <row r="920">
          <cell r="A920">
            <v>920</v>
          </cell>
          <cell r="B920" t="str">
            <v>PROF NIVEL IV TP 12 H</v>
          </cell>
        </row>
        <row r="921">
          <cell r="A921">
            <v>921</v>
          </cell>
          <cell r="B921" t="str">
            <v>PROF NIVEL V 40 H</v>
          </cell>
        </row>
        <row r="922">
          <cell r="A922">
            <v>922</v>
          </cell>
          <cell r="B922" t="str">
            <v>PROF NIVEL IV 40 H</v>
          </cell>
        </row>
        <row r="923">
          <cell r="A923">
            <v>923</v>
          </cell>
          <cell r="B923" t="str">
            <v>PROF NIVEL IV 40 H</v>
          </cell>
        </row>
        <row r="924">
          <cell r="A924">
            <v>924</v>
          </cell>
          <cell r="B924" t="str">
            <v>PROF NIVEL III 40 H</v>
          </cell>
        </row>
        <row r="925">
          <cell r="A925">
            <v>925</v>
          </cell>
          <cell r="B925" t="str">
            <v>PROF NIVEL III 40 H</v>
          </cell>
        </row>
        <row r="926">
          <cell r="A926">
            <v>926</v>
          </cell>
          <cell r="B926" t="str">
            <v>PRINCIPAL DE</v>
          </cell>
        </row>
        <row r="927">
          <cell r="A927">
            <v>927</v>
          </cell>
          <cell r="B927" t="str">
            <v>PRINCIPAL DE</v>
          </cell>
        </row>
        <row r="928">
          <cell r="A928">
            <v>928</v>
          </cell>
          <cell r="B928" t="str">
            <v>PRINCIPAL DE</v>
          </cell>
        </row>
        <row r="929">
          <cell r="A929">
            <v>929</v>
          </cell>
          <cell r="B929" t="str">
            <v>PRINCIPAL DE</v>
          </cell>
        </row>
        <row r="930">
          <cell r="A930">
            <v>930</v>
          </cell>
          <cell r="B930" t="str">
            <v>PRINCIPAL DE</v>
          </cell>
        </row>
        <row r="931">
          <cell r="A931">
            <v>931</v>
          </cell>
          <cell r="B931" t="str">
            <v>PRINCIPAL DE</v>
          </cell>
        </row>
        <row r="932">
          <cell r="A932">
            <v>932</v>
          </cell>
          <cell r="B932" t="str">
            <v>PRINCIPAL DE</v>
          </cell>
        </row>
        <row r="933">
          <cell r="A933">
            <v>933</v>
          </cell>
          <cell r="B933" t="str">
            <v>PRINCIPAL DE</v>
          </cell>
        </row>
        <row r="934">
          <cell r="A934">
            <v>934</v>
          </cell>
          <cell r="B934" t="str">
            <v>PRINCIPAL DE</v>
          </cell>
        </row>
        <row r="935">
          <cell r="A935">
            <v>935</v>
          </cell>
          <cell r="B935" t="str">
            <v>PRINCIPAL DE</v>
          </cell>
        </row>
        <row r="936">
          <cell r="A936">
            <v>936</v>
          </cell>
          <cell r="B936" t="str">
            <v>PRINCIPAL DE</v>
          </cell>
        </row>
        <row r="937">
          <cell r="A937">
            <v>937</v>
          </cell>
          <cell r="B937" t="str">
            <v>PRINCIPAL DE</v>
          </cell>
        </row>
        <row r="938">
          <cell r="A938">
            <v>938</v>
          </cell>
          <cell r="B938" t="str">
            <v>PRINCIPAL DE</v>
          </cell>
        </row>
        <row r="939">
          <cell r="A939">
            <v>939</v>
          </cell>
          <cell r="B939" t="str">
            <v>PRINCIPAL TC</v>
          </cell>
        </row>
        <row r="940">
          <cell r="A940">
            <v>940</v>
          </cell>
          <cell r="B940" t="str">
            <v>PRINCIPAL TC</v>
          </cell>
        </row>
        <row r="941">
          <cell r="A941">
            <v>941</v>
          </cell>
          <cell r="B941" t="str">
            <v>PRINCIPAL TC</v>
          </cell>
        </row>
        <row r="942">
          <cell r="A942">
            <v>942</v>
          </cell>
          <cell r="B942" t="str">
            <v>PRINCIPAL TC</v>
          </cell>
        </row>
        <row r="943">
          <cell r="A943">
            <v>943</v>
          </cell>
          <cell r="B943" t="str">
            <v>PRINCIPAL TC</v>
          </cell>
        </row>
        <row r="944">
          <cell r="A944">
            <v>944</v>
          </cell>
          <cell r="B944" t="str">
            <v>PRINCIPAL TC</v>
          </cell>
        </row>
        <row r="945">
          <cell r="A945">
            <v>945</v>
          </cell>
          <cell r="B945" t="str">
            <v>PRINCIPAL TC</v>
          </cell>
        </row>
        <row r="946">
          <cell r="A946">
            <v>946</v>
          </cell>
          <cell r="B946" t="str">
            <v>PRINCIPAL TC</v>
          </cell>
        </row>
        <row r="947">
          <cell r="A947">
            <v>947</v>
          </cell>
          <cell r="B947" t="str">
            <v>PRINCIPAL TC</v>
          </cell>
        </row>
        <row r="948">
          <cell r="A948">
            <v>948</v>
          </cell>
          <cell r="B948" t="str">
            <v>PRINCIPAL TC</v>
          </cell>
        </row>
        <row r="949">
          <cell r="A949">
            <v>949</v>
          </cell>
          <cell r="B949" t="str">
            <v>PRINCIPAL TC</v>
          </cell>
        </row>
        <row r="950">
          <cell r="A950">
            <v>950</v>
          </cell>
          <cell r="B950" t="str">
            <v>PRINCIPAL TP 20 H</v>
          </cell>
        </row>
        <row r="951">
          <cell r="A951">
            <v>951</v>
          </cell>
          <cell r="B951" t="str">
            <v>ASOCIADO DE</v>
          </cell>
        </row>
        <row r="952">
          <cell r="A952">
            <v>952</v>
          </cell>
          <cell r="B952" t="str">
            <v>ASOCIADO DE</v>
          </cell>
        </row>
        <row r="953">
          <cell r="A953">
            <v>953</v>
          </cell>
          <cell r="B953" t="str">
            <v>ASOCIADO TC</v>
          </cell>
        </row>
        <row r="954">
          <cell r="A954">
            <v>954</v>
          </cell>
          <cell r="B954" t="str">
            <v>ASOCIADO TC</v>
          </cell>
        </row>
        <row r="955">
          <cell r="A955">
            <v>955</v>
          </cell>
          <cell r="B955" t="str">
            <v>ASOCIADO TC</v>
          </cell>
        </row>
        <row r="956">
          <cell r="A956">
            <v>956</v>
          </cell>
          <cell r="B956" t="str">
            <v>ASOCIADO TC</v>
          </cell>
        </row>
        <row r="957">
          <cell r="A957">
            <v>957</v>
          </cell>
          <cell r="B957" t="str">
            <v>ASOCIADO TC</v>
          </cell>
        </row>
        <row r="958">
          <cell r="A958">
            <v>958</v>
          </cell>
          <cell r="B958" t="str">
            <v>ASOCIADO TC</v>
          </cell>
        </row>
        <row r="959">
          <cell r="A959">
            <v>959</v>
          </cell>
          <cell r="B959" t="str">
            <v>ASOCIADO TC</v>
          </cell>
        </row>
        <row r="960">
          <cell r="A960">
            <v>960</v>
          </cell>
          <cell r="B960" t="str">
            <v>ASOCIADO TC</v>
          </cell>
        </row>
        <row r="961">
          <cell r="A961">
            <v>961</v>
          </cell>
          <cell r="B961" t="str">
            <v>ASOCIADO TC</v>
          </cell>
        </row>
        <row r="962">
          <cell r="A962">
            <v>962</v>
          </cell>
          <cell r="B962" t="str">
            <v>ASOCIADO TC</v>
          </cell>
        </row>
        <row r="963">
          <cell r="A963">
            <v>963</v>
          </cell>
          <cell r="B963" t="str">
            <v>ASOCIADO TC</v>
          </cell>
        </row>
        <row r="964">
          <cell r="A964">
            <v>964</v>
          </cell>
          <cell r="B964" t="str">
            <v>ASOCIADO TC</v>
          </cell>
        </row>
        <row r="965">
          <cell r="A965">
            <v>965</v>
          </cell>
          <cell r="B965" t="str">
            <v>ASOCIADO TC</v>
          </cell>
        </row>
        <row r="966">
          <cell r="A966">
            <v>966</v>
          </cell>
          <cell r="B966" t="str">
            <v>ASOCIADO TC</v>
          </cell>
        </row>
        <row r="967">
          <cell r="A967">
            <v>967</v>
          </cell>
          <cell r="B967" t="str">
            <v>ASOCIADO TC</v>
          </cell>
        </row>
        <row r="968">
          <cell r="A968">
            <v>968</v>
          </cell>
          <cell r="B968" t="str">
            <v>ASOCIADO TC</v>
          </cell>
        </row>
        <row r="969">
          <cell r="A969">
            <v>969</v>
          </cell>
          <cell r="B969" t="str">
            <v>ASOCIADO TC</v>
          </cell>
        </row>
        <row r="970">
          <cell r="A970">
            <v>970</v>
          </cell>
          <cell r="B970" t="str">
            <v>ASOCIADO TP 20 H</v>
          </cell>
        </row>
        <row r="971">
          <cell r="A971">
            <v>971</v>
          </cell>
          <cell r="B971" t="str">
            <v>ASOCIADO TP 20 H</v>
          </cell>
        </row>
        <row r="972">
          <cell r="A972">
            <v>972</v>
          </cell>
          <cell r="B972" t="str">
            <v>ASOCIADO TP 10 H</v>
          </cell>
        </row>
        <row r="973">
          <cell r="A973">
            <v>973</v>
          </cell>
          <cell r="B973" t="str">
            <v>ASOCIADO TP 10 H</v>
          </cell>
        </row>
        <row r="974">
          <cell r="A974">
            <v>974</v>
          </cell>
          <cell r="B974" t="str">
            <v>AUXILIAR TC</v>
          </cell>
        </row>
        <row r="975">
          <cell r="A975">
            <v>975</v>
          </cell>
          <cell r="B975" t="str">
            <v>AUXILIAR TC</v>
          </cell>
        </row>
        <row r="976">
          <cell r="A976">
            <v>976</v>
          </cell>
          <cell r="B976" t="str">
            <v>AUXILIAR TC</v>
          </cell>
        </row>
        <row r="977">
          <cell r="A977">
            <v>977</v>
          </cell>
          <cell r="B977" t="str">
            <v>AUXILIAR TC</v>
          </cell>
        </row>
        <row r="978">
          <cell r="A978">
            <v>978</v>
          </cell>
          <cell r="B978" t="str">
            <v>AUXILIAR TC</v>
          </cell>
        </row>
        <row r="979">
          <cell r="A979">
            <v>979</v>
          </cell>
          <cell r="B979" t="str">
            <v>AUXILIAR TC</v>
          </cell>
        </row>
        <row r="980">
          <cell r="A980">
            <v>980</v>
          </cell>
          <cell r="B980" t="str">
            <v>AUXILIAR TC</v>
          </cell>
        </row>
        <row r="981">
          <cell r="A981">
            <v>981</v>
          </cell>
          <cell r="B981" t="str">
            <v>AUXILIAR TC</v>
          </cell>
        </row>
        <row r="982">
          <cell r="A982">
            <v>982</v>
          </cell>
          <cell r="B982" t="str">
            <v>AUXILIAR TC</v>
          </cell>
        </row>
        <row r="983">
          <cell r="A983">
            <v>983</v>
          </cell>
          <cell r="B983" t="str">
            <v>AUXILIAR TC</v>
          </cell>
        </row>
        <row r="984">
          <cell r="A984">
            <v>984</v>
          </cell>
          <cell r="B984" t="str">
            <v>AUXILIAR TC</v>
          </cell>
        </row>
        <row r="985">
          <cell r="A985">
            <v>985</v>
          </cell>
          <cell r="B985" t="str">
            <v>AUXILIAR TC</v>
          </cell>
        </row>
        <row r="986">
          <cell r="A986">
            <v>986</v>
          </cell>
          <cell r="B986" t="str">
            <v>AUXILIAR TC</v>
          </cell>
        </row>
        <row r="987">
          <cell r="A987">
            <v>987</v>
          </cell>
          <cell r="B987" t="str">
            <v>AUXILIAR TC</v>
          </cell>
        </row>
        <row r="988">
          <cell r="A988">
            <v>988</v>
          </cell>
          <cell r="B988" t="str">
            <v>AUXILIAR TC</v>
          </cell>
        </row>
        <row r="989">
          <cell r="A989">
            <v>989</v>
          </cell>
          <cell r="B989" t="str">
            <v>AUXILIAR TC</v>
          </cell>
        </row>
        <row r="990">
          <cell r="A990">
            <v>990</v>
          </cell>
          <cell r="B990" t="str">
            <v>AUXILIAR TC</v>
          </cell>
        </row>
        <row r="991">
          <cell r="A991">
            <v>991</v>
          </cell>
          <cell r="B991" t="str">
            <v>AUXILIAR TC</v>
          </cell>
        </row>
        <row r="992">
          <cell r="A992">
            <v>992</v>
          </cell>
          <cell r="B992" t="str">
            <v>AUXILIAR TC</v>
          </cell>
        </row>
        <row r="993">
          <cell r="A993">
            <v>993</v>
          </cell>
          <cell r="B993" t="str">
            <v>AUXILIAR TC</v>
          </cell>
        </row>
        <row r="994">
          <cell r="A994">
            <v>994</v>
          </cell>
          <cell r="B994" t="str">
            <v>AUXILIAR TC</v>
          </cell>
        </row>
        <row r="995">
          <cell r="A995">
            <v>995</v>
          </cell>
          <cell r="B995" t="str">
            <v>AUXILIAR TC</v>
          </cell>
        </row>
        <row r="996">
          <cell r="A996">
            <v>996</v>
          </cell>
          <cell r="B996" t="str">
            <v>AUXILIAR TC</v>
          </cell>
        </row>
        <row r="997">
          <cell r="A997">
            <v>997</v>
          </cell>
          <cell r="B997" t="str">
            <v>AUXILIAR TC</v>
          </cell>
        </row>
        <row r="998">
          <cell r="A998">
            <v>998</v>
          </cell>
          <cell r="B998" t="str">
            <v>AUXILIAR TC</v>
          </cell>
        </row>
        <row r="999">
          <cell r="A999">
            <v>999</v>
          </cell>
          <cell r="B999" t="str">
            <v>AUXILIAR TC</v>
          </cell>
        </row>
        <row r="1000">
          <cell r="A1000">
            <v>1000</v>
          </cell>
          <cell r="B1000" t="str">
            <v>AUXILIAR TC</v>
          </cell>
        </row>
        <row r="1001">
          <cell r="A1001">
            <v>1001</v>
          </cell>
          <cell r="B1001" t="str">
            <v>AUXILIAR TC</v>
          </cell>
        </row>
        <row r="1002">
          <cell r="A1002">
            <v>1002</v>
          </cell>
          <cell r="B1002" t="str">
            <v>AUXILIAR TC</v>
          </cell>
        </row>
        <row r="1003">
          <cell r="A1003">
            <v>1003</v>
          </cell>
          <cell r="B1003" t="str">
            <v>AUXILIAR TC</v>
          </cell>
        </row>
      </sheetData>
      <sheetData sheetId="5">
        <row r="1">
          <cell r="A1" t="str">
            <v>COD.</v>
          </cell>
          <cell r="B1" t="str">
            <v>FACULTAD</v>
          </cell>
          <cell r="C1" t="str">
            <v>DPTO. ACADEMICO</v>
          </cell>
          <cell r="D1" t="str">
            <v>DOCENTE</v>
          </cell>
          <cell r="E1" t="str">
            <v>CONDICION</v>
          </cell>
          <cell r="F1" t="str">
            <v>CATEGORIA</v>
          </cell>
          <cell r="G1" t="str">
            <v>PLAZA</v>
          </cell>
          <cell r="H1" t="str">
            <v>ACTIVIDAD</v>
          </cell>
          <cell r="I1" t="str">
            <v>DU033</v>
          </cell>
          <cell r="J1" t="str">
            <v>L29137</v>
          </cell>
          <cell r="K1" t="str">
            <v>Reint. AFP</v>
          </cell>
          <cell r="L1" t="str">
            <v>SEXO</v>
          </cell>
          <cell r="M1" t="str">
            <v>CAT.</v>
          </cell>
          <cell r="N1" t="str">
            <v>DNI</v>
          </cell>
          <cell r="O1" t="str">
            <v>SIST.PEN.</v>
          </cell>
          <cell r="P1" t="str">
            <v>TITULO</v>
          </cell>
          <cell r="Q1" t="str">
            <v>GRADO</v>
          </cell>
          <cell r="S1" t="str">
            <v>DOCTORADO</v>
          </cell>
          <cell r="U1" t="str">
            <v>ESTADO CIVIL</v>
          </cell>
          <cell r="V1" t="str">
            <v>F.INGRESO</v>
          </cell>
          <cell r="W1" t="str">
            <v>DIRECCION</v>
          </cell>
          <cell r="X1" t="str">
            <v>CA</v>
          </cell>
          <cell r="Y1" t="str">
            <v>CARGO ADMINISTRATIVO</v>
          </cell>
          <cell r="Z1" t="str">
            <v>OBSERVACIONES</v>
          </cell>
        </row>
        <row r="2">
          <cell r="A2">
            <v>4534</v>
          </cell>
          <cell r="B2" t="str">
            <v>CIENCIAS AGROPECUARIAS</v>
          </cell>
          <cell r="C2" t="str">
            <v>AGRONOMIA Y ZOOTECNIA</v>
          </cell>
          <cell r="D2" t="str">
            <v>LUJAN SALVATIERRA ANGEL PEDRO</v>
          </cell>
          <cell r="E2" t="str">
            <v>NOMBRADO</v>
          </cell>
          <cell r="F2" t="str">
            <v>ASOCIADO DE</v>
          </cell>
          <cell r="G2">
            <v>18</v>
          </cell>
          <cell r="H2">
            <v>1</v>
          </cell>
          <cell r="I2">
            <v>82.76</v>
          </cell>
          <cell r="J2">
            <v>300</v>
          </cell>
          <cell r="L2" t="str">
            <v>M</v>
          </cell>
          <cell r="M2" t="str">
            <v>ASO DE</v>
          </cell>
          <cell r="N2">
            <v>17907567</v>
          </cell>
          <cell r="O2" t="str">
            <v>A.F.P</v>
          </cell>
          <cell r="P2" t="str">
            <v>ING. AGRONOMO</v>
          </cell>
          <cell r="Q2" t="str">
            <v>MAESTRO</v>
          </cell>
          <cell r="R2">
            <v>37967</v>
          </cell>
          <cell r="S2" t="str">
            <v>DOCTOR</v>
          </cell>
          <cell r="U2" t="str">
            <v>CASADO</v>
          </cell>
          <cell r="V2">
            <v>34456</v>
          </cell>
          <cell r="W2" t="str">
            <v>MARACAEBO O-6 - MONSERRATE - TRUJILLO</v>
          </cell>
          <cell r="X2" t="str">
            <v/>
          </cell>
          <cell r="Y2" t="str">
            <v/>
          </cell>
        </row>
        <row r="3">
          <cell r="A3">
            <v>5162</v>
          </cell>
          <cell r="B3" t="str">
            <v>CIENCIAS AGROPECUARIAS</v>
          </cell>
          <cell r="C3" t="str">
            <v>AGRONOMIA Y ZOOTECNIA</v>
          </cell>
          <cell r="D3" t="str">
            <v>RIOS CAMPOS NELSON HORACIO</v>
          </cell>
          <cell r="E3" t="str">
            <v>NOMBRADO</v>
          </cell>
          <cell r="F3" t="str">
            <v>ASOCIADO TC</v>
          </cell>
          <cell r="G3">
            <v>43</v>
          </cell>
          <cell r="H3">
            <v>1</v>
          </cell>
          <cell r="I3">
            <v>287.10000000000002</v>
          </cell>
          <cell r="J3">
            <v>560</v>
          </cell>
          <cell r="L3" t="str">
            <v>M</v>
          </cell>
          <cell r="M3" t="str">
            <v>ASO TC</v>
          </cell>
          <cell r="N3">
            <v>17889124</v>
          </cell>
          <cell r="O3" t="str">
            <v>A.F.P</v>
          </cell>
          <cell r="P3" t="str">
            <v>ING.AGRONOMO</v>
          </cell>
          <cell r="Q3" t="str">
            <v>MAESTRO</v>
          </cell>
          <cell r="R3">
            <v>34170</v>
          </cell>
          <cell r="S3" t="str">
            <v xml:space="preserve"> </v>
          </cell>
          <cell r="U3" t="str">
            <v>CASADO</v>
          </cell>
          <cell r="V3">
            <v>36617</v>
          </cell>
          <cell r="W3" t="str">
            <v>LOS TOPACIOS N° 295 - LA RINCONADA - TRUJILLO</v>
          </cell>
          <cell r="X3">
            <v>3</v>
          </cell>
          <cell r="Y3" t="str">
            <v>DECANO</v>
          </cell>
        </row>
        <row r="4">
          <cell r="A4">
            <v>5200</v>
          </cell>
          <cell r="B4" t="str">
            <v>CIENCIAS AGROPECUARIAS</v>
          </cell>
          <cell r="C4" t="str">
            <v>AGRONOMIA Y ZOOTECNIA</v>
          </cell>
          <cell r="D4" t="str">
            <v>MENDEZ GARCIA EDUARDO FELIPE</v>
          </cell>
          <cell r="E4" t="str">
            <v>NOMBRADO</v>
          </cell>
          <cell r="F4" t="str">
            <v>AUXILIAR TC</v>
          </cell>
          <cell r="G4">
            <v>45</v>
          </cell>
          <cell r="H4">
            <v>1</v>
          </cell>
          <cell r="I4">
            <v>130.38</v>
          </cell>
          <cell r="J4">
            <v>280</v>
          </cell>
          <cell r="L4" t="str">
            <v>M</v>
          </cell>
          <cell r="M4" t="str">
            <v>AUX TC</v>
          </cell>
          <cell r="N4">
            <v>18878789</v>
          </cell>
          <cell r="O4" t="str">
            <v>A.F.P</v>
          </cell>
          <cell r="P4" t="str">
            <v>ING. AGRONOMO</v>
          </cell>
          <cell r="Q4" t="str">
            <v xml:space="preserve"> </v>
          </cell>
          <cell r="S4" t="str">
            <v xml:space="preserve"> </v>
          </cell>
          <cell r="U4" t="str">
            <v>CASADO</v>
          </cell>
          <cell r="V4">
            <v>36805</v>
          </cell>
          <cell r="W4" t="str">
            <v>MZ. B LOTE 17 - COVICORTI - TRUJILLO</v>
          </cell>
          <cell r="X4" t="str">
            <v/>
          </cell>
          <cell r="Y4" t="str">
            <v/>
          </cell>
        </row>
        <row r="5">
          <cell r="A5">
            <v>4920</v>
          </cell>
          <cell r="B5" t="str">
            <v>CIENCIAS AGROPECUARIAS</v>
          </cell>
          <cell r="C5" t="str">
            <v>AGRONOMIA Y ZOOTECNIA</v>
          </cell>
          <cell r="D5" t="str">
            <v>ALARCON GUTIERRES WILLMAN NEPTALI</v>
          </cell>
          <cell r="E5" t="str">
            <v>NOMBRADO</v>
          </cell>
          <cell r="F5" t="str">
            <v>AUXILIAR TC</v>
          </cell>
          <cell r="G5">
            <v>46</v>
          </cell>
          <cell r="H5">
            <v>1</v>
          </cell>
          <cell r="I5">
            <v>130.38</v>
          </cell>
          <cell r="J5">
            <v>280</v>
          </cell>
          <cell r="L5" t="str">
            <v>M</v>
          </cell>
          <cell r="M5" t="str">
            <v>AUX TC</v>
          </cell>
          <cell r="N5">
            <v>18201116</v>
          </cell>
          <cell r="O5" t="str">
            <v>A.F.P</v>
          </cell>
          <cell r="P5" t="str">
            <v>MEDICO VETERINARIO</v>
          </cell>
          <cell r="Q5" t="str">
            <v xml:space="preserve"> </v>
          </cell>
          <cell r="S5" t="str">
            <v xml:space="preserve"> </v>
          </cell>
          <cell r="U5" t="str">
            <v>CASADO</v>
          </cell>
          <cell r="V5">
            <v>36229</v>
          </cell>
          <cell r="W5" t="str">
            <v xml:space="preserve">LOTE 4 MZ. B SAN ANDRES 5TA ETAPA -  - </v>
          </cell>
          <cell r="X5">
            <v>6</v>
          </cell>
          <cell r="Y5" t="str">
            <v>DIRECTOR DE ESCUELA</v>
          </cell>
        </row>
        <row r="6">
          <cell r="A6">
            <v>4997</v>
          </cell>
          <cell r="B6" t="str">
            <v>CIENCIAS AGROPECUARIAS</v>
          </cell>
          <cell r="C6" t="str">
            <v>AGRONOMIA Y ZOOTECNIA</v>
          </cell>
          <cell r="D6" t="str">
            <v>ZAVALETA ARMAS JULIO CESAR</v>
          </cell>
          <cell r="E6" t="str">
            <v>NOMBRADO</v>
          </cell>
          <cell r="F6" t="str">
            <v>AUXILIAR TC</v>
          </cell>
          <cell r="G6">
            <v>47</v>
          </cell>
          <cell r="H6">
            <v>1</v>
          </cell>
          <cell r="I6">
            <v>130.38</v>
          </cell>
          <cell r="J6">
            <v>280</v>
          </cell>
          <cell r="L6" t="str">
            <v>M</v>
          </cell>
          <cell r="M6" t="str">
            <v>AUX TC</v>
          </cell>
          <cell r="N6">
            <v>18149118</v>
          </cell>
          <cell r="O6" t="str">
            <v>A.F.P</v>
          </cell>
          <cell r="P6" t="str">
            <v>ING. AGRONOMO</v>
          </cell>
          <cell r="Q6" t="str">
            <v xml:space="preserve"> </v>
          </cell>
          <cell r="S6" t="str">
            <v xml:space="preserve"> </v>
          </cell>
          <cell r="U6" t="str">
            <v>SOLTERO</v>
          </cell>
          <cell r="V6">
            <v>36438</v>
          </cell>
          <cell r="W6" t="str">
            <v xml:space="preserve">BOLIVAR N° 932 -  - </v>
          </cell>
          <cell r="X6">
            <v>6</v>
          </cell>
          <cell r="Y6" t="str">
            <v>DIRECTOR DE ESCUELA</v>
          </cell>
        </row>
        <row r="7">
          <cell r="A7">
            <v>4902</v>
          </cell>
          <cell r="B7" t="str">
            <v>CIENCIAS AGROPECUARIAS</v>
          </cell>
          <cell r="C7" t="str">
            <v>AGRONOMIA Y ZOOTECNIA</v>
          </cell>
          <cell r="D7" t="str">
            <v>LEON GALLARDO SARA</v>
          </cell>
          <cell r="E7" t="str">
            <v>NOMBRADO</v>
          </cell>
          <cell r="F7" t="str">
            <v>AUXILIAR TC</v>
          </cell>
          <cell r="G7">
            <v>48</v>
          </cell>
          <cell r="H7">
            <v>1</v>
          </cell>
          <cell r="I7">
            <v>130.38</v>
          </cell>
          <cell r="J7">
            <v>280</v>
          </cell>
          <cell r="L7" t="str">
            <v>F</v>
          </cell>
          <cell r="M7" t="str">
            <v>AUX TC</v>
          </cell>
          <cell r="N7">
            <v>17989241</v>
          </cell>
          <cell r="O7" t="str">
            <v>A.F.P</v>
          </cell>
          <cell r="P7" t="str">
            <v>ING. AGRONOMO</v>
          </cell>
          <cell r="Q7" t="str">
            <v>MAESTRO</v>
          </cell>
          <cell r="R7">
            <v>37967</v>
          </cell>
          <cell r="S7" t="str">
            <v xml:space="preserve"> </v>
          </cell>
          <cell r="U7" t="str">
            <v>CASADA</v>
          </cell>
          <cell r="V7">
            <v>36083</v>
          </cell>
          <cell r="W7" t="str">
            <v xml:space="preserve">6 DE ENERO N° 142 LA ESPERANZA -  - </v>
          </cell>
          <cell r="X7" t="str">
            <v/>
          </cell>
          <cell r="Y7" t="str">
            <v/>
          </cell>
        </row>
        <row r="8">
          <cell r="A8">
            <v>5163</v>
          </cell>
          <cell r="B8" t="str">
            <v>CIENCIAS AGROPECUARIAS</v>
          </cell>
          <cell r="C8" t="str">
            <v>AGRONOMIA Y ZOOTECNIA</v>
          </cell>
          <cell r="D8" t="str">
            <v>MORACHIMO BORREGO PABLO JAVIER</v>
          </cell>
          <cell r="E8" t="str">
            <v>NOMBRADO</v>
          </cell>
          <cell r="F8" t="str">
            <v>AUXILIAR TC</v>
          </cell>
          <cell r="G8">
            <v>49</v>
          </cell>
          <cell r="H8">
            <v>1</v>
          </cell>
          <cell r="I8">
            <v>130.38</v>
          </cell>
          <cell r="J8">
            <v>280</v>
          </cell>
          <cell r="L8" t="str">
            <v>M</v>
          </cell>
          <cell r="M8" t="str">
            <v>AUX TC</v>
          </cell>
          <cell r="N8">
            <v>17922567</v>
          </cell>
          <cell r="O8">
            <v>19990</v>
          </cell>
          <cell r="P8" t="str">
            <v>ING. AGRONOMO</v>
          </cell>
          <cell r="Q8" t="str">
            <v>MAESTRO</v>
          </cell>
          <cell r="S8" t="str">
            <v xml:space="preserve"> </v>
          </cell>
          <cell r="U8" t="str">
            <v>SOLTERO</v>
          </cell>
          <cell r="V8">
            <v>36657</v>
          </cell>
          <cell r="W8" t="str">
            <v>MZ. J LOTE 13 - SAN ISIDRO - TRUJILLO</v>
          </cell>
          <cell r="X8" t="str">
            <v/>
          </cell>
          <cell r="Y8" t="str">
            <v/>
          </cell>
        </row>
        <row r="9">
          <cell r="A9">
            <v>5164</v>
          </cell>
          <cell r="B9" t="str">
            <v>CIENCIAS AGROPECUARIAS</v>
          </cell>
          <cell r="C9" t="str">
            <v>AGRONOMIA Y ZOOTECNIA</v>
          </cell>
          <cell r="D9" t="str">
            <v>SAAVEDRA SARMIENTO HERACLIDES HUGO</v>
          </cell>
          <cell r="E9" t="str">
            <v>NOMBRADO</v>
          </cell>
          <cell r="F9" t="str">
            <v>AUXILIAR TC</v>
          </cell>
          <cell r="G9">
            <v>50</v>
          </cell>
          <cell r="H9">
            <v>1</v>
          </cell>
          <cell r="I9">
            <v>130.38</v>
          </cell>
          <cell r="J9">
            <v>280</v>
          </cell>
          <cell r="L9" t="str">
            <v>M</v>
          </cell>
          <cell r="M9" t="str">
            <v>AUX TC</v>
          </cell>
          <cell r="N9">
            <v>26656086</v>
          </cell>
          <cell r="O9" t="str">
            <v>A.F.P</v>
          </cell>
          <cell r="P9" t="str">
            <v>MEDICO VETERINARIO</v>
          </cell>
          <cell r="Q9" t="str">
            <v>MAESTRO</v>
          </cell>
          <cell r="R9">
            <v>39283</v>
          </cell>
          <cell r="S9" t="str">
            <v xml:space="preserve"> </v>
          </cell>
          <cell r="U9" t="str">
            <v>CASADO</v>
          </cell>
          <cell r="V9">
            <v>36661</v>
          </cell>
          <cell r="W9" t="str">
            <v>MZ. B-37 LOTE 12 III ETAPA - MANUEL AREVALO - LA ESPERANZA</v>
          </cell>
          <cell r="X9" t="str">
            <v/>
          </cell>
          <cell r="Y9" t="str">
            <v/>
          </cell>
        </row>
        <row r="10">
          <cell r="A10">
            <v>5574</v>
          </cell>
          <cell r="B10" t="str">
            <v>CIENCIAS AGROPECUARIAS</v>
          </cell>
          <cell r="C10" t="str">
            <v>AGRONOMIA Y ZOOTECNIA</v>
          </cell>
          <cell r="D10" t="str">
            <v>ABANTO ROJAS ELI MANUEL</v>
          </cell>
          <cell r="E10" t="str">
            <v>NOMBRADO</v>
          </cell>
          <cell r="F10" t="str">
            <v>AUXILIAR TC</v>
          </cell>
          <cell r="G10">
            <v>86</v>
          </cell>
          <cell r="H10">
            <v>1</v>
          </cell>
          <cell r="I10">
            <v>0</v>
          </cell>
          <cell r="J10">
            <v>0</v>
          </cell>
          <cell r="L10" t="str">
            <v>M</v>
          </cell>
          <cell r="M10" t="str">
            <v>AUX TC</v>
          </cell>
          <cell r="N10">
            <v>26602627</v>
          </cell>
          <cell r="O10" t="str">
            <v>A.F.P.</v>
          </cell>
          <cell r="P10" t="str">
            <v>ING.ZOOCTENISTA</v>
          </cell>
          <cell r="Q10" t="str">
            <v xml:space="preserve"> </v>
          </cell>
          <cell r="S10" t="str">
            <v xml:space="preserve"> </v>
          </cell>
          <cell r="U10" t="str">
            <v>SOLTERO</v>
          </cell>
          <cell r="V10">
            <v>38720</v>
          </cell>
          <cell r="W10" t="str">
            <v>ORQUIDEAS # 280 - CALIFORNIA - VICTOR LARCO</v>
          </cell>
          <cell r="X10" t="str">
            <v/>
          </cell>
          <cell r="Y10" t="str">
            <v/>
          </cell>
        </row>
        <row r="11">
          <cell r="A11">
            <v>4824</v>
          </cell>
          <cell r="B11" t="str">
            <v>CIENCIAS AGROPECUARIAS</v>
          </cell>
          <cell r="C11" t="str">
            <v>AGRONOMIA Y ZOOTECNIA</v>
          </cell>
          <cell r="D11" t="str">
            <v>BORBOR PONCE MIRYAM MAGDALENA</v>
          </cell>
          <cell r="E11" t="str">
            <v>NOMBRADO</v>
          </cell>
          <cell r="F11" t="str">
            <v>PRINCIPAL DE</v>
          </cell>
          <cell r="G11">
            <v>194</v>
          </cell>
          <cell r="H11">
            <v>1</v>
          </cell>
          <cell r="I11">
            <v>257.02</v>
          </cell>
          <cell r="J11">
            <v>580</v>
          </cell>
          <cell r="L11" t="str">
            <v>F</v>
          </cell>
          <cell r="M11" t="str">
            <v>PRI DE</v>
          </cell>
          <cell r="N11" t="str">
            <v>08464768</v>
          </cell>
          <cell r="O11" t="str">
            <v>A.F.P</v>
          </cell>
          <cell r="P11" t="str">
            <v>ING. AGRONOMO</v>
          </cell>
          <cell r="Q11" t="str">
            <v>MAESTRO</v>
          </cell>
          <cell r="R11">
            <v>33851</v>
          </cell>
          <cell r="S11" t="str">
            <v xml:space="preserve"> </v>
          </cell>
          <cell r="U11" t="str">
            <v>CASADA</v>
          </cell>
          <cell r="V11">
            <v>35744</v>
          </cell>
          <cell r="W11" t="str">
            <v>FRANZ LISZT # 778 - PRIMAVERA - TRUJILLO</v>
          </cell>
          <cell r="X11" t="str">
            <v/>
          </cell>
          <cell r="Y11" t="str">
            <v/>
          </cell>
        </row>
        <row r="12">
          <cell r="A12">
            <v>5573</v>
          </cell>
          <cell r="B12" t="str">
            <v>CIENCIAS AGROPECUARIAS</v>
          </cell>
          <cell r="C12" t="str">
            <v>AGRONOMIA Y ZOOTECNIA</v>
          </cell>
          <cell r="D12" t="str">
            <v>RAMIREZ TORRES LUIS ANTONIO</v>
          </cell>
          <cell r="E12" t="str">
            <v>NOMBRADO</v>
          </cell>
          <cell r="F12" t="str">
            <v>AUXILIAR TC</v>
          </cell>
          <cell r="G12">
            <v>320</v>
          </cell>
          <cell r="H12">
            <v>1</v>
          </cell>
          <cell r="I12">
            <v>0</v>
          </cell>
          <cell r="J12">
            <v>0</v>
          </cell>
          <cell r="L12" t="str">
            <v>M</v>
          </cell>
          <cell r="M12" t="str">
            <v>AUX TC</v>
          </cell>
          <cell r="N12">
            <v>26600754</v>
          </cell>
          <cell r="O12">
            <v>19990</v>
          </cell>
          <cell r="P12" t="str">
            <v>ING.AGROINDUSTRIAL</v>
          </cell>
          <cell r="Q12" t="str">
            <v xml:space="preserve"> </v>
          </cell>
          <cell r="S12" t="str">
            <v xml:space="preserve"> </v>
          </cell>
          <cell r="U12" t="str">
            <v>CASADO</v>
          </cell>
          <cell r="V12">
            <v>38720</v>
          </cell>
          <cell r="W12" t="str">
            <v>PANCHO FIERRO MZ I LOTE 33 - SANTO DOMINGUITO - TRUJILLO</v>
          </cell>
          <cell r="X12" t="str">
            <v/>
          </cell>
          <cell r="Y12" t="str">
            <v/>
          </cell>
        </row>
        <row r="13">
          <cell r="A13">
            <v>4901</v>
          </cell>
          <cell r="B13" t="str">
            <v>CIENCIAS AGROPECUARIAS</v>
          </cell>
          <cell r="C13" t="str">
            <v>AGRONOMIA Y ZOOTECNIA</v>
          </cell>
          <cell r="D13" t="str">
            <v>CEDANO SAAVEDRA CAROLINA ESTHER</v>
          </cell>
          <cell r="E13" t="str">
            <v>NOMBRADO</v>
          </cell>
          <cell r="F13" t="str">
            <v>AUXILIAR TC</v>
          </cell>
          <cell r="G13">
            <v>593</v>
          </cell>
          <cell r="H13">
            <v>1</v>
          </cell>
          <cell r="I13">
            <v>29.34</v>
          </cell>
          <cell r="J13">
            <v>140</v>
          </cell>
          <cell r="L13" t="str">
            <v>F</v>
          </cell>
          <cell r="M13" t="str">
            <v>AUX TC</v>
          </cell>
          <cell r="N13" t="str">
            <v>02703684</v>
          </cell>
          <cell r="O13" t="str">
            <v>A.F.P</v>
          </cell>
          <cell r="P13" t="str">
            <v>ING. AGRONOMO</v>
          </cell>
          <cell r="Q13" t="str">
            <v xml:space="preserve"> </v>
          </cell>
          <cell r="S13" t="str">
            <v xml:space="preserve"> </v>
          </cell>
          <cell r="U13" t="str">
            <v>CASADA</v>
          </cell>
          <cell r="V13">
            <v>36083</v>
          </cell>
          <cell r="W13" t="str">
            <v xml:space="preserve">LAS MALVAS N° 213 DPTO. SANTA EDELMIRA -  - </v>
          </cell>
          <cell r="X13" t="str">
            <v/>
          </cell>
          <cell r="Y13" t="str">
            <v/>
          </cell>
        </row>
        <row r="14">
          <cell r="A14">
            <v>4658</v>
          </cell>
          <cell r="B14" t="str">
            <v>CIENCIAS AGROPECUARIAS</v>
          </cell>
          <cell r="C14" t="str">
            <v>AGRONOMIA Y ZOOTECNIA</v>
          </cell>
          <cell r="D14" t="str">
            <v>CALLACNA CUSTODIO MIGUEL ANGEL</v>
          </cell>
          <cell r="E14" t="str">
            <v>NOMBRADO</v>
          </cell>
          <cell r="F14" t="str">
            <v>PRINCIPAL DE</v>
          </cell>
          <cell r="G14">
            <v>937</v>
          </cell>
          <cell r="H14">
            <v>1</v>
          </cell>
          <cell r="I14">
            <v>247.26</v>
          </cell>
          <cell r="J14">
            <v>1200</v>
          </cell>
          <cell r="L14" t="str">
            <v>M</v>
          </cell>
          <cell r="M14" t="str">
            <v>PRI DE</v>
          </cell>
          <cell r="N14">
            <v>17533674</v>
          </cell>
          <cell r="O14" t="str">
            <v>A.F.P</v>
          </cell>
          <cell r="P14" t="str">
            <v>ING. ZOOTECNISTA</v>
          </cell>
          <cell r="Q14" t="str">
            <v>MAESTRO</v>
          </cell>
          <cell r="R14">
            <v>32251</v>
          </cell>
          <cell r="S14" t="str">
            <v xml:space="preserve"> </v>
          </cell>
          <cell r="U14" t="str">
            <v>CASADO</v>
          </cell>
          <cell r="V14">
            <v>34950</v>
          </cell>
          <cell r="W14" t="str">
            <v>MZ Y LOTE 14 - SAN ANDRES V ETAPA - VICTOR LARCO</v>
          </cell>
          <cell r="X14">
            <v>5</v>
          </cell>
          <cell r="Y14" t="str">
            <v>JEFE DE DEPARTAMENTO</v>
          </cell>
        </row>
        <row r="15">
          <cell r="A15">
            <v>5270</v>
          </cell>
          <cell r="B15" t="str">
            <v>CIENCIAS AGROPECUARIAS</v>
          </cell>
          <cell r="C15" t="str">
            <v>AGRONOMIA Y ZOOTECNIA</v>
          </cell>
          <cell r="D15" t="str">
            <v>MENDOZA ORDOÑEZ GILMAR EDGARDO</v>
          </cell>
          <cell r="E15" t="str">
            <v>CONTRATADO</v>
          </cell>
          <cell r="F15" t="str">
            <v>PRINCIPAL TC</v>
          </cell>
          <cell r="G15">
            <v>4</v>
          </cell>
          <cell r="H15">
            <v>1</v>
          </cell>
          <cell r="I15">
            <v>0</v>
          </cell>
          <cell r="J15">
            <v>0</v>
          </cell>
          <cell r="L15" t="str">
            <v>M</v>
          </cell>
          <cell r="M15" t="str">
            <v>PRI TC</v>
          </cell>
          <cell r="N15">
            <v>16725288</v>
          </cell>
          <cell r="O15" t="str">
            <v>A.F.P.</v>
          </cell>
          <cell r="P15" t="str">
            <v>ING.AGRONOMO</v>
          </cell>
          <cell r="Q15" t="str">
            <v xml:space="preserve"> </v>
          </cell>
          <cell r="S15" t="str">
            <v xml:space="preserve"> </v>
          </cell>
          <cell r="U15" t="str">
            <v>CASADO</v>
          </cell>
          <cell r="V15">
            <v>37190</v>
          </cell>
          <cell r="W15" t="str">
            <v>PEDRO MUNIZ # 447 -  - TRUJILLO</v>
          </cell>
          <cell r="X15" t="str">
            <v/>
          </cell>
          <cell r="Y15" t="str">
            <v/>
          </cell>
        </row>
        <row r="16">
          <cell r="A16">
            <v>5576</v>
          </cell>
          <cell r="B16" t="str">
            <v>CIENCIAS AGROPECUARIAS</v>
          </cell>
          <cell r="C16" t="str">
            <v>AGRONOMIA Y ZOOTECNIA</v>
          </cell>
          <cell r="D16" t="str">
            <v>PAGADOR FLORES SANDRA ELIZABETH</v>
          </cell>
          <cell r="E16" t="str">
            <v>CONTRATADO</v>
          </cell>
          <cell r="F16" t="str">
            <v>JP TC</v>
          </cell>
          <cell r="G16">
            <v>17</v>
          </cell>
          <cell r="H16">
            <v>1</v>
          </cell>
          <cell r="I16">
            <v>0</v>
          </cell>
          <cell r="J16">
            <v>0</v>
          </cell>
          <cell r="L16" t="str">
            <v>F</v>
          </cell>
          <cell r="M16" t="str">
            <v>JP TC</v>
          </cell>
          <cell r="N16">
            <v>40334394</v>
          </cell>
          <cell r="O16" t="str">
            <v>A.F.P.</v>
          </cell>
          <cell r="P16" t="str">
            <v>ING.AGROINDUSTRIAL</v>
          </cell>
          <cell r="Q16" t="str">
            <v xml:space="preserve"> </v>
          </cell>
          <cell r="S16" t="str">
            <v xml:space="preserve"> </v>
          </cell>
          <cell r="U16" t="str">
            <v>SOLTERO</v>
          </cell>
          <cell r="V16">
            <v>38720</v>
          </cell>
          <cell r="W16" t="str">
            <v>VICTOR LARCO # 500 -  - VICTOR LARCO</v>
          </cell>
          <cell r="X16" t="str">
            <v/>
          </cell>
          <cell r="Y16" t="str">
            <v/>
          </cell>
        </row>
        <row r="17">
          <cell r="A17">
            <v>5252</v>
          </cell>
          <cell r="B17" t="str">
            <v>CIENCIAS AGROPECUARIAS</v>
          </cell>
          <cell r="C17" t="str">
            <v>AGRONOMIA Y ZOOTECNIA</v>
          </cell>
          <cell r="D17" t="str">
            <v>MEJIA ANAYA RUBINO MAXIMILIANO</v>
          </cell>
          <cell r="E17" t="str">
            <v>CONTRATADO</v>
          </cell>
          <cell r="F17" t="str">
            <v>ASOCIADO TP 20 H</v>
          </cell>
          <cell r="G17">
            <v>44</v>
          </cell>
          <cell r="H17">
            <v>1</v>
          </cell>
          <cell r="I17">
            <v>0</v>
          </cell>
          <cell r="J17">
            <v>0</v>
          </cell>
          <cell r="L17" t="str">
            <v>M</v>
          </cell>
          <cell r="M17" t="str">
            <v>ASO TP</v>
          </cell>
          <cell r="N17" t="str">
            <v>06266498</v>
          </cell>
          <cell r="O17" t="str">
            <v>A.F.P.</v>
          </cell>
          <cell r="P17" t="str">
            <v>ING. AGRONOMO</v>
          </cell>
          <cell r="Q17" t="str">
            <v xml:space="preserve"> </v>
          </cell>
          <cell r="S17" t="str">
            <v xml:space="preserve"> </v>
          </cell>
          <cell r="U17" t="str">
            <v>CASADO</v>
          </cell>
          <cell r="V17">
            <v>37123</v>
          </cell>
          <cell r="W17" t="str">
            <v xml:space="preserve">ARENALES N° 371 DPTO. 805-LIMA -  - </v>
          </cell>
          <cell r="X17" t="str">
            <v/>
          </cell>
          <cell r="Y17" t="str">
            <v/>
          </cell>
        </row>
        <row r="18">
          <cell r="A18">
            <v>5575</v>
          </cell>
          <cell r="B18" t="str">
            <v>CIENCIAS AGROPECUARIAS</v>
          </cell>
          <cell r="C18" t="str">
            <v>AGRONOMIA Y ZOOTECNIA</v>
          </cell>
          <cell r="D18" t="str">
            <v>APOLITANO URBINA CESAR MANUEL</v>
          </cell>
          <cell r="E18" t="str">
            <v>CONTRATADO</v>
          </cell>
          <cell r="F18" t="str">
            <v>JP TC</v>
          </cell>
          <cell r="G18">
            <v>51</v>
          </cell>
          <cell r="H18">
            <v>1</v>
          </cell>
          <cell r="I18">
            <v>0</v>
          </cell>
          <cell r="J18">
            <v>0</v>
          </cell>
          <cell r="L18" t="str">
            <v>M</v>
          </cell>
          <cell r="M18" t="str">
            <v>JP TC</v>
          </cell>
          <cell r="N18">
            <v>19336804</v>
          </cell>
          <cell r="O18" t="str">
            <v>A.F.P</v>
          </cell>
          <cell r="P18" t="str">
            <v>ING.AGRONOMO</v>
          </cell>
          <cell r="Q18" t="str">
            <v xml:space="preserve"> </v>
          </cell>
          <cell r="S18" t="str">
            <v xml:space="preserve"> </v>
          </cell>
          <cell r="U18" t="str">
            <v>SOLTERO</v>
          </cell>
          <cell r="V18">
            <v>38720</v>
          </cell>
          <cell r="W18" t="str">
            <v>FRANCISCO SOLANO # 404 - SAN ANDRES - TRUJILLO</v>
          </cell>
          <cell r="X18" t="str">
            <v/>
          </cell>
          <cell r="Y18" t="str">
            <v/>
          </cell>
        </row>
        <row r="19">
          <cell r="A19">
            <v>5717</v>
          </cell>
          <cell r="B19" t="str">
            <v>CIENCIAS AGROPECUARIAS</v>
          </cell>
          <cell r="C19" t="str">
            <v>AGRONOMIA Y ZOOTECNIA</v>
          </cell>
          <cell r="D19" t="str">
            <v>RAMIREZ SANCHEZ JULIA MERCEDES</v>
          </cell>
          <cell r="E19" t="str">
            <v>CONTRATADO</v>
          </cell>
          <cell r="F19" t="str">
            <v>JP TC</v>
          </cell>
          <cell r="G19">
            <v>782</v>
          </cell>
          <cell r="H19">
            <v>1</v>
          </cell>
          <cell r="I19">
            <v>0</v>
          </cell>
          <cell r="J19">
            <v>0</v>
          </cell>
          <cell r="L19" t="str">
            <v>F</v>
          </cell>
          <cell r="M19" t="str">
            <v>JP TC</v>
          </cell>
          <cell r="N19">
            <v>0</v>
          </cell>
          <cell r="O19">
            <v>0</v>
          </cell>
          <cell r="P19" t="str">
            <v>ING. ZOOTECNISTA</v>
          </cell>
          <cell r="Q19">
            <v>0</v>
          </cell>
          <cell r="S19">
            <v>0</v>
          </cell>
          <cell r="U19">
            <v>0</v>
          </cell>
          <cell r="V19" t="str">
            <v>*</v>
          </cell>
          <cell r="W19">
            <v>0</v>
          </cell>
          <cell r="X19" t="str">
            <v/>
          </cell>
          <cell r="Y19" t="str">
            <v/>
          </cell>
        </row>
        <row r="20">
          <cell r="A20">
            <v>4687</v>
          </cell>
          <cell r="B20" t="str">
            <v>CIENCIAS AGROPECUARIAS</v>
          </cell>
          <cell r="C20" t="str">
            <v>CIENCIAS AGROINDUSTRIALES</v>
          </cell>
          <cell r="D20" t="str">
            <v>CARRASCO SILVA ANSELMO HUMBERTO</v>
          </cell>
          <cell r="E20" t="str">
            <v>NOMBRADO</v>
          </cell>
          <cell r="F20" t="str">
            <v>PRINCIPAL TC</v>
          </cell>
          <cell r="G20">
            <v>5</v>
          </cell>
          <cell r="H20">
            <v>1</v>
          </cell>
          <cell r="I20">
            <v>277.66000000000003</v>
          </cell>
          <cell r="J20">
            <v>1170</v>
          </cell>
          <cell r="L20" t="str">
            <v>M</v>
          </cell>
          <cell r="M20" t="str">
            <v>PRI TC</v>
          </cell>
          <cell r="N20">
            <v>17803012</v>
          </cell>
          <cell r="O20" t="str">
            <v>A.F.P</v>
          </cell>
          <cell r="P20" t="str">
            <v>ING. AGRICOLA</v>
          </cell>
          <cell r="Q20" t="str">
            <v>MAESTRO</v>
          </cell>
          <cell r="R20">
            <v>35978</v>
          </cell>
          <cell r="S20" t="str">
            <v>DOCTOR</v>
          </cell>
          <cell r="T20">
            <v>39366</v>
          </cell>
          <cell r="U20" t="str">
            <v>CASADO</v>
          </cell>
          <cell r="V20">
            <v>35045</v>
          </cell>
          <cell r="W20" t="str">
            <v>MZ. K' LOTE 2 - MONSERRATE IV ETAPA - TRUJILLO</v>
          </cell>
          <cell r="X20" t="str">
            <v/>
          </cell>
          <cell r="Y20" t="str">
            <v/>
          </cell>
        </row>
        <row r="21">
          <cell r="A21">
            <v>4680</v>
          </cell>
          <cell r="B21" t="str">
            <v>CIENCIAS AGROPECUARIAS</v>
          </cell>
          <cell r="C21" t="str">
            <v>CIENCIAS AGROINDUSTRIALES</v>
          </cell>
          <cell r="D21" t="str">
            <v>VASQUEZ VILLALOBOS VICTOR JAVIER</v>
          </cell>
          <cell r="E21" t="str">
            <v>NOMBRADO</v>
          </cell>
          <cell r="F21" t="str">
            <v>ASOCIADO TC</v>
          </cell>
          <cell r="G21">
            <v>31</v>
          </cell>
          <cell r="H21">
            <v>1</v>
          </cell>
          <cell r="I21">
            <v>280.08</v>
          </cell>
          <cell r="J21">
            <v>560</v>
          </cell>
          <cell r="L21" t="str">
            <v>M</v>
          </cell>
          <cell r="M21" t="str">
            <v>ASO TC</v>
          </cell>
          <cell r="N21">
            <v>17863291</v>
          </cell>
          <cell r="O21">
            <v>19990</v>
          </cell>
          <cell r="P21" t="str">
            <v>ING. IND. ALIMENTARIAS</v>
          </cell>
          <cell r="Q21" t="str">
            <v>MAESTRO</v>
          </cell>
          <cell r="R21">
            <v>36189</v>
          </cell>
          <cell r="S21" t="str">
            <v xml:space="preserve"> </v>
          </cell>
          <cell r="U21" t="str">
            <v>CASADO</v>
          </cell>
          <cell r="V21">
            <v>35051</v>
          </cell>
          <cell r="W21" t="str">
            <v>NAPO N° 188 - LA INTENDENCIA - TRUJILLO</v>
          </cell>
          <cell r="X21">
            <v>6</v>
          </cell>
          <cell r="Y21" t="str">
            <v>DIRECTOR DE ESCUELA</v>
          </cell>
        </row>
        <row r="22">
          <cell r="A22">
            <v>5073</v>
          </cell>
          <cell r="B22" t="str">
            <v>CIENCIAS AGROPECUARIAS</v>
          </cell>
          <cell r="C22" t="str">
            <v>CIENCIAS AGROINDUSTRIALES</v>
          </cell>
          <cell r="D22" t="str">
            <v>ROJAS NACCHA JULIO CESAR</v>
          </cell>
          <cell r="E22" t="str">
            <v>NOMBRADO</v>
          </cell>
          <cell r="F22" t="str">
            <v>AUXILIAR TC</v>
          </cell>
          <cell r="G22">
            <v>32</v>
          </cell>
          <cell r="H22">
            <v>1</v>
          </cell>
          <cell r="I22">
            <v>130.38</v>
          </cell>
          <cell r="J22">
            <v>280</v>
          </cell>
          <cell r="L22" t="str">
            <v>M</v>
          </cell>
          <cell r="M22" t="str">
            <v>AUX TC</v>
          </cell>
          <cell r="N22">
            <v>10322159</v>
          </cell>
          <cell r="O22" t="str">
            <v>A.F.P</v>
          </cell>
          <cell r="P22" t="str">
            <v>ING. IND. ALIMENTARIAS</v>
          </cell>
          <cell r="Q22" t="str">
            <v xml:space="preserve"> </v>
          </cell>
          <cell r="S22" t="str">
            <v xml:space="preserve"> </v>
          </cell>
          <cell r="U22" t="str">
            <v>SOLTERO</v>
          </cell>
          <cell r="V22">
            <v>36411</v>
          </cell>
          <cell r="W22" t="str">
            <v>JULIO GUTIERREZ N° 170 - LOS JARDINES - TRUJILLO</v>
          </cell>
          <cell r="X22" t="str">
            <v/>
          </cell>
          <cell r="Y22" t="str">
            <v/>
          </cell>
        </row>
        <row r="23">
          <cell r="A23">
            <v>4827</v>
          </cell>
          <cell r="B23" t="str">
            <v>CIENCIAS AGROPECUARIAS</v>
          </cell>
          <cell r="C23" t="str">
            <v>CIENCIAS AGROINDUSTRIALES</v>
          </cell>
          <cell r="D23" t="str">
            <v>VILLANUEVA SANCHEZ JORGE ARTURO</v>
          </cell>
          <cell r="E23" t="str">
            <v>NOMBRADO</v>
          </cell>
          <cell r="F23" t="str">
            <v>AUXILIAR TC</v>
          </cell>
          <cell r="G23">
            <v>33</v>
          </cell>
          <cell r="H23">
            <v>1</v>
          </cell>
          <cell r="I23">
            <v>130.38</v>
          </cell>
          <cell r="J23">
            <v>280</v>
          </cell>
          <cell r="L23" t="str">
            <v>M</v>
          </cell>
          <cell r="M23" t="str">
            <v>AUX TC</v>
          </cell>
          <cell r="N23">
            <v>16647662</v>
          </cell>
          <cell r="O23" t="str">
            <v>A.F.P</v>
          </cell>
          <cell r="P23" t="str">
            <v>ING. AGRICOLA</v>
          </cell>
          <cell r="Q23" t="str">
            <v>MAESTRO</v>
          </cell>
          <cell r="R23">
            <v>39175</v>
          </cell>
          <cell r="S23" t="str">
            <v xml:space="preserve"> </v>
          </cell>
          <cell r="U23" t="str">
            <v>CASADO</v>
          </cell>
          <cell r="V23">
            <v>35765</v>
          </cell>
          <cell r="W23" t="str">
            <v>SANTA CLARA L-30 - LA MERCED - TRUJILLO</v>
          </cell>
          <cell r="X23" t="str">
            <v/>
          </cell>
          <cell r="Y23" t="str">
            <v/>
          </cell>
        </row>
        <row r="24">
          <cell r="A24">
            <v>4850</v>
          </cell>
          <cell r="B24" t="str">
            <v>CIENCIAS AGROPECUARIAS</v>
          </cell>
          <cell r="C24" t="str">
            <v>CIENCIAS AGROINDUSTRIALES</v>
          </cell>
          <cell r="D24" t="str">
            <v>ASCON DIONICIO GREGORIO MAYER</v>
          </cell>
          <cell r="E24" t="str">
            <v>NOMBRADO</v>
          </cell>
          <cell r="F24" t="str">
            <v>AUXILIAR TC</v>
          </cell>
          <cell r="G24">
            <v>34</v>
          </cell>
          <cell r="H24">
            <v>1</v>
          </cell>
          <cell r="I24">
            <v>130.38</v>
          </cell>
          <cell r="J24">
            <v>280</v>
          </cell>
          <cell r="L24" t="str">
            <v>M</v>
          </cell>
          <cell r="M24" t="str">
            <v>AUX TC</v>
          </cell>
          <cell r="N24" t="str">
            <v>01074201</v>
          </cell>
          <cell r="O24" t="str">
            <v>A.F.P</v>
          </cell>
          <cell r="P24" t="str">
            <v>ING.AGROINDUSTRIAL</v>
          </cell>
          <cell r="Q24" t="str">
            <v xml:space="preserve"> </v>
          </cell>
          <cell r="S24" t="str">
            <v xml:space="preserve"> </v>
          </cell>
          <cell r="U24" t="str">
            <v>CASADO</v>
          </cell>
          <cell r="V24">
            <v>35886</v>
          </cell>
          <cell r="W24" t="str">
            <v xml:space="preserve">TUMBES N° 351 ARANJUEZ -  - </v>
          </cell>
          <cell r="X24">
            <v>5</v>
          </cell>
          <cell r="Y24" t="str">
            <v>JEFE DE DEPARTAMENTO</v>
          </cell>
        </row>
        <row r="25">
          <cell r="A25">
            <v>5409</v>
          </cell>
          <cell r="B25" t="str">
            <v>CIENCIAS AGROPECUARIAS</v>
          </cell>
          <cell r="C25" t="str">
            <v>CIENCIAS AGROINDUSTRIALES</v>
          </cell>
          <cell r="D25" t="str">
            <v>ROJAS PADILLA CARMEN ROSA</v>
          </cell>
          <cell r="E25" t="str">
            <v>NOMBRADO</v>
          </cell>
          <cell r="F25" t="str">
            <v>AUXILIAR TC</v>
          </cell>
          <cell r="G25">
            <v>35</v>
          </cell>
          <cell r="H25">
            <v>1</v>
          </cell>
          <cell r="I25">
            <v>130.38</v>
          </cell>
          <cell r="J25">
            <v>280</v>
          </cell>
          <cell r="L25" t="str">
            <v>F</v>
          </cell>
          <cell r="M25" t="str">
            <v>AUX TC</v>
          </cell>
          <cell r="N25">
            <v>18199273</v>
          </cell>
          <cell r="O25" t="str">
            <v>A.F.P</v>
          </cell>
          <cell r="P25" t="str">
            <v>ING. IND. ALIMENTARIAS</v>
          </cell>
          <cell r="Q25" t="str">
            <v>MAESTRO</v>
          </cell>
          <cell r="R25">
            <v>36882</v>
          </cell>
          <cell r="S25" t="str">
            <v xml:space="preserve"> </v>
          </cell>
          <cell r="U25" t="str">
            <v>SOLTERO</v>
          </cell>
          <cell r="V25">
            <v>37693</v>
          </cell>
          <cell r="W25" t="str">
            <v>MZ.X LOT.22 V ETAPA - SAN ANDRES - VICTOR LARCO</v>
          </cell>
          <cell r="X25" t="str">
            <v/>
          </cell>
          <cell r="Y25" t="str">
            <v/>
          </cell>
        </row>
        <row r="26">
          <cell r="A26">
            <v>4974</v>
          </cell>
          <cell r="B26" t="str">
            <v>CIENCIAS AGROPECUARIAS</v>
          </cell>
          <cell r="C26" t="str">
            <v>CIENCIAS AGROINDUSTRIALES</v>
          </cell>
          <cell r="D26" t="str">
            <v>SICHE JARA RAUL BENITO</v>
          </cell>
          <cell r="E26" t="str">
            <v>NOMBRADO</v>
          </cell>
          <cell r="F26" t="str">
            <v>AUXILIAR TC</v>
          </cell>
          <cell r="G26">
            <v>36</v>
          </cell>
          <cell r="H26">
            <v>1</v>
          </cell>
          <cell r="I26">
            <v>130.38</v>
          </cell>
          <cell r="J26">
            <v>280</v>
          </cell>
          <cell r="L26" t="str">
            <v>M</v>
          </cell>
          <cell r="M26" t="str">
            <v>AUX TC</v>
          </cell>
          <cell r="N26">
            <v>18861575</v>
          </cell>
          <cell r="O26" t="str">
            <v>A.F.P</v>
          </cell>
          <cell r="P26" t="str">
            <v>ING.AGROINDUSTRIAL</v>
          </cell>
          <cell r="Q26" t="str">
            <v>MAESTRO</v>
          </cell>
          <cell r="R26">
            <v>36882</v>
          </cell>
          <cell r="S26" t="str">
            <v xml:space="preserve"> </v>
          </cell>
          <cell r="U26" t="str">
            <v>CASADO</v>
          </cell>
          <cell r="V26">
            <v>36325</v>
          </cell>
          <cell r="W26" t="str">
            <v>CESAR VALLEJO N°1399 -  - FLORENCIA DE MORA</v>
          </cell>
          <cell r="X26" t="str">
            <v/>
          </cell>
          <cell r="Y26" t="str">
            <v/>
          </cell>
        </row>
        <row r="27">
          <cell r="A27">
            <v>5167</v>
          </cell>
          <cell r="B27" t="str">
            <v>CIENCIAS AGROPECUARIAS</v>
          </cell>
          <cell r="C27" t="str">
            <v>CIENCIAS AGROINDUSTRIALES</v>
          </cell>
          <cell r="D27" t="str">
            <v xml:space="preserve">LESCANO BOCANEGRA DE TORRES LESLIE </v>
          </cell>
          <cell r="E27" t="str">
            <v>NOMBRADO</v>
          </cell>
          <cell r="F27" t="str">
            <v>AUXILIAR TC</v>
          </cell>
          <cell r="G27">
            <v>37</v>
          </cell>
          <cell r="H27">
            <v>1</v>
          </cell>
          <cell r="I27">
            <v>130.38</v>
          </cell>
          <cell r="J27">
            <v>280</v>
          </cell>
          <cell r="L27" t="str">
            <v>F</v>
          </cell>
          <cell r="M27" t="str">
            <v>AUX TC</v>
          </cell>
          <cell r="N27" t="str">
            <v>01101040</v>
          </cell>
          <cell r="O27" t="str">
            <v>A.F.P</v>
          </cell>
          <cell r="P27" t="str">
            <v>ING.AGROINDUSTRIAL</v>
          </cell>
          <cell r="Q27" t="str">
            <v>MAESTRO</v>
          </cell>
          <cell r="R27">
            <v>39647</v>
          </cell>
          <cell r="S27" t="str">
            <v xml:space="preserve"> </v>
          </cell>
          <cell r="U27" t="str">
            <v>CASADA</v>
          </cell>
          <cell r="V27">
            <v>36661</v>
          </cell>
          <cell r="W27" t="str">
            <v>LAS CASUARINAS # 230 DPTO. 402 - SANTA EDELMIRA - VICTOR LARCO</v>
          </cell>
          <cell r="X27" t="str">
            <v/>
          </cell>
          <cell r="Y27" t="str">
            <v/>
          </cell>
        </row>
        <row r="28">
          <cell r="A28">
            <v>4661</v>
          </cell>
          <cell r="B28" t="str">
            <v>CIENCIAS AGROPECUARIAS</v>
          </cell>
          <cell r="C28" t="str">
            <v>CIENCIAS AGROINDUSTRIALES</v>
          </cell>
          <cell r="D28" t="str">
            <v>OTOYA AYESTA AMANDA MAGALI DEL PILAR</v>
          </cell>
          <cell r="E28" t="str">
            <v>NOMBRADO</v>
          </cell>
          <cell r="F28" t="str">
            <v>AUXILIAR TC</v>
          </cell>
          <cell r="G28">
            <v>38</v>
          </cell>
          <cell r="H28">
            <v>1</v>
          </cell>
          <cell r="I28">
            <v>130.38</v>
          </cell>
          <cell r="J28">
            <v>280</v>
          </cell>
          <cell r="L28" t="str">
            <v>F</v>
          </cell>
          <cell r="M28" t="str">
            <v>AUX TC</v>
          </cell>
          <cell r="N28">
            <v>16598105</v>
          </cell>
          <cell r="O28" t="str">
            <v>A.F.P</v>
          </cell>
          <cell r="P28" t="str">
            <v>ING. CIVIL</v>
          </cell>
          <cell r="Q28" t="str">
            <v>MAESTRO</v>
          </cell>
          <cell r="R28">
            <v>37967</v>
          </cell>
          <cell r="S28" t="str">
            <v xml:space="preserve"> </v>
          </cell>
          <cell r="U28" t="str">
            <v>CASADA</v>
          </cell>
          <cell r="V28">
            <v>34960</v>
          </cell>
          <cell r="W28" t="str">
            <v>MZA. H LOTE 10 - VISTA HERMOSA - TRUJILLO</v>
          </cell>
          <cell r="X28">
            <v>6</v>
          </cell>
          <cell r="Y28" t="str">
            <v>DIRECTOR DE ESCUELA</v>
          </cell>
        </row>
        <row r="29">
          <cell r="A29">
            <v>5578</v>
          </cell>
          <cell r="B29" t="str">
            <v>CIENCIAS AGROPECUARIAS</v>
          </cell>
          <cell r="C29" t="str">
            <v>CIENCIAS AGROINDUSTRIALES</v>
          </cell>
          <cell r="D29" t="str">
            <v>NINAQUISPE ZARE VIVIANO PAULINO</v>
          </cell>
          <cell r="E29" t="str">
            <v>NOMBRADO</v>
          </cell>
          <cell r="F29" t="str">
            <v>AUXILIAR TC</v>
          </cell>
          <cell r="G29">
            <v>218</v>
          </cell>
          <cell r="H29">
            <v>1</v>
          </cell>
          <cell r="I29">
            <v>0</v>
          </cell>
          <cell r="J29">
            <v>0</v>
          </cell>
          <cell r="L29" t="str">
            <v>M</v>
          </cell>
          <cell r="M29" t="str">
            <v>AUX TC</v>
          </cell>
          <cell r="N29">
            <v>32900791</v>
          </cell>
          <cell r="O29" t="str">
            <v>A.F.P.</v>
          </cell>
          <cell r="P29" t="str">
            <v>ING. AGROINDUSTRIAL</v>
          </cell>
          <cell r="Q29" t="str">
            <v xml:space="preserve"> </v>
          </cell>
          <cell r="S29" t="str">
            <v xml:space="preserve"> </v>
          </cell>
          <cell r="U29" t="str">
            <v>SOLTERO</v>
          </cell>
          <cell r="V29">
            <v>38720</v>
          </cell>
          <cell r="W29" t="str">
            <v>PARIS N°110 - SAN NICOLAS - TRUJILLO</v>
          </cell>
          <cell r="X29" t="str">
            <v/>
          </cell>
          <cell r="Y29" t="str">
            <v/>
          </cell>
        </row>
        <row r="30">
          <cell r="A30">
            <v>5577</v>
          </cell>
          <cell r="B30" t="str">
            <v>CIENCIAS AGROPECUARIAS</v>
          </cell>
          <cell r="C30" t="str">
            <v>CIENCIAS AGROINDUSTRIALES</v>
          </cell>
          <cell r="D30" t="str">
            <v>BARRAZA JAUREGUI GABRIELA DEL CARMEN</v>
          </cell>
          <cell r="E30" t="str">
            <v>NOMBRADO</v>
          </cell>
          <cell r="F30" t="str">
            <v>AUXILIAR TC</v>
          </cell>
          <cell r="G30">
            <v>591</v>
          </cell>
          <cell r="H30">
            <v>1</v>
          </cell>
          <cell r="I30">
            <v>0</v>
          </cell>
          <cell r="J30">
            <v>0</v>
          </cell>
          <cell r="L30" t="str">
            <v>F</v>
          </cell>
          <cell r="M30" t="str">
            <v>AUX TC</v>
          </cell>
          <cell r="N30" t="str">
            <v>08715119</v>
          </cell>
          <cell r="O30" t="str">
            <v>A.F.P.</v>
          </cell>
          <cell r="P30" t="str">
            <v>ING. INDUSTRIAS ALIMENT</v>
          </cell>
          <cell r="Q30" t="str">
            <v xml:space="preserve"> </v>
          </cell>
          <cell r="S30" t="str">
            <v xml:space="preserve"> </v>
          </cell>
          <cell r="U30" t="str">
            <v>CASADA</v>
          </cell>
          <cell r="V30">
            <v>38720</v>
          </cell>
          <cell r="W30" t="str">
            <v>LOS COCOTEROS # 253 A-2 - EL GOLF - VICTOR LARCO</v>
          </cell>
          <cell r="X30" t="str">
            <v/>
          </cell>
          <cell r="Y30" t="str">
            <v/>
          </cell>
        </row>
        <row r="31">
          <cell r="A31">
            <v>5275</v>
          </cell>
          <cell r="B31" t="str">
            <v>CIENCIAS AGROPECUARIAS</v>
          </cell>
          <cell r="C31" t="str">
            <v>CIENCIAS AGROINDUSTRIALES</v>
          </cell>
          <cell r="D31" t="str">
            <v>LINARES LUJAN GUILLERMO ALBERTO</v>
          </cell>
          <cell r="E31" t="str">
            <v>NOMBRADO</v>
          </cell>
          <cell r="F31" t="str">
            <v>AUXILIAR TC</v>
          </cell>
          <cell r="G31">
            <v>735</v>
          </cell>
          <cell r="H31">
            <v>1</v>
          </cell>
          <cell r="I31">
            <v>0</v>
          </cell>
          <cell r="J31">
            <v>0</v>
          </cell>
          <cell r="L31" t="str">
            <v>M</v>
          </cell>
          <cell r="M31" t="str">
            <v>AUX TC</v>
          </cell>
          <cell r="N31">
            <v>40026086</v>
          </cell>
          <cell r="O31" t="str">
            <v>A.F.P.</v>
          </cell>
          <cell r="P31" t="str">
            <v>ING. AGROINDUSTRIAL</v>
          </cell>
          <cell r="Q31" t="str">
            <v xml:space="preserve"> </v>
          </cell>
          <cell r="S31" t="str">
            <v xml:space="preserve"> </v>
          </cell>
          <cell r="U31" t="str">
            <v>CASADO</v>
          </cell>
          <cell r="V31">
            <v>37217</v>
          </cell>
          <cell r="W31" t="str">
            <v>9 DE OCTUBRE # 1250 - LOS JARDINES - TRUJILLO</v>
          </cell>
          <cell r="X31" t="str">
            <v/>
          </cell>
          <cell r="Y31" t="str">
            <v/>
          </cell>
        </row>
        <row r="32">
          <cell r="A32">
            <v>5440</v>
          </cell>
          <cell r="B32" t="str">
            <v>CIENCIAS AGROPECUARIAS</v>
          </cell>
          <cell r="C32" t="str">
            <v>CIENCIAS AGROINDUSTRIALES</v>
          </cell>
          <cell r="D32" t="str">
            <v>ARTEAGA CARO PAVEL OVIDIO</v>
          </cell>
          <cell r="E32" t="str">
            <v>CONTRATADO</v>
          </cell>
          <cell r="F32" t="str">
            <v>AUXILIAR TC</v>
          </cell>
          <cell r="G32">
            <v>30</v>
          </cell>
          <cell r="H32">
            <v>1</v>
          </cell>
          <cell r="I32">
            <v>0</v>
          </cell>
          <cell r="J32">
            <v>0</v>
          </cell>
          <cell r="L32" t="str">
            <v>M</v>
          </cell>
          <cell r="M32" t="str">
            <v>AUX TC</v>
          </cell>
          <cell r="N32">
            <v>18188493</v>
          </cell>
          <cell r="O32" t="str">
            <v>A.F.P.</v>
          </cell>
          <cell r="P32" t="str">
            <v>ING. AGRICOLA</v>
          </cell>
          <cell r="Q32" t="str">
            <v xml:space="preserve"> </v>
          </cell>
          <cell r="S32" t="str">
            <v xml:space="preserve"> </v>
          </cell>
          <cell r="U32" t="str">
            <v>CASADO</v>
          </cell>
          <cell r="V32">
            <v>37791</v>
          </cell>
          <cell r="W32" t="str">
            <v>SOCRATES # 265 - LA NORIA - TRUJILLO</v>
          </cell>
          <cell r="X32" t="str">
            <v/>
          </cell>
          <cell r="Y32" t="str">
            <v/>
          </cell>
        </row>
        <row r="33">
          <cell r="A33">
            <v>5324</v>
          </cell>
          <cell r="B33" t="str">
            <v>CIENCIAS AGROPECUARIAS</v>
          </cell>
          <cell r="C33" t="str">
            <v>CIENCIAS AGROINDUSTRIALES</v>
          </cell>
          <cell r="D33" t="str">
            <v>PAZ VERGARA PEREZ JUAN EMILIO</v>
          </cell>
          <cell r="E33" t="str">
            <v>CONTRATADO</v>
          </cell>
          <cell r="F33" t="str">
            <v>AUXILIAR TC</v>
          </cell>
          <cell r="G33">
            <v>39</v>
          </cell>
          <cell r="H33">
            <v>1</v>
          </cell>
          <cell r="I33">
            <v>0</v>
          </cell>
          <cell r="J33">
            <v>0</v>
          </cell>
          <cell r="L33" t="str">
            <v>M</v>
          </cell>
          <cell r="M33" t="str">
            <v>AUX TC</v>
          </cell>
          <cell r="N33">
            <v>17921207</v>
          </cell>
          <cell r="O33" t="str">
            <v>A.F.P.</v>
          </cell>
          <cell r="P33" t="str">
            <v>ING.AGRICOLA</v>
          </cell>
          <cell r="Q33" t="str">
            <v xml:space="preserve"> </v>
          </cell>
          <cell r="S33" t="str">
            <v xml:space="preserve"> </v>
          </cell>
          <cell r="U33" t="str">
            <v>CASADO</v>
          </cell>
          <cell r="V33">
            <v>37389</v>
          </cell>
          <cell r="W33" t="str">
            <v>CAVERO Y MUNOZ # 240 - LAS QUINTANAS - TRUJILLO</v>
          </cell>
          <cell r="X33" t="str">
            <v/>
          </cell>
          <cell r="Y33" t="str">
            <v/>
          </cell>
        </row>
        <row r="34">
          <cell r="A34">
            <v>5428</v>
          </cell>
          <cell r="B34" t="str">
            <v>CIENCIAS AGROPECUARIAS</v>
          </cell>
          <cell r="C34" t="str">
            <v>CIENCIAS AGROINDUSTRIALES</v>
          </cell>
          <cell r="D34" t="str">
            <v>GONZALES CORREA CRISTOBAL</v>
          </cell>
          <cell r="E34" t="str">
            <v>CONTRATADO</v>
          </cell>
          <cell r="F34" t="str">
            <v>AUXILIAR TC</v>
          </cell>
          <cell r="G34">
            <v>40</v>
          </cell>
          <cell r="H34">
            <v>1</v>
          </cell>
          <cell r="I34">
            <v>0</v>
          </cell>
          <cell r="J34">
            <v>0</v>
          </cell>
          <cell r="L34" t="str">
            <v>M</v>
          </cell>
          <cell r="M34" t="str">
            <v>AUX TC</v>
          </cell>
          <cell r="N34">
            <v>0</v>
          </cell>
          <cell r="O34" t="str">
            <v>A.F.P.</v>
          </cell>
          <cell r="P34" t="str">
            <v>ING. AGRICOLA</v>
          </cell>
          <cell r="Q34" t="str">
            <v xml:space="preserve"> </v>
          </cell>
          <cell r="S34" t="str">
            <v xml:space="preserve"> </v>
          </cell>
          <cell r="U34" t="str">
            <v>SOLTERO</v>
          </cell>
          <cell r="V34" t="str">
            <v>*</v>
          </cell>
          <cell r="W34" t="str">
            <v>LOS BRILLANTES 595 DPTO. 402 - SANTA INES - TRUJILLO</v>
          </cell>
          <cell r="X34" t="str">
            <v/>
          </cell>
          <cell r="Y34" t="str">
            <v/>
          </cell>
        </row>
        <row r="35">
          <cell r="A35">
            <v>5579</v>
          </cell>
          <cell r="B35" t="str">
            <v>CIENCIAS AGROPECUARIAS</v>
          </cell>
          <cell r="C35" t="str">
            <v>CIENCIAS AGROINDUSTRIALES</v>
          </cell>
          <cell r="D35" t="str">
            <v>ARTEAGA MIÑANO HUBERT LUZDEMIO</v>
          </cell>
          <cell r="E35" t="str">
            <v>CONTRATADO</v>
          </cell>
          <cell r="F35" t="str">
            <v>JP TC</v>
          </cell>
          <cell r="G35">
            <v>904</v>
          </cell>
          <cell r="H35">
            <v>1</v>
          </cell>
          <cell r="I35">
            <v>0</v>
          </cell>
          <cell r="J35">
            <v>0</v>
          </cell>
          <cell r="L35" t="str">
            <v>M</v>
          </cell>
          <cell r="M35" t="str">
            <v>JP TC</v>
          </cell>
          <cell r="N35">
            <v>40750321</v>
          </cell>
          <cell r="O35" t="str">
            <v>A.F.P.</v>
          </cell>
          <cell r="P35" t="str">
            <v>ING.AGROINDUSTRIAL</v>
          </cell>
          <cell r="Q35" t="str">
            <v xml:space="preserve"> </v>
          </cell>
          <cell r="S35" t="str">
            <v xml:space="preserve"> </v>
          </cell>
          <cell r="U35" t="str">
            <v>SOLTERO</v>
          </cell>
          <cell r="V35">
            <v>38720</v>
          </cell>
          <cell r="W35" t="str">
            <v>TOMAS MENDEZ # 222 - RAZURI - TRUJILO</v>
          </cell>
          <cell r="X35" t="str">
            <v/>
          </cell>
          <cell r="Y35" t="str">
            <v/>
          </cell>
        </row>
        <row r="36">
          <cell r="A36">
            <v>5746</v>
          </cell>
          <cell r="B36" t="str">
            <v>SEDE DESCENTRALIZADA HUAMACHUCO</v>
          </cell>
          <cell r="C36" t="str">
            <v>CIENCIAS AGROINDUSTRIALES</v>
          </cell>
          <cell r="D36" t="str">
            <v>VEGAS NIÑO RODOLFO MOISES</v>
          </cell>
          <cell r="E36" t="str">
            <v>NOMBRADO</v>
          </cell>
          <cell r="F36" t="str">
            <v>AUXILIAR TC</v>
          </cell>
          <cell r="G36">
            <v>996</v>
          </cell>
          <cell r="H36">
            <v>1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U36">
            <v>0</v>
          </cell>
          <cell r="V36" t="str">
            <v>*</v>
          </cell>
          <cell r="W36">
            <v>0</v>
          </cell>
          <cell r="X36" t="str">
            <v/>
          </cell>
          <cell r="Y36" t="str">
            <v/>
          </cell>
        </row>
        <row r="37">
          <cell r="A37">
            <v>5747</v>
          </cell>
          <cell r="B37" t="str">
            <v>SEDE DESCENTRALIZADA HUAMACHUCO</v>
          </cell>
          <cell r="C37" t="str">
            <v>CIENCIAS AGROINDUSTRIALES</v>
          </cell>
          <cell r="D37" t="str">
            <v>SALVADOR RODRIGUEZ DANIEL JOSE</v>
          </cell>
          <cell r="E37" t="str">
            <v>NOMBRADO</v>
          </cell>
          <cell r="F37" t="str">
            <v>AUXILIAR TC</v>
          </cell>
          <cell r="G37">
            <v>997</v>
          </cell>
          <cell r="H37">
            <v>1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U37">
            <v>0</v>
          </cell>
          <cell r="V37" t="str">
            <v>*</v>
          </cell>
          <cell r="W37">
            <v>0</v>
          </cell>
          <cell r="X37" t="str">
            <v/>
          </cell>
          <cell r="Y37" t="str">
            <v/>
          </cell>
        </row>
        <row r="38">
          <cell r="A38">
            <v>0</v>
          </cell>
          <cell r="B38" t="str">
            <v>SEDE DESCENTRALIZADA VALLE JEQUETEPEQUE</v>
          </cell>
          <cell r="C38" t="str">
            <v>AGRONOMIA Y ZOOTECNIA</v>
          </cell>
          <cell r="D38" t="str">
            <v>VACANTE</v>
          </cell>
          <cell r="E38">
            <v>0</v>
          </cell>
          <cell r="F38">
            <v>0</v>
          </cell>
          <cell r="G38">
            <v>977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U38">
            <v>0</v>
          </cell>
          <cell r="V38" t="str">
            <v>*</v>
          </cell>
          <cell r="W38">
            <v>0</v>
          </cell>
          <cell r="Y38" t="str">
            <v/>
          </cell>
        </row>
        <row r="39">
          <cell r="A39">
            <v>0</v>
          </cell>
          <cell r="B39" t="str">
            <v>SEDE DESCENTRALIZADA VALLE JEQUETEPEQUE</v>
          </cell>
          <cell r="C39" t="str">
            <v>AGRONOMIA Y ZOOTECNIA</v>
          </cell>
          <cell r="D39" t="str">
            <v>VACANTE</v>
          </cell>
          <cell r="E39">
            <v>0</v>
          </cell>
          <cell r="F39">
            <v>0</v>
          </cell>
          <cell r="G39">
            <v>978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U39">
            <v>0</v>
          </cell>
          <cell r="V39" t="str">
            <v>*</v>
          </cell>
          <cell r="W39">
            <v>0</v>
          </cell>
          <cell r="Y39" t="str">
            <v/>
          </cell>
        </row>
        <row r="40">
          <cell r="A40">
            <v>0</v>
          </cell>
          <cell r="B40" t="str">
            <v>SEDE DESCENTRALIZADA VALLE JEQUETEPEQUE</v>
          </cell>
          <cell r="C40" t="str">
            <v>CIENCIAS AGROINDUSTRIALES</v>
          </cell>
          <cell r="D40" t="str">
            <v>VACANTE</v>
          </cell>
          <cell r="E40">
            <v>0</v>
          </cell>
          <cell r="F40">
            <v>0</v>
          </cell>
          <cell r="G40">
            <v>979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U40">
            <v>0</v>
          </cell>
          <cell r="V40" t="str">
            <v>*</v>
          </cell>
          <cell r="W40">
            <v>0</v>
          </cell>
          <cell r="Y40" t="str">
            <v/>
          </cell>
        </row>
        <row r="41">
          <cell r="A41">
            <v>1482</v>
          </cell>
          <cell r="B41" t="str">
            <v>CIENCIAS BIOLOGICAS</v>
          </cell>
          <cell r="C41" t="str">
            <v>MICROBIOLOGIA Y PARASITOLOGIA</v>
          </cell>
          <cell r="D41" t="str">
            <v>AGREDA CALLIRGOS JAIME ASUNCION</v>
          </cell>
          <cell r="E41" t="str">
            <v>NOMBRADO</v>
          </cell>
          <cell r="F41" t="str">
            <v>PRINCIPAL DE</v>
          </cell>
          <cell r="G41">
            <v>99</v>
          </cell>
          <cell r="H41">
            <v>1</v>
          </cell>
          <cell r="I41">
            <v>655.52</v>
          </cell>
          <cell r="J41">
            <v>1200</v>
          </cell>
          <cell r="L41" t="str">
            <v>M</v>
          </cell>
          <cell r="M41" t="str">
            <v>PRI DE</v>
          </cell>
          <cell r="N41">
            <v>17917858</v>
          </cell>
          <cell r="O41">
            <v>20530</v>
          </cell>
          <cell r="P41" t="str">
            <v>BIOLOGO MICROBIOLOGO</v>
          </cell>
          <cell r="Q41" t="str">
            <v>MAESTRO</v>
          </cell>
          <cell r="R41">
            <v>34323</v>
          </cell>
          <cell r="S41" t="str">
            <v xml:space="preserve"> </v>
          </cell>
          <cell r="U41" t="str">
            <v>CASADO</v>
          </cell>
          <cell r="V41">
            <v>27015</v>
          </cell>
          <cell r="W41" t="str">
            <v>LUIS MONTERO EDIFICIO E-104 - EL BOSQUE - TRUJILLO</v>
          </cell>
          <cell r="X41">
            <v>7</v>
          </cell>
          <cell r="Y41" t="str">
            <v>JEFE OFICINA GENERAL</v>
          </cell>
        </row>
        <row r="42">
          <cell r="A42">
            <v>5510</v>
          </cell>
          <cell r="B42" t="str">
            <v>CIENCIAS BIOLOGICAS</v>
          </cell>
          <cell r="C42" t="str">
            <v>MICROBIOLOGIA Y PARASITOLOGIA</v>
          </cell>
          <cell r="D42" t="str">
            <v>AGREDA GAITAN JAIME ENRIQUE</v>
          </cell>
          <cell r="E42" t="str">
            <v>CONTRATADO</v>
          </cell>
          <cell r="F42" t="str">
            <v>JP TC</v>
          </cell>
          <cell r="G42">
            <v>896</v>
          </cell>
          <cell r="H42">
            <v>1</v>
          </cell>
          <cell r="I42">
            <v>0</v>
          </cell>
          <cell r="J42">
            <v>0</v>
          </cell>
          <cell r="L42" t="str">
            <v>M</v>
          </cell>
          <cell r="M42" t="str">
            <v>JP TC</v>
          </cell>
          <cell r="N42">
            <v>40150797</v>
          </cell>
          <cell r="O42" t="str">
            <v>A.F.P.</v>
          </cell>
          <cell r="P42" t="str">
            <v>BIOLOGO/MICROBIOLOGO</v>
          </cell>
          <cell r="Q42" t="str">
            <v xml:space="preserve"> </v>
          </cell>
          <cell r="S42" t="str">
            <v xml:space="preserve"> </v>
          </cell>
          <cell r="U42" t="str">
            <v>SOLTERO</v>
          </cell>
          <cell r="V42">
            <v>38078</v>
          </cell>
          <cell r="W42" t="str">
            <v>HUALLAGA 552 - EL MOLINO - TRUJILLO</v>
          </cell>
          <cell r="X42" t="str">
            <v/>
          </cell>
          <cell r="Y42" t="str">
            <v/>
          </cell>
        </row>
        <row r="43">
          <cell r="A43">
            <v>4270</v>
          </cell>
          <cell r="B43" t="str">
            <v>CIENCIAS BIOLOGICAS</v>
          </cell>
          <cell r="C43" t="str">
            <v>MICROBIOLOGIA Y PARASITOLOGIA</v>
          </cell>
          <cell r="D43" t="str">
            <v>ALAYO ESPINOZA GERARDO</v>
          </cell>
          <cell r="E43" t="str">
            <v>NOMBRADO</v>
          </cell>
          <cell r="F43" t="str">
            <v>AUXILIAR DE</v>
          </cell>
          <cell r="G43">
            <v>117</v>
          </cell>
          <cell r="H43">
            <v>1</v>
          </cell>
          <cell r="I43">
            <v>86.32</v>
          </cell>
          <cell r="J43">
            <v>300</v>
          </cell>
          <cell r="L43" t="str">
            <v>M</v>
          </cell>
          <cell r="M43" t="str">
            <v>AUX DE</v>
          </cell>
          <cell r="N43">
            <v>18002710</v>
          </cell>
          <cell r="O43" t="str">
            <v>A.F.P</v>
          </cell>
          <cell r="P43" t="str">
            <v>BIOLOGO MICROBIOLOGO</v>
          </cell>
          <cell r="Q43" t="str">
            <v>MAESTRO</v>
          </cell>
          <cell r="S43" t="str">
            <v xml:space="preserve"> </v>
          </cell>
          <cell r="U43" t="str">
            <v>CASADO</v>
          </cell>
          <cell r="V43">
            <v>33862</v>
          </cell>
          <cell r="W43" t="str">
            <v>CHALET B-1 - SAN NICOLAS DEL PASO - LAREDO</v>
          </cell>
          <cell r="X43">
            <v>7</v>
          </cell>
          <cell r="Y43" t="str">
            <v>JEFE OFICINA GENERAL</v>
          </cell>
        </row>
        <row r="44">
          <cell r="A44">
            <v>2269</v>
          </cell>
          <cell r="B44" t="str">
            <v>CIENCIAS BIOLOGICAS</v>
          </cell>
          <cell r="C44" t="str">
            <v>PESQUERIA</v>
          </cell>
          <cell r="D44" t="str">
            <v>ALVA CALDERON ROGER MARINO</v>
          </cell>
          <cell r="E44" t="str">
            <v>NOMBRADO</v>
          </cell>
          <cell r="F44" t="str">
            <v>PRINCIPAL DE</v>
          </cell>
          <cell r="G44">
            <v>128</v>
          </cell>
          <cell r="H44">
            <v>1</v>
          </cell>
          <cell r="I44">
            <v>639.91999999999996</v>
          </cell>
          <cell r="J44">
            <v>1200</v>
          </cell>
          <cell r="L44" t="str">
            <v>M</v>
          </cell>
          <cell r="M44" t="str">
            <v>PRI DE</v>
          </cell>
          <cell r="N44">
            <v>17903686</v>
          </cell>
          <cell r="O44" t="str">
            <v>A.F.P</v>
          </cell>
          <cell r="P44" t="str">
            <v>BIOLOGO  PESQUERO</v>
          </cell>
          <cell r="Q44" t="str">
            <v>MAESTRO</v>
          </cell>
          <cell r="S44" t="str">
            <v>DOCTOR</v>
          </cell>
          <cell r="U44" t="str">
            <v>CASADO</v>
          </cell>
          <cell r="V44">
            <v>29790</v>
          </cell>
          <cell r="W44" t="str">
            <v>BLAS PASCAL N° 263 - LA NORIA - TRUJILLO</v>
          </cell>
          <cell r="X44">
            <v>5</v>
          </cell>
          <cell r="Y44" t="str">
            <v>JEFE DE DEPARTAMENTO</v>
          </cell>
        </row>
        <row r="45">
          <cell r="A45">
            <v>1502</v>
          </cell>
          <cell r="B45" t="str">
            <v>CIENCIAS BIOLOGICAS</v>
          </cell>
          <cell r="C45" t="str">
            <v>MICROBIOLOGIA Y PARASITOLOGIA</v>
          </cell>
          <cell r="D45" t="str">
            <v>ALVARADO SALINAS PEDRO ARNALDO</v>
          </cell>
          <cell r="E45" t="str">
            <v>NOMBRADO</v>
          </cell>
          <cell r="F45" t="str">
            <v>PRINCIPAL DE</v>
          </cell>
          <cell r="G45">
            <v>106</v>
          </cell>
          <cell r="H45">
            <v>1</v>
          </cell>
          <cell r="I45">
            <v>655.54</v>
          </cell>
          <cell r="J45">
            <v>1200</v>
          </cell>
          <cell r="L45" t="str">
            <v>M</v>
          </cell>
          <cell r="M45" t="str">
            <v>PRI DE</v>
          </cell>
          <cell r="N45">
            <v>17965999</v>
          </cell>
          <cell r="O45">
            <v>20530</v>
          </cell>
          <cell r="P45" t="str">
            <v>BIOLOGO MICROBIOLOGO</v>
          </cell>
          <cell r="Q45" t="str">
            <v>MAESTRO</v>
          </cell>
          <cell r="R45">
            <v>36522</v>
          </cell>
          <cell r="S45" t="str">
            <v xml:space="preserve"> </v>
          </cell>
          <cell r="U45" t="str">
            <v>CASADO</v>
          </cell>
          <cell r="V45">
            <v>28034</v>
          </cell>
          <cell r="W45" t="str">
            <v>FRANCISCO DE ZELA 1667 -  - EL PORVENIR</v>
          </cell>
          <cell r="X45" t="str">
            <v/>
          </cell>
          <cell r="Y45" t="str">
            <v/>
          </cell>
        </row>
        <row r="46">
          <cell r="A46">
            <v>2042</v>
          </cell>
          <cell r="B46" t="str">
            <v>CIENCIAS BIOLOGICAS</v>
          </cell>
          <cell r="C46" t="str">
            <v>CIENCIAS BIOLOGICAS</v>
          </cell>
          <cell r="D46" t="str">
            <v>ALVITEZ IZQUIERDO ELMER</v>
          </cell>
          <cell r="E46" t="str">
            <v>NOMBRADO</v>
          </cell>
          <cell r="F46" t="str">
            <v>PRINCIPAL DE</v>
          </cell>
          <cell r="G46">
            <v>66</v>
          </cell>
          <cell r="H46">
            <v>1</v>
          </cell>
          <cell r="I46">
            <v>634.54</v>
          </cell>
          <cell r="J46">
            <v>1200</v>
          </cell>
          <cell r="L46" t="str">
            <v>M</v>
          </cell>
          <cell r="M46" t="str">
            <v>PRI DE</v>
          </cell>
          <cell r="N46">
            <v>17865760</v>
          </cell>
          <cell r="O46" t="str">
            <v>A.F.P</v>
          </cell>
          <cell r="P46" t="str">
            <v>BIOLOGO</v>
          </cell>
          <cell r="Q46" t="str">
            <v>MAESTRO</v>
          </cell>
          <cell r="R46">
            <v>34849</v>
          </cell>
          <cell r="S46" t="str">
            <v>DOCTOR</v>
          </cell>
          <cell r="T46">
            <v>39794</v>
          </cell>
          <cell r="U46" t="str">
            <v>CASADO</v>
          </cell>
          <cell r="V46">
            <v>29312</v>
          </cell>
          <cell r="W46" t="str">
            <v>INCA PAULO N° 132 - SANTA MARIA - TRUJILLO</v>
          </cell>
          <cell r="X46" t="str">
            <v/>
          </cell>
          <cell r="Y46" t="str">
            <v/>
          </cell>
        </row>
        <row r="47">
          <cell r="A47">
            <v>2087</v>
          </cell>
          <cell r="B47" t="str">
            <v>CIENCIAS BIOLOGICAS</v>
          </cell>
          <cell r="C47" t="str">
            <v>MICROBIOLOGIA Y PARASITOLOGIA</v>
          </cell>
          <cell r="D47" t="str">
            <v>ANGULO CASTRO IVAN WILFREDO</v>
          </cell>
          <cell r="E47" t="str">
            <v>NOMBRADO</v>
          </cell>
          <cell r="F47" t="str">
            <v>PRINCIPAL DE</v>
          </cell>
          <cell r="G47">
            <v>105</v>
          </cell>
          <cell r="H47">
            <v>1</v>
          </cell>
          <cell r="I47">
            <v>634.67999999999995</v>
          </cell>
          <cell r="J47">
            <v>1200</v>
          </cell>
          <cell r="L47" t="str">
            <v>M</v>
          </cell>
          <cell r="M47" t="str">
            <v>PRI DE</v>
          </cell>
          <cell r="N47">
            <v>17965740</v>
          </cell>
          <cell r="O47" t="str">
            <v>A.F.P</v>
          </cell>
          <cell r="P47" t="str">
            <v>MICROBIOLOGO</v>
          </cell>
          <cell r="Q47" t="str">
            <v>MAESTRO</v>
          </cell>
          <cell r="S47" t="str">
            <v xml:space="preserve"> </v>
          </cell>
          <cell r="U47" t="str">
            <v>CASADO</v>
          </cell>
          <cell r="V47">
            <v>29549</v>
          </cell>
          <cell r="W47" t="str">
            <v>MICAELA BASTIDAS N° 1605 -  - EL PORVENIR</v>
          </cell>
          <cell r="X47" t="str">
            <v/>
          </cell>
          <cell r="Y47" t="str">
            <v/>
          </cell>
        </row>
        <row r="48">
          <cell r="A48">
            <v>1950</v>
          </cell>
          <cell r="B48" t="str">
            <v>CIENCIAS BIOLOGICAS</v>
          </cell>
          <cell r="C48" t="str">
            <v>MICROBIOLOGIA Y PARASITOLOGIA</v>
          </cell>
          <cell r="D48" t="str">
            <v>ANHUAMAN AZABACHE RAUL</v>
          </cell>
          <cell r="E48" t="str">
            <v>NOMBRADO</v>
          </cell>
          <cell r="F48" t="str">
            <v>PRINCIPAL DE</v>
          </cell>
          <cell r="G48">
            <v>103</v>
          </cell>
          <cell r="H48">
            <v>1</v>
          </cell>
          <cell r="I48">
            <v>645.55999999999995</v>
          </cell>
          <cell r="J48">
            <v>1200</v>
          </cell>
          <cell r="L48" t="str">
            <v>M</v>
          </cell>
          <cell r="M48" t="str">
            <v>PRI DE</v>
          </cell>
          <cell r="N48">
            <v>17909885</v>
          </cell>
          <cell r="O48" t="str">
            <v>A.F.P</v>
          </cell>
          <cell r="P48" t="str">
            <v>MICROBIOLOGO</v>
          </cell>
          <cell r="Q48" t="str">
            <v>MAESTRO</v>
          </cell>
          <cell r="S48" t="str">
            <v xml:space="preserve"> </v>
          </cell>
          <cell r="U48" t="str">
            <v>CASADO</v>
          </cell>
          <cell r="V48">
            <v>28748</v>
          </cell>
          <cell r="W48" t="str">
            <v>MZ. B LOTE 1 - COVIDUNT - TRUJILLO</v>
          </cell>
          <cell r="X48" t="str">
            <v/>
          </cell>
          <cell r="Y48" t="str">
            <v/>
          </cell>
        </row>
        <row r="49">
          <cell r="A49">
            <v>198</v>
          </cell>
          <cell r="B49" t="str">
            <v>CIENCIAS BIOLOGICAS</v>
          </cell>
          <cell r="C49" t="str">
            <v>CIENCIAS BIOLOGICAS</v>
          </cell>
          <cell r="D49" t="str">
            <v>ARAUJO CASTILLO EDITA ASUNCION</v>
          </cell>
          <cell r="E49" t="str">
            <v>NOMBRADO</v>
          </cell>
          <cell r="F49" t="str">
            <v>PRINCIPAL DE</v>
          </cell>
          <cell r="G49">
            <v>56</v>
          </cell>
          <cell r="H49">
            <v>1</v>
          </cell>
          <cell r="I49">
            <v>655.52</v>
          </cell>
          <cell r="J49">
            <v>1200</v>
          </cell>
          <cell r="L49" t="str">
            <v>F</v>
          </cell>
          <cell r="M49" t="str">
            <v>PRI DE</v>
          </cell>
          <cell r="N49">
            <v>17812078</v>
          </cell>
          <cell r="O49">
            <v>20530</v>
          </cell>
          <cell r="P49" t="str">
            <v>BIOLOGO</v>
          </cell>
          <cell r="Q49" t="str">
            <v xml:space="preserve"> </v>
          </cell>
          <cell r="S49" t="str">
            <v>DOCTOR</v>
          </cell>
          <cell r="T49">
            <v>29007</v>
          </cell>
          <cell r="U49" t="str">
            <v>CASADA</v>
          </cell>
          <cell r="V49">
            <v>24624</v>
          </cell>
          <cell r="W49" t="str">
            <v>LUIS ALBRECHT N° 702 - LAS QUINTANAS - TRUJILLO</v>
          </cell>
          <cell r="X49" t="str">
            <v/>
          </cell>
          <cell r="Y49" t="str">
            <v/>
          </cell>
        </row>
        <row r="50">
          <cell r="A50">
            <v>941</v>
          </cell>
          <cell r="B50" t="str">
            <v>CIENCIAS BIOLOGICAS</v>
          </cell>
          <cell r="C50" t="str">
            <v>QUIMICA BIOLOGICA Y FISIOLOGIA ANIMAL</v>
          </cell>
          <cell r="D50" t="str">
            <v>ARELLANO BARRAGAN JULIO CESAR</v>
          </cell>
          <cell r="E50" t="str">
            <v>NOMBRADO</v>
          </cell>
          <cell r="F50" t="str">
            <v>PRINCIPAL DE</v>
          </cell>
          <cell r="G50">
            <v>135</v>
          </cell>
          <cell r="H50">
            <v>1</v>
          </cell>
          <cell r="I50">
            <v>655.54</v>
          </cell>
          <cell r="J50">
            <v>1200</v>
          </cell>
          <cell r="L50" t="str">
            <v>M</v>
          </cell>
          <cell r="M50" t="str">
            <v>PRI DE</v>
          </cell>
          <cell r="N50">
            <v>17839602</v>
          </cell>
          <cell r="O50">
            <v>20530</v>
          </cell>
          <cell r="P50" t="str">
            <v>BIOLOGO</v>
          </cell>
          <cell r="Q50" t="str">
            <v>MAESTRO</v>
          </cell>
          <cell r="S50" t="str">
            <v xml:space="preserve"> </v>
          </cell>
          <cell r="U50" t="str">
            <v>CASADO</v>
          </cell>
          <cell r="V50">
            <v>23802</v>
          </cell>
          <cell r="W50" t="str">
            <v xml:space="preserve">SAN FRANCISCO N° 386 SAN SALVADOR -  - </v>
          </cell>
          <cell r="X50" t="str">
            <v/>
          </cell>
          <cell r="Y50" t="str">
            <v/>
          </cell>
        </row>
        <row r="51">
          <cell r="A51">
            <v>2642</v>
          </cell>
          <cell r="B51" t="str">
            <v>CIENCIAS BIOLOGICAS</v>
          </cell>
          <cell r="C51" t="str">
            <v>CIENCIAS BIOLOGICAS</v>
          </cell>
          <cell r="D51" t="str">
            <v>AYQUIPA AYCHO GASPAR EPIFANIO</v>
          </cell>
          <cell r="E51" t="str">
            <v>NOMBRADO</v>
          </cell>
          <cell r="F51" t="str">
            <v>PRINCIPAL DE</v>
          </cell>
          <cell r="G51">
            <v>67</v>
          </cell>
          <cell r="H51">
            <v>1</v>
          </cell>
          <cell r="I51">
            <v>645.55999999999995</v>
          </cell>
          <cell r="J51">
            <v>1200</v>
          </cell>
          <cell r="L51" t="str">
            <v>M</v>
          </cell>
          <cell r="M51" t="str">
            <v>PRI DE</v>
          </cell>
          <cell r="N51">
            <v>17876683</v>
          </cell>
          <cell r="O51" t="str">
            <v>A.F.P</v>
          </cell>
          <cell r="P51" t="str">
            <v>BIOLOGO</v>
          </cell>
          <cell r="Q51" t="str">
            <v xml:space="preserve"> </v>
          </cell>
          <cell r="S51" t="str">
            <v>DOCTOR</v>
          </cell>
          <cell r="T51">
            <v>30946</v>
          </cell>
          <cell r="U51" t="str">
            <v>CASADO</v>
          </cell>
          <cell r="V51">
            <v>30420</v>
          </cell>
          <cell r="W51" t="str">
            <v>LAS TURQUESAS N° 305 - SANTA INES - TRUJILLO</v>
          </cell>
          <cell r="X51" t="str">
            <v/>
          </cell>
          <cell r="Y51" t="str">
            <v/>
          </cell>
        </row>
        <row r="52">
          <cell r="A52">
            <v>2473</v>
          </cell>
          <cell r="B52" t="str">
            <v>CIENCIAS BIOLOGICAS</v>
          </cell>
          <cell r="C52" t="str">
            <v>QUIMICA BIOLOGICA Y FISIOLOGIA ANIMAL</v>
          </cell>
          <cell r="D52" t="str">
            <v>BAUTISTA CERNA WALTER SIGFREDO</v>
          </cell>
          <cell r="E52" t="str">
            <v>NOMBRADO</v>
          </cell>
          <cell r="F52" t="str">
            <v>PRINCIPAL DE</v>
          </cell>
          <cell r="G52">
            <v>142</v>
          </cell>
          <cell r="H52">
            <v>1</v>
          </cell>
          <cell r="I52">
            <v>647.05999999999995</v>
          </cell>
          <cell r="J52">
            <v>1200</v>
          </cell>
          <cell r="L52" t="str">
            <v>M</v>
          </cell>
          <cell r="M52" t="str">
            <v>PRI DE</v>
          </cell>
          <cell r="N52">
            <v>17898782</v>
          </cell>
          <cell r="O52" t="str">
            <v>A.F.P</v>
          </cell>
          <cell r="P52" t="str">
            <v>BIOLOGO</v>
          </cell>
          <cell r="Q52" t="str">
            <v>MAESTRO</v>
          </cell>
          <cell r="S52" t="str">
            <v xml:space="preserve"> </v>
          </cell>
          <cell r="U52" t="str">
            <v>CASADO</v>
          </cell>
          <cell r="V52">
            <v>29955</v>
          </cell>
          <cell r="W52" t="str">
            <v>DELFIN CORCUERA # 319 I ETAPA - SANTA MARIA - TRUJILLO</v>
          </cell>
          <cell r="X52">
            <v>6</v>
          </cell>
          <cell r="Y52" t="str">
            <v>DIRECTOR DE ESCUELA</v>
          </cell>
        </row>
        <row r="53">
          <cell r="A53">
            <v>3100</v>
          </cell>
          <cell r="B53" t="str">
            <v>CIENCIAS BIOLOGICAS</v>
          </cell>
          <cell r="C53" t="str">
            <v>CIENCIAS BIOLOGICAS</v>
          </cell>
          <cell r="D53" t="str">
            <v>BELTRAN ORBEGOSO RAUL ANTONIO</v>
          </cell>
          <cell r="E53" t="str">
            <v>NOMBRADO</v>
          </cell>
          <cell r="F53" t="str">
            <v>ASOCIADO DE</v>
          </cell>
          <cell r="G53">
            <v>81</v>
          </cell>
          <cell r="H53">
            <v>1</v>
          </cell>
          <cell r="I53">
            <v>243.7</v>
          </cell>
          <cell r="J53">
            <v>580</v>
          </cell>
          <cell r="L53" t="str">
            <v>M</v>
          </cell>
          <cell r="M53" t="str">
            <v>ASO DE</v>
          </cell>
          <cell r="N53">
            <v>17918980</v>
          </cell>
          <cell r="O53" t="str">
            <v>A.F.P</v>
          </cell>
          <cell r="P53" t="str">
            <v>BIOLOGO  PESQUERO</v>
          </cell>
          <cell r="Q53" t="str">
            <v>MAESTRO</v>
          </cell>
          <cell r="R53">
            <v>34313</v>
          </cell>
          <cell r="S53" t="str">
            <v>DOCTOR</v>
          </cell>
          <cell r="T53">
            <v>37948</v>
          </cell>
          <cell r="U53" t="str">
            <v>CASADO</v>
          </cell>
          <cell r="V53">
            <v>31975</v>
          </cell>
          <cell r="W53" t="str">
            <v>CAYETANO HEREDIA N° 397 - LOS GRANADOS - TRUJILLO</v>
          </cell>
          <cell r="X53" t="str">
            <v/>
          </cell>
          <cell r="Y53" t="str">
            <v/>
          </cell>
        </row>
        <row r="54">
          <cell r="A54">
            <v>4018</v>
          </cell>
          <cell r="B54" t="str">
            <v>CIENCIAS BIOLOGICAS</v>
          </cell>
          <cell r="C54" t="str">
            <v>CIENCIAS BIOLOGICAS</v>
          </cell>
          <cell r="D54" t="str">
            <v>BLAS CERDAN WILLIAN GENARO</v>
          </cell>
          <cell r="E54" t="str">
            <v>NOMBRADO</v>
          </cell>
          <cell r="F54" t="str">
            <v>ASOCIADO DE</v>
          </cell>
          <cell r="G54">
            <v>952</v>
          </cell>
          <cell r="H54">
            <v>1</v>
          </cell>
          <cell r="I54">
            <v>243.6</v>
          </cell>
          <cell r="J54">
            <v>580</v>
          </cell>
          <cell r="L54" t="str">
            <v>M</v>
          </cell>
          <cell r="M54" t="str">
            <v>ASO DE</v>
          </cell>
          <cell r="N54">
            <v>18006836</v>
          </cell>
          <cell r="O54" t="str">
            <v>A.F.P</v>
          </cell>
          <cell r="P54" t="str">
            <v>BIOLOGO</v>
          </cell>
          <cell r="Q54" t="str">
            <v>MAESTRO</v>
          </cell>
          <cell r="R54">
            <v>37092</v>
          </cell>
          <cell r="S54" t="str">
            <v xml:space="preserve"> </v>
          </cell>
          <cell r="U54" t="str">
            <v>CASADO</v>
          </cell>
          <cell r="V54">
            <v>32752</v>
          </cell>
          <cell r="W54" t="str">
            <v>COCHABAMBA # 434 - SAN SALVADOR - TRUJILLO</v>
          </cell>
          <cell r="X54" t="str">
            <v/>
          </cell>
          <cell r="Y54" t="str">
            <v/>
          </cell>
        </row>
        <row r="55">
          <cell r="A55">
            <v>2333</v>
          </cell>
          <cell r="B55" t="str">
            <v>CIENCIAS BIOLOGICAS</v>
          </cell>
          <cell r="C55" t="str">
            <v>PESQUERIA</v>
          </cell>
          <cell r="D55" t="str">
            <v>BOCANEGRA GARCIA CARLOS ALFREDO</v>
          </cell>
          <cell r="E55" t="str">
            <v>NOMBRADO</v>
          </cell>
          <cell r="F55" t="str">
            <v>PRINCIPAL DE</v>
          </cell>
          <cell r="G55">
            <v>129</v>
          </cell>
          <cell r="H55">
            <v>0</v>
          </cell>
          <cell r="I55">
            <v>648.13</v>
          </cell>
          <cell r="J55">
            <v>1200</v>
          </cell>
          <cell r="L55" t="str">
            <v>M</v>
          </cell>
          <cell r="M55" t="str">
            <v>PRI DE</v>
          </cell>
          <cell r="N55">
            <v>17813976</v>
          </cell>
          <cell r="O55" t="str">
            <v>A.F.P</v>
          </cell>
          <cell r="P55" t="str">
            <v>BIOLOGO  PESQUERO</v>
          </cell>
          <cell r="Q55" t="str">
            <v>MAESTRO</v>
          </cell>
          <cell r="S55" t="str">
            <v>DOCTOR</v>
          </cell>
          <cell r="U55" t="str">
            <v>CASADO</v>
          </cell>
          <cell r="V55">
            <v>29838</v>
          </cell>
          <cell r="W55" t="str">
            <v>TUPAC AMARU# 409 - LAS QUINTANAS - TRUJILLO</v>
          </cell>
          <cell r="Y55" t="str">
            <v/>
          </cell>
          <cell r="Z55" t="str">
            <v>L.S.G.H.</v>
          </cell>
        </row>
        <row r="56">
          <cell r="A56">
            <v>180</v>
          </cell>
          <cell r="B56" t="str">
            <v>CIENCIAS BIOLOGICAS</v>
          </cell>
          <cell r="C56" t="str">
            <v>CIENCIAS BIOLOGICAS</v>
          </cell>
          <cell r="D56" t="str">
            <v>BURGOS OBESO GILMER GALO</v>
          </cell>
          <cell r="E56" t="str">
            <v>NOMBRADO</v>
          </cell>
          <cell r="F56" t="str">
            <v>PRINCIPAL DE</v>
          </cell>
          <cell r="G56">
            <v>54</v>
          </cell>
          <cell r="H56">
            <v>1</v>
          </cell>
          <cell r="I56">
            <v>655.54</v>
          </cell>
          <cell r="J56">
            <v>1200</v>
          </cell>
          <cell r="L56" t="str">
            <v>M</v>
          </cell>
          <cell r="M56" t="str">
            <v>PRI DE</v>
          </cell>
          <cell r="N56">
            <v>17880592</v>
          </cell>
          <cell r="O56">
            <v>20530</v>
          </cell>
          <cell r="P56" t="str">
            <v>BIOLOGO</v>
          </cell>
          <cell r="Q56" t="str">
            <v xml:space="preserve"> </v>
          </cell>
          <cell r="S56" t="str">
            <v>DOCTOR</v>
          </cell>
          <cell r="T56">
            <v>28510</v>
          </cell>
          <cell r="U56" t="str">
            <v>SOLTERO</v>
          </cell>
          <cell r="V56">
            <v>23468</v>
          </cell>
          <cell r="W56" t="str">
            <v>VENTURA GARCIA CALDERON N° 317 - PALERMO - TRUJILLO</v>
          </cell>
          <cell r="X56" t="str">
            <v/>
          </cell>
          <cell r="Y56" t="str">
            <v/>
          </cell>
        </row>
        <row r="57">
          <cell r="A57">
            <v>3354</v>
          </cell>
          <cell r="B57" t="str">
            <v>CIENCIAS BIOLOGICAS</v>
          </cell>
          <cell r="C57" t="str">
            <v>CIENCIAS BIOLOGICAS</v>
          </cell>
          <cell r="D57" t="str">
            <v>CABRERA DE CIPRIANO ANGELITA TERESA</v>
          </cell>
          <cell r="E57" t="str">
            <v>NOMBRADO</v>
          </cell>
          <cell r="F57" t="str">
            <v>ASOCIADO DE</v>
          </cell>
          <cell r="G57">
            <v>82</v>
          </cell>
          <cell r="H57">
            <v>1</v>
          </cell>
          <cell r="I57">
            <v>243.7</v>
          </cell>
          <cell r="J57">
            <v>580</v>
          </cell>
          <cell r="L57" t="str">
            <v>F</v>
          </cell>
          <cell r="M57" t="str">
            <v>ASO DE</v>
          </cell>
          <cell r="N57">
            <v>18137407</v>
          </cell>
          <cell r="O57" t="str">
            <v>A.F.P</v>
          </cell>
          <cell r="P57" t="str">
            <v>BIOLOGO</v>
          </cell>
          <cell r="Q57" t="str">
            <v>MAESTRO</v>
          </cell>
          <cell r="R57">
            <v>35978</v>
          </cell>
          <cell r="S57" t="str">
            <v>DOCTOR</v>
          </cell>
          <cell r="T57">
            <v>39430</v>
          </cell>
          <cell r="U57" t="str">
            <v>CASADA</v>
          </cell>
          <cell r="V57">
            <v>32674</v>
          </cell>
          <cell r="W57" t="str">
            <v>MZ. N-37 - LA MERCED III ETAPA - TRUJILLO</v>
          </cell>
          <cell r="X57" t="str">
            <v/>
          </cell>
          <cell r="Y57" t="str">
            <v/>
          </cell>
        </row>
        <row r="58">
          <cell r="A58">
            <v>1574</v>
          </cell>
          <cell r="B58" t="str">
            <v>CIENCIAS BIOLOGICAS</v>
          </cell>
          <cell r="C58" t="str">
            <v>QUIMICA BIOLOGICA Y FISIOLOGIA ANIMAL</v>
          </cell>
          <cell r="D58" t="str">
            <v>CANCHACHI SANCHEZ WILSON E</v>
          </cell>
          <cell r="E58" t="str">
            <v>NOMBRADO</v>
          </cell>
          <cell r="F58" t="str">
            <v>PRINCIPAL DE</v>
          </cell>
          <cell r="G58">
            <v>140</v>
          </cell>
          <cell r="H58">
            <v>1</v>
          </cell>
          <cell r="I58">
            <v>645.55999999999995</v>
          </cell>
          <cell r="J58">
            <v>1200</v>
          </cell>
          <cell r="L58" t="str">
            <v>M</v>
          </cell>
          <cell r="M58" t="str">
            <v>PRI DE</v>
          </cell>
          <cell r="N58">
            <v>17921202</v>
          </cell>
          <cell r="O58" t="str">
            <v>A.F.P</v>
          </cell>
          <cell r="P58" t="str">
            <v>BIOLOGO</v>
          </cell>
          <cell r="Q58" t="str">
            <v xml:space="preserve"> </v>
          </cell>
          <cell r="S58" t="str">
            <v xml:space="preserve"> </v>
          </cell>
          <cell r="U58" t="str">
            <v>CASADO</v>
          </cell>
          <cell r="V58">
            <v>27303</v>
          </cell>
          <cell r="W58" t="str">
            <v>MZ. A LOTE 28 - RESIDENCIAL UNIVERSITARIA - TRUJILLO</v>
          </cell>
          <cell r="X58" t="str">
            <v/>
          </cell>
          <cell r="Y58" t="str">
            <v/>
          </cell>
        </row>
        <row r="59">
          <cell r="A59">
            <v>2863</v>
          </cell>
          <cell r="B59" t="str">
            <v>CIENCIAS BIOLOGICAS</v>
          </cell>
          <cell r="C59" t="str">
            <v>CIENCIAS BIOLOGICAS</v>
          </cell>
          <cell r="D59" t="str">
            <v>CARBAJAL DE WILSON AIDA ESTHER</v>
          </cell>
          <cell r="E59" t="str">
            <v>NOMBRADO</v>
          </cell>
          <cell r="F59" t="str">
            <v>PRINCIPAL DE</v>
          </cell>
          <cell r="G59">
            <v>110</v>
          </cell>
          <cell r="H59">
            <v>1</v>
          </cell>
          <cell r="I59">
            <v>642.22</v>
          </cell>
          <cell r="J59">
            <v>1200</v>
          </cell>
          <cell r="L59" t="str">
            <v>F</v>
          </cell>
          <cell r="M59" t="str">
            <v>PRI DE</v>
          </cell>
          <cell r="N59">
            <v>17846235</v>
          </cell>
          <cell r="O59" t="str">
            <v>A.F.P</v>
          </cell>
          <cell r="P59" t="str">
            <v>BIOLOGO</v>
          </cell>
          <cell r="Q59" t="str">
            <v>MAESTRO</v>
          </cell>
          <cell r="R59">
            <v>34313</v>
          </cell>
          <cell r="S59" t="str">
            <v xml:space="preserve"> </v>
          </cell>
          <cell r="U59" t="str">
            <v>CASADA</v>
          </cell>
          <cell r="V59">
            <v>31446</v>
          </cell>
          <cell r="W59" t="str">
            <v>FRANKFORT N° 232 - SANTA ISABEL - TRUJILLO</v>
          </cell>
          <cell r="X59" t="str">
            <v/>
          </cell>
          <cell r="Y59" t="str">
            <v/>
          </cell>
        </row>
        <row r="60">
          <cell r="A60">
            <v>2330</v>
          </cell>
          <cell r="B60" t="str">
            <v>CIENCIAS BIOLOGICAS</v>
          </cell>
          <cell r="C60" t="str">
            <v>MICROBIOLOGIA Y PARASITOLOGIA</v>
          </cell>
          <cell r="D60" t="str">
            <v>CASTAÑEDA CARRION IRMA NYDIA</v>
          </cell>
          <cell r="E60" t="str">
            <v>NOMBRADO</v>
          </cell>
          <cell r="F60" t="str">
            <v>ASOCIADO DE</v>
          </cell>
          <cell r="G60">
            <v>114</v>
          </cell>
          <cell r="H60">
            <v>1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U60">
            <v>0</v>
          </cell>
          <cell r="V60" t="str">
            <v>*</v>
          </cell>
          <cell r="W60">
            <v>0</v>
          </cell>
          <cell r="X60" t="str">
            <v/>
          </cell>
          <cell r="Y60" t="str">
            <v/>
          </cell>
        </row>
        <row r="61">
          <cell r="A61">
            <v>1483</v>
          </cell>
          <cell r="B61" t="str">
            <v>CIENCIAS BIOLOGICAS</v>
          </cell>
          <cell r="C61" t="str">
            <v>QUIMICA BIOLOGICA Y FISIOLOGIA ANIMAL</v>
          </cell>
          <cell r="D61" t="str">
            <v>CASTILLO VIERA SEGUNDO FELIX</v>
          </cell>
          <cell r="E61" t="str">
            <v>NOMBRADO</v>
          </cell>
          <cell r="F61" t="str">
            <v>PRINCIPAL DE</v>
          </cell>
          <cell r="G61">
            <v>139</v>
          </cell>
          <cell r="H61">
            <v>1</v>
          </cell>
          <cell r="I61">
            <v>655.54</v>
          </cell>
          <cell r="J61">
            <v>1200</v>
          </cell>
          <cell r="L61" t="str">
            <v>M</v>
          </cell>
          <cell r="M61" t="str">
            <v>PRI DE</v>
          </cell>
          <cell r="N61">
            <v>17898638</v>
          </cell>
          <cell r="O61">
            <v>20530</v>
          </cell>
          <cell r="P61" t="str">
            <v>BIOLOGO  PESQUERO</v>
          </cell>
          <cell r="Q61" t="str">
            <v>MAESTRO</v>
          </cell>
          <cell r="S61" t="str">
            <v>DOCTOR</v>
          </cell>
          <cell r="U61" t="str">
            <v>CONVIV.</v>
          </cell>
          <cell r="V61">
            <v>27057</v>
          </cell>
          <cell r="W61" t="str">
            <v xml:space="preserve">EL BOSQUE CALLE JUAN ZAPATA N° 977 -  - </v>
          </cell>
          <cell r="X61">
            <v>4</v>
          </cell>
          <cell r="Y61" t="str">
            <v>SECRETARIO GENERAL</v>
          </cell>
        </row>
        <row r="62">
          <cell r="A62">
            <v>2684</v>
          </cell>
          <cell r="B62" t="str">
            <v>CIENCIAS BIOLOGICAS</v>
          </cell>
          <cell r="C62" t="str">
            <v>CIENCIAS BIOLOGICAS</v>
          </cell>
          <cell r="D62" t="str">
            <v>CHAMAN MEDINA MERCEDES ELIZABETH</v>
          </cell>
          <cell r="E62" t="str">
            <v>NOMBRADO</v>
          </cell>
          <cell r="F62" t="str">
            <v>ASOCIADO DE</v>
          </cell>
          <cell r="G62">
            <v>78</v>
          </cell>
          <cell r="H62">
            <v>1</v>
          </cell>
          <cell r="I62">
            <v>243.6</v>
          </cell>
          <cell r="J62">
            <v>580</v>
          </cell>
          <cell r="L62" t="str">
            <v>F</v>
          </cell>
          <cell r="M62" t="str">
            <v>ASO DE</v>
          </cell>
          <cell r="N62">
            <v>17912678</v>
          </cell>
          <cell r="O62" t="str">
            <v>A.F.P</v>
          </cell>
          <cell r="P62" t="str">
            <v>BIOLOGO  PESQUERO</v>
          </cell>
          <cell r="Q62" t="str">
            <v>MAESTRO</v>
          </cell>
          <cell r="R62">
            <v>35965</v>
          </cell>
          <cell r="S62" t="str">
            <v>DOCTOR</v>
          </cell>
          <cell r="T62">
            <v>39794</v>
          </cell>
          <cell r="U62" t="str">
            <v>CASADA</v>
          </cell>
          <cell r="V62">
            <v>30651</v>
          </cell>
          <cell r="W62" t="str">
            <v>PROL. COSTA RICA MZ. R' BLOQ. IX DPTO 104 - MONSERRATE - TRUJILLO</v>
          </cell>
          <cell r="X62" t="str">
            <v/>
          </cell>
          <cell r="Y62" t="str">
            <v/>
          </cell>
        </row>
        <row r="63">
          <cell r="A63">
            <v>3371</v>
          </cell>
          <cell r="B63" t="str">
            <v>CIENCIAS BIOLOGICAS</v>
          </cell>
          <cell r="C63" t="str">
            <v>CIENCIAS BIOLOGICAS</v>
          </cell>
          <cell r="D63" t="str">
            <v>CHICO RUIZ JULIO ROGER</v>
          </cell>
          <cell r="E63" t="str">
            <v>NOMBRADO</v>
          </cell>
          <cell r="F63" t="str">
            <v>ASOCIADO DE</v>
          </cell>
          <cell r="G63">
            <v>76</v>
          </cell>
          <cell r="H63">
            <v>1</v>
          </cell>
          <cell r="I63">
            <v>68.260000000000005</v>
          </cell>
          <cell r="J63">
            <v>580</v>
          </cell>
          <cell r="L63" t="str">
            <v>M</v>
          </cell>
          <cell r="M63" t="str">
            <v>ASO DE</v>
          </cell>
          <cell r="N63">
            <v>17895912</v>
          </cell>
          <cell r="O63" t="str">
            <v>A.F.P</v>
          </cell>
          <cell r="P63" t="str">
            <v>BIOLOGO</v>
          </cell>
          <cell r="Q63" t="str">
            <v>MAESTRO</v>
          </cell>
          <cell r="R63">
            <v>37820</v>
          </cell>
          <cell r="S63" t="str">
            <v xml:space="preserve"> </v>
          </cell>
          <cell r="U63" t="str">
            <v>CASADO</v>
          </cell>
          <cell r="V63">
            <v>32706</v>
          </cell>
          <cell r="W63" t="str">
            <v>EDIF.L2-1 DPTO.203 - MONSERRATE - TRUJILLO</v>
          </cell>
          <cell r="X63" t="str">
            <v/>
          </cell>
          <cell r="Y63" t="str">
            <v/>
          </cell>
        </row>
        <row r="64">
          <cell r="A64">
            <v>2081</v>
          </cell>
          <cell r="B64" t="str">
            <v>CIENCIAS BIOLOGICAS</v>
          </cell>
          <cell r="C64" t="str">
            <v>PESQUERIA</v>
          </cell>
          <cell r="D64" t="str">
            <v>CORREA LA TORRE JORGE ARTEMIO</v>
          </cell>
          <cell r="E64" t="str">
            <v>NOMBRADO</v>
          </cell>
          <cell r="F64" t="str">
            <v>PRINCIPAL DE</v>
          </cell>
          <cell r="G64">
            <v>127</v>
          </cell>
          <cell r="H64">
            <v>1</v>
          </cell>
          <cell r="I64">
            <v>634.54</v>
          </cell>
          <cell r="J64">
            <v>1200</v>
          </cell>
          <cell r="L64" t="str">
            <v>M</v>
          </cell>
          <cell r="M64" t="str">
            <v>PRI DE</v>
          </cell>
          <cell r="N64">
            <v>17937495</v>
          </cell>
          <cell r="O64" t="str">
            <v>A.F.P</v>
          </cell>
          <cell r="P64" t="str">
            <v>BIOLOGO  PESQUERO</v>
          </cell>
          <cell r="Q64" t="str">
            <v>MAESTRO</v>
          </cell>
          <cell r="S64" t="str">
            <v>DOCTOR</v>
          </cell>
          <cell r="U64" t="str">
            <v>CASADO</v>
          </cell>
          <cell r="V64">
            <v>29556</v>
          </cell>
          <cell r="W64" t="str">
            <v>SEPULVEDA N° 575 -  - MOCHE</v>
          </cell>
          <cell r="X64" t="str">
            <v/>
          </cell>
          <cell r="Y64" t="str">
            <v/>
          </cell>
        </row>
        <row r="65">
          <cell r="A65">
            <v>1421</v>
          </cell>
          <cell r="B65" t="str">
            <v>CIENCIAS BIOLOGICAS</v>
          </cell>
          <cell r="C65" t="str">
            <v>CIENCIAS BIOLOGICAS</v>
          </cell>
          <cell r="D65" t="str">
            <v>CORTEZ LARA REGNE</v>
          </cell>
          <cell r="E65" t="str">
            <v>NOMBRADO</v>
          </cell>
          <cell r="F65" t="str">
            <v>PRINCIPAL DE</v>
          </cell>
          <cell r="G65">
            <v>60</v>
          </cell>
          <cell r="H65">
            <v>1</v>
          </cell>
          <cell r="I65">
            <v>655.52</v>
          </cell>
          <cell r="J65">
            <v>1200</v>
          </cell>
          <cell r="L65" t="str">
            <v>M</v>
          </cell>
          <cell r="M65" t="str">
            <v>PRI DE</v>
          </cell>
          <cell r="N65">
            <v>17923124</v>
          </cell>
          <cell r="O65">
            <v>20530</v>
          </cell>
          <cell r="P65" t="str">
            <v>BIOLOGO</v>
          </cell>
          <cell r="Q65" t="str">
            <v>MAESTRO</v>
          </cell>
          <cell r="R65">
            <v>34313</v>
          </cell>
          <cell r="S65" t="str">
            <v xml:space="preserve"> </v>
          </cell>
          <cell r="U65" t="str">
            <v>CASADO</v>
          </cell>
          <cell r="V65">
            <v>26816</v>
          </cell>
          <cell r="W65" t="str">
            <v>LOS RUBIES # 258 - SANTA INES - TRUJILLO</v>
          </cell>
          <cell r="X65" t="str">
            <v/>
          </cell>
          <cell r="Y65" t="str">
            <v/>
          </cell>
        </row>
        <row r="66">
          <cell r="A66">
            <v>2032</v>
          </cell>
          <cell r="B66" t="str">
            <v>CIENCIAS BIOLOGICAS</v>
          </cell>
          <cell r="C66" t="str">
            <v>PESQUERIA</v>
          </cell>
          <cell r="D66" t="str">
            <v>CULQUICHICON MALPICA ZOILA GLADIS</v>
          </cell>
          <cell r="E66" t="str">
            <v>NOMBRADO</v>
          </cell>
          <cell r="F66" t="str">
            <v>PRINCIPAL DE</v>
          </cell>
          <cell r="G66">
            <v>126</v>
          </cell>
          <cell r="H66">
            <v>1</v>
          </cell>
          <cell r="I66">
            <v>634.54</v>
          </cell>
          <cell r="J66">
            <v>1200</v>
          </cell>
          <cell r="L66" t="str">
            <v>F</v>
          </cell>
          <cell r="M66" t="str">
            <v>PRI DE</v>
          </cell>
          <cell r="N66">
            <v>17895978</v>
          </cell>
          <cell r="O66" t="str">
            <v>A.F.P</v>
          </cell>
          <cell r="P66" t="str">
            <v>BIOLOGO  PESQUERO</v>
          </cell>
          <cell r="Q66" t="str">
            <v>MAESTRO</v>
          </cell>
          <cell r="S66" t="str">
            <v>DOCTOR</v>
          </cell>
          <cell r="U66" t="str">
            <v>SOLTERA</v>
          </cell>
          <cell r="V66">
            <v>29143</v>
          </cell>
          <cell r="W66" t="str">
            <v>CAVERO Y MUÑOZ N° 374 - LAS QUINTANAS - TRUJILLO</v>
          </cell>
          <cell r="X66" t="str">
            <v/>
          </cell>
          <cell r="Y66" t="str">
            <v/>
          </cell>
        </row>
        <row r="67">
          <cell r="A67">
            <v>4019</v>
          </cell>
          <cell r="B67" t="str">
            <v>CIENCIAS BIOLOGICAS</v>
          </cell>
          <cell r="C67" t="str">
            <v>PESQUERIA</v>
          </cell>
          <cell r="D67" t="str">
            <v>DIAZ BARBOZA MOISES EFRAIN</v>
          </cell>
          <cell r="E67" t="str">
            <v>NOMBRADO</v>
          </cell>
          <cell r="F67" t="str">
            <v>PRINCIPAL DE</v>
          </cell>
          <cell r="G67">
            <v>125</v>
          </cell>
          <cell r="H67">
            <v>1</v>
          </cell>
          <cell r="I67">
            <v>650.24</v>
          </cell>
          <cell r="J67">
            <v>1200</v>
          </cell>
          <cell r="L67" t="str">
            <v>M</v>
          </cell>
          <cell r="M67" t="str">
            <v>PRI DE</v>
          </cell>
          <cell r="N67">
            <v>19082173</v>
          </cell>
          <cell r="O67" t="str">
            <v>A.F.P</v>
          </cell>
          <cell r="P67" t="str">
            <v>BIOLOGO  PESQUERO</v>
          </cell>
          <cell r="Q67" t="str">
            <v>MAESTRO</v>
          </cell>
          <cell r="S67" t="str">
            <v>DOCTOR</v>
          </cell>
          <cell r="U67" t="str">
            <v>CASADO</v>
          </cell>
          <cell r="V67">
            <v>32762</v>
          </cell>
          <cell r="W67" t="str">
            <v>COSTA RICA L2-1 BLOCK B DPTO. 302 - MONSERRATE - TRUJILLO</v>
          </cell>
          <cell r="X67" t="str">
            <v/>
          </cell>
          <cell r="Y67" t="str">
            <v/>
          </cell>
        </row>
        <row r="68">
          <cell r="A68">
            <v>1736</v>
          </cell>
          <cell r="B68" t="str">
            <v>CIENCIAS BIOLOGICAS</v>
          </cell>
          <cell r="C68" t="str">
            <v>MICROBIOLOGIA Y PARASITOLOGIA</v>
          </cell>
          <cell r="D68" t="str">
            <v>ESCALANTE AÑORGA HERMES MARIO</v>
          </cell>
          <cell r="E68" t="str">
            <v>NOMBRADO</v>
          </cell>
          <cell r="F68" t="str">
            <v>PRINCIPAL TC</v>
          </cell>
          <cell r="G68">
            <v>100</v>
          </cell>
          <cell r="H68">
            <v>1</v>
          </cell>
          <cell r="I68">
            <v>530.78</v>
          </cell>
          <cell r="J68">
            <v>1170</v>
          </cell>
          <cell r="L68" t="str">
            <v>M</v>
          </cell>
          <cell r="M68" t="str">
            <v>PRI DE</v>
          </cell>
          <cell r="N68">
            <v>17917143</v>
          </cell>
          <cell r="O68" t="str">
            <v>A.F.P</v>
          </cell>
          <cell r="P68" t="str">
            <v>BIOLOGO  PESQUERO</v>
          </cell>
          <cell r="Q68" t="str">
            <v>MAESTRO</v>
          </cell>
          <cell r="S68" t="str">
            <v>DOCTOR</v>
          </cell>
          <cell r="U68" t="str">
            <v>CASADO</v>
          </cell>
          <cell r="V68">
            <v>27939</v>
          </cell>
          <cell r="W68" t="str">
            <v xml:space="preserve">AV. CARRION N° 438 DPTO. 304 -  - </v>
          </cell>
          <cell r="X68" t="str">
            <v/>
          </cell>
          <cell r="Y68" t="str">
            <v/>
          </cell>
        </row>
        <row r="69">
          <cell r="A69">
            <v>171</v>
          </cell>
          <cell r="B69" t="str">
            <v>CIENCIAS BIOLOGICAS</v>
          </cell>
          <cell r="C69" t="str">
            <v>CIENCIAS BIOLOGICAS</v>
          </cell>
          <cell r="D69" t="str">
            <v>FERNANDEZ HONORES ALEJANDRO MANUEL</v>
          </cell>
          <cell r="E69" t="str">
            <v>NOMBRADO</v>
          </cell>
          <cell r="F69" t="str">
            <v>PRINCIPAL DE</v>
          </cell>
          <cell r="G69">
            <v>52</v>
          </cell>
          <cell r="H69">
            <v>1</v>
          </cell>
          <cell r="I69">
            <v>655.52</v>
          </cell>
          <cell r="J69">
            <v>1200</v>
          </cell>
          <cell r="L69" t="str">
            <v>M</v>
          </cell>
          <cell r="M69" t="str">
            <v>PRI DE</v>
          </cell>
          <cell r="N69">
            <v>17848004</v>
          </cell>
          <cell r="O69">
            <v>20530</v>
          </cell>
          <cell r="P69" t="str">
            <v>BIOLOGO</v>
          </cell>
          <cell r="Q69" t="str">
            <v xml:space="preserve"> </v>
          </cell>
          <cell r="S69" t="str">
            <v>DOCTOR</v>
          </cell>
          <cell r="T69">
            <v>28013</v>
          </cell>
          <cell r="U69" t="str">
            <v>CASADO</v>
          </cell>
          <cell r="V69">
            <v>21641</v>
          </cell>
          <cell r="W69" t="str">
            <v xml:space="preserve">CRISTOBAL DE MOLINA # 368 EL SOL -  - </v>
          </cell>
          <cell r="X69" t="str">
            <v/>
          </cell>
          <cell r="Y69" t="str">
            <v/>
          </cell>
        </row>
        <row r="70">
          <cell r="A70">
            <v>187</v>
          </cell>
          <cell r="B70" t="str">
            <v>CIENCIAS BIOLOGICAS</v>
          </cell>
          <cell r="C70" t="str">
            <v>CIENCIAS BIOLOGICAS</v>
          </cell>
          <cell r="D70" t="str">
            <v>FERNANDEZ ROMERO RADIGUD PAPIAS</v>
          </cell>
          <cell r="E70" t="str">
            <v>NOMBRADO</v>
          </cell>
          <cell r="F70" t="str">
            <v>PRINCIPAL DE</v>
          </cell>
          <cell r="G70">
            <v>55</v>
          </cell>
          <cell r="H70">
            <v>1</v>
          </cell>
          <cell r="I70">
            <v>655.52</v>
          </cell>
          <cell r="J70">
            <v>1200</v>
          </cell>
          <cell r="L70" t="str">
            <v>M</v>
          </cell>
          <cell r="M70" t="str">
            <v>PRI DE</v>
          </cell>
          <cell r="N70">
            <v>17917803</v>
          </cell>
          <cell r="O70">
            <v>20530</v>
          </cell>
          <cell r="P70" t="str">
            <v>BIOLOGO</v>
          </cell>
          <cell r="Q70" t="str">
            <v xml:space="preserve"> </v>
          </cell>
          <cell r="S70" t="str">
            <v>DOCTOR</v>
          </cell>
          <cell r="U70" t="str">
            <v>CASADO</v>
          </cell>
          <cell r="V70">
            <v>24929</v>
          </cell>
          <cell r="W70" t="str">
            <v>LAS GOLONDRINAS N° 275 - LOS PINOS - TRUJILLO</v>
          </cell>
          <cell r="X70" t="str">
            <v/>
          </cell>
          <cell r="Y70" t="str">
            <v/>
          </cell>
        </row>
        <row r="71">
          <cell r="A71">
            <v>792</v>
          </cell>
          <cell r="B71" t="str">
            <v>CIENCIAS BIOLOGICAS</v>
          </cell>
          <cell r="C71" t="str">
            <v>CIENCIAS BIOLOGICAS</v>
          </cell>
          <cell r="D71" t="str">
            <v>GASTAÑADUI ROSAS DANILO</v>
          </cell>
          <cell r="E71" t="str">
            <v>NOMBRADO</v>
          </cell>
          <cell r="F71" t="str">
            <v>ASOCIADO DE</v>
          </cell>
          <cell r="G71">
            <v>72</v>
          </cell>
          <cell r="H71">
            <v>1</v>
          </cell>
          <cell r="I71">
            <v>257</v>
          </cell>
          <cell r="J71">
            <v>580</v>
          </cell>
          <cell r="L71" t="str">
            <v>M</v>
          </cell>
          <cell r="M71" t="str">
            <v>ASO DE</v>
          </cell>
          <cell r="N71">
            <v>18058417</v>
          </cell>
          <cell r="O71">
            <v>20530</v>
          </cell>
          <cell r="P71" t="str">
            <v>BIOLOGO</v>
          </cell>
          <cell r="Q71" t="str">
            <v xml:space="preserve"> </v>
          </cell>
          <cell r="S71" t="str">
            <v xml:space="preserve"> </v>
          </cell>
          <cell r="U71" t="str">
            <v>CASADO</v>
          </cell>
          <cell r="V71">
            <v>24593</v>
          </cell>
          <cell r="W71" t="str">
            <v>LUTER KING N° 285 - LA PERLA - TRUJILLO</v>
          </cell>
          <cell r="X71" t="str">
            <v/>
          </cell>
          <cell r="Y71" t="str">
            <v/>
          </cell>
        </row>
        <row r="72">
          <cell r="A72">
            <v>1136</v>
          </cell>
          <cell r="B72" t="str">
            <v>CIENCIAS BIOLOGICAS</v>
          </cell>
          <cell r="C72" t="str">
            <v>CIENCIAS BIOLOGICAS</v>
          </cell>
          <cell r="D72" t="str">
            <v>GOMEZ QUEZADA ALFREDO CARMELO</v>
          </cell>
          <cell r="E72" t="str">
            <v>NOMBRADO</v>
          </cell>
          <cell r="F72" t="str">
            <v>PRINCIPAL DE</v>
          </cell>
          <cell r="G72">
            <v>59</v>
          </cell>
          <cell r="H72">
            <v>1</v>
          </cell>
          <cell r="I72">
            <v>655.52</v>
          </cell>
          <cell r="J72">
            <v>1200</v>
          </cell>
          <cell r="L72" t="str">
            <v>M</v>
          </cell>
          <cell r="M72" t="str">
            <v>PRI DE</v>
          </cell>
          <cell r="N72">
            <v>17882123</v>
          </cell>
          <cell r="O72">
            <v>20530</v>
          </cell>
          <cell r="P72" t="str">
            <v>BIOLOGO</v>
          </cell>
          <cell r="Q72" t="str">
            <v xml:space="preserve"> </v>
          </cell>
          <cell r="S72" t="str">
            <v>DOCTOR</v>
          </cell>
          <cell r="U72" t="str">
            <v>CASADO</v>
          </cell>
          <cell r="V72">
            <v>25993</v>
          </cell>
          <cell r="W72" t="str">
            <v>PABLO CASALS N° 495 - MOCHICA - TRUJILLO</v>
          </cell>
          <cell r="X72" t="str">
            <v/>
          </cell>
          <cell r="Y72" t="str">
            <v/>
          </cell>
        </row>
        <row r="73">
          <cell r="A73">
            <v>1298</v>
          </cell>
          <cell r="B73" t="str">
            <v>CIENCIAS BIOLOGICAS</v>
          </cell>
          <cell r="C73" t="str">
            <v>MICROBIOLOGIA Y PARASITOLOGIA</v>
          </cell>
          <cell r="D73" t="str">
            <v>GONZALES VARAS ADALBERTO JAVIER</v>
          </cell>
          <cell r="E73" t="str">
            <v>NOMBRADO</v>
          </cell>
          <cell r="F73" t="str">
            <v>PRINCIPAL DE</v>
          </cell>
          <cell r="G73">
            <v>96</v>
          </cell>
          <cell r="H73">
            <v>1</v>
          </cell>
          <cell r="I73">
            <v>655.52</v>
          </cell>
          <cell r="J73">
            <v>1200</v>
          </cell>
          <cell r="L73" t="str">
            <v>M</v>
          </cell>
          <cell r="M73" t="str">
            <v>PRI DE</v>
          </cell>
          <cell r="N73">
            <v>17933786</v>
          </cell>
          <cell r="O73">
            <v>20530</v>
          </cell>
          <cell r="P73" t="str">
            <v>BIOLOGO</v>
          </cell>
          <cell r="Q73" t="str">
            <v>MAESTRO</v>
          </cell>
          <cell r="S73" t="str">
            <v xml:space="preserve"> </v>
          </cell>
          <cell r="U73" t="str">
            <v>CASADO</v>
          </cell>
          <cell r="V73">
            <v>26420</v>
          </cell>
          <cell r="W73" t="str">
            <v>GARCILAZO DE LA VEGA E3 - COVIDUNT - TRUJILLO</v>
          </cell>
          <cell r="X73" t="str">
            <v/>
          </cell>
          <cell r="Y73" t="str">
            <v/>
          </cell>
        </row>
        <row r="74">
          <cell r="A74">
            <v>1441</v>
          </cell>
          <cell r="B74" t="str">
            <v>CIENCIAS BIOLOGICAS</v>
          </cell>
          <cell r="C74" t="str">
            <v>PESQUERIA</v>
          </cell>
          <cell r="D74" t="str">
            <v>GONZALES VEINTIMILLA FEDERICO</v>
          </cell>
          <cell r="E74" t="str">
            <v>NOMBRADO</v>
          </cell>
          <cell r="F74" t="str">
            <v>PRINCIPAL DE</v>
          </cell>
          <cell r="G74">
            <v>124</v>
          </cell>
          <cell r="H74">
            <v>1</v>
          </cell>
          <cell r="I74">
            <v>655.52</v>
          </cell>
          <cell r="J74">
            <v>1200</v>
          </cell>
          <cell r="L74" t="str">
            <v>M</v>
          </cell>
          <cell r="M74" t="str">
            <v>PRI DE</v>
          </cell>
          <cell r="N74">
            <v>17894404</v>
          </cell>
          <cell r="O74">
            <v>20530</v>
          </cell>
          <cell r="P74" t="str">
            <v>BIOLOGO. PESQUERO</v>
          </cell>
          <cell r="Q74" t="str">
            <v xml:space="preserve"> </v>
          </cell>
          <cell r="S74" t="str">
            <v>DOCTOR</v>
          </cell>
          <cell r="U74" t="str">
            <v>CASADO</v>
          </cell>
          <cell r="V74">
            <v>26908</v>
          </cell>
          <cell r="W74" t="str">
            <v>MODULO 5C DPTO. 401 - LOS PINOS - TRUJILLO</v>
          </cell>
          <cell r="X74" t="str">
            <v/>
          </cell>
          <cell r="Y74" t="str">
            <v/>
          </cell>
        </row>
        <row r="75">
          <cell r="A75">
            <v>4158</v>
          </cell>
          <cell r="B75" t="str">
            <v>CIENCIAS BIOLOGICAS</v>
          </cell>
          <cell r="C75" t="str">
            <v>CIENCIAS BIOLOGICAS</v>
          </cell>
          <cell r="D75" t="str">
            <v>GUERRERO PADILLA ANA MARLENE</v>
          </cell>
          <cell r="E75" t="str">
            <v>NOMBRADO</v>
          </cell>
          <cell r="F75" t="str">
            <v>PRINCIPAL DE</v>
          </cell>
          <cell r="G75">
            <v>53</v>
          </cell>
          <cell r="H75">
            <v>1</v>
          </cell>
          <cell r="I75">
            <v>247</v>
          </cell>
          <cell r="J75">
            <v>580</v>
          </cell>
          <cell r="L75" t="str">
            <v>F</v>
          </cell>
          <cell r="M75" t="str">
            <v>PRI DE</v>
          </cell>
          <cell r="N75">
            <v>17896399</v>
          </cell>
          <cell r="O75" t="str">
            <v>A.F.P</v>
          </cell>
          <cell r="P75" t="str">
            <v>BIOLOGO MICROBIOLOGO</v>
          </cell>
          <cell r="Q75" t="str">
            <v>MAESTRO</v>
          </cell>
          <cell r="R75">
            <v>33486</v>
          </cell>
          <cell r="S75" t="str">
            <v>DOCTOR</v>
          </cell>
          <cell r="T75">
            <v>39366</v>
          </cell>
          <cell r="U75" t="str">
            <v>CASADA</v>
          </cell>
          <cell r="V75">
            <v>33476</v>
          </cell>
          <cell r="W75" t="str">
            <v>MZ. F LOTE 9 - SANTA MARIA IV ETAPA - TRUJILLO</v>
          </cell>
          <cell r="X75" t="str">
            <v/>
          </cell>
          <cell r="Y75" t="str">
            <v/>
          </cell>
        </row>
        <row r="76">
          <cell r="A76">
            <v>1829</v>
          </cell>
          <cell r="B76" t="str">
            <v>CIENCIAS BIOLOGICAS</v>
          </cell>
          <cell r="C76" t="str">
            <v>MICROBIOLOGIA Y PARASITOLOGIA</v>
          </cell>
          <cell r="D76" t="str">
            <v>GUEVARA GONZALES JUAN JOSE</v>
          </cell>
          <cell r="E76" t="str">
            <v>NOMBRADO</v>
          </cell>
          <cell r="F76" t="str">
            <v>PRINCIPAL DE</v>
          </cell>
          <cell r="G76">
            <v>104</v>
          </cell>
          <cell r="H76">
            <v>1</v>
          </cell>
          <cell r="I76">
            <v>634.54</v>
          </cell>
          <cell r="J76">
            <v>1200</v>
          </cell>
          <cell r="L76" t="str">
            <v>M</v>
          </cell>
          <cell r="M76" t="str">
            <v>PRI DE</v>
          </cell>
          <cell r="N76">
            <v>17930273</v>
          </cell>
          <cell r="O76" t="str">
            <v>A.F.P</v>
          </cell>
          <cell r="P76" t="str">
            <v>BIOLOGO MICROBIOLOGO</v>
          </cell>
          <cell r="Q76" t="str">
            <v>MAESTRO</v>
          </cell>
          <cell r="S76" t="str">
            <v xml:space="preserve"> </v>
          </cell>
          <cell r="U76" t="str">
            <v>CASADO</v>
          </cell>
          <cell r="V76">
            <v>28264</v>
          </cell>
          <cell r="W76" t="str">
            <v xml:space="preserve">SUARES N° 1048 -  - </v>
          </cell>
          <cell r="X76" t="str">
            <v/>
          </cell>
          <cell r="Y76" t="str">
            <v/>
          </cell>
        </row>
        <row r="77">
          <cell r="A77">
            <v>4398</v>
          </cell>
          <cell r="B77" t="str">
            <v>CIENCIAS BIOLOGICAS</v>
          </cell>
          <cell r="C77" t="str">
            <v>CIENCIAS BIOLOGICAS</v>
          </cell>
          <cell r="D77" t="str">
            <v>HUAMAN RODRIGUEZ EMILIANA</v>
          </cell>
          <cell r="E77" t="str">
            <v>NOMBRADO</v>
          </cell>
          <cell r="F77" t="str">
            <v>ASOCIADO DE</v>
          </cell>
          <cell r="G77">
            <v>729</v>
          </cell>
          <cell r="H77">
            <v>1</v>
          </cell>
          <cell r="I77">
            <v>245.48</v>
          </cell>
          <cell r="J77">
            <v>580</v>
          </cell>
          <cell r="L77" t="str">
            <v>F</v>
          </cell>
          <cell r="M77" t="str">
            <v>ASO DE</v>
          </cell>
          <cell r="N77">
            <v>18061767</v>
          </cell>
          <cell r="O77" t="str">
            <v>A.F.P</v>
          </cell>
          <cell r="P77" t="str">
            <v>BIOLOGO</v>
          </cell>
          <cell r="Q77" t="str">
            <v>MAESTRO</v>
          </cell>
          <cell r="R77">
            <v>35978</v>
          </cell>
          <cell r="S77" t="str">
            <v xml:space="preserve"> </v>
          </cell>
          <cell r="U77" t="str">
            <v>CASADA</v>
          </cell>
          <cell r="V77">
            <v>34285</v>
          </cell>
          <cell r="W77" t="str">
            <v>PUMACAHUA N° 1270 -  - EL PORVENIR</v>
          </cell>
          <cell r="X77" t="str">
            <v/>
          </cell>
          <cell r="Y77" t="str">
            <v/>
          </cell>
        </row>
        <row r="78">
          <cell r="A78">
            <v>1823</v>
          </cell>
          <cell r="B78" t="str">
            <v>CIENCIAS BIOLOGICAS</v>
          </cell>
          <cell r="C78" t="str">
            <v>CIENCIAS BIOLOGICAS</v>
          </cell>
          <cell r="D78" t="str">
            <v>HUARANGA MORENO FELIX RICARDO</v>
          </cell>
          <cell r="E78" t="str">
            <v>NOMBRADO</v>
          </cell>
          <cell r="F78" t="str">
            <v>PRINCIPAL DE</v>
          </cell>
          <cell r="G78">
            <v>63</v>
          </cell>
          <cell r="H78">
            <v>1</v>
          </cell>
          <cell r="I78">
            <v>655.52</v>
          </cell>
          <cell r="J78">
            <v>1200</v>
          </cell>
          <cell r="L78" t="str">
            <v>M</v>
          </cell>
          <cell r="M78" t="str">
            <v>PRI DE</v>
          </cell>
          <cell r="N78">
            <v>17865337</v>
          </cell>
          <cell r="O78">
            <v>20530</v>
          </cell>
          <cell r="P78" t="str">
            <v>BIOLOGO  PESQUERO</v>
          </cell>
          <cell r="Q78" t="str">
            <v>MAESTRO</v>
          </cell>
          <cell r="R78">
            <v>35034</v>
          </cell>
          <cell r="S78" t="str">
            <v>DOCTOR</v>
          </cell>
          <cell r="T78">
            <v>39794</v>
          </cell>
          <cell r="U78" t="str">
            <v>CASADO</v>
          </cell>
          <cell r="V78">
            <v>28286</v>
          </cell>
          <cell r="W78" t="str">
            <v>DENIS DIDEROT N° 605 - RAZURI II ETAPA - TRUJILLO</v>
          </cell>
          <cell r="X78">
            <v>5</v>
          </cell>
          <cell r="Y78" t="str">
            <v>JEFE DE DEPARTAMENTO</v>
          </cell>
        </row>
        <row r="79">
          <cell r="A79">
            <v>1066</v>
          </cell>
          <cell r="B79" t="str">
            <v>CIENCIAS BIOLOGICAS</v>
          </cell>
          <cell r="C79" t="str">
            <v>PESQUERIA</v>
          </cell>
          <cell r="D79" t="str">
            <v>ICOCHEA BARBARAN ELENA</v>
          </cell>
          <cell r="E79" t="str">
            <v>NOMBRADO</v>
          </cell>
          <cell r="F79" t="str">
            <v>PRINCIPAL DE</v>
          </cell>
          <cell r="G79">
            <v>122</v>
          </cell>
          <cell r="H79">
            <v>1</v>
          </cell>
          <cell r="I79">
            <v>655.52</v>
          </cell>
          <cell r="J79">
            <v>1200</v>
          </cell>
          <cell r="L79" t="str">
            <v>F</v>
          </cell>
          <cell r="M79" t="str">
            <v>PRI DE</v>
          </cell>
          <cell r="N79">
            <v>17901539</v>
          </cell>
          <cell r="O79">
            <v>20530</v>
          </cell>
          <cell r="P79" t="str">
            <v>BIOLOGO  PESQUERO</v>
          </cell>
          <cell r="Q79" t="str">
            <v xml:space="preserve"> </v>
          </cell>
          <cell r="S79" t="str">
            <v xml:space="preserve"> </v>
          </cell>
          <cell r="U79" t="str">
            <v>SOLTERA</v>
          </cell>
          <cell r="V79">
            <v>25812</v>
          </cell>
          <cell r="W79" t="str">
            <v>MAYTA CAPAC N° 214 - SANTA MARIA I ETAPA - TRUJILLO</v>
          </cell>
          <cell r="X79" t="str">
            <v/>
          </cell>
          <cell r="Y79" t="str">
            <v/>
          </cell>
        </row>
        <row r="80">
          <cell r="A80">
            <v>2581</v>
          </cell>
          <cell r="B80" t="str">
            <v>CIENCIAS BIOLOGICAS</v>
          </cell>
          <cell r="C80" t="str">
            <v>QUIMICA BIOLOGICA Y FISIOLOGIA ANIMAL</v>
          </cell>
          <cell r="D80" t="str">
            <v>ILICH ZERPA STEBAN ALEJANDRO</v>
          </cell>
          <cell r="E80" t="str">
            <v>NOMBRADO</v>
          </cell>
          <cell r="F80" t="str">
            <v>PRINCIPAL DE</v>
          </cell>
          <cell r="G80">
            <v>95</v>
          </cell>
          <cell r="H80">
            <v>1</v>
          </cell>
          <cell r="I80">
            <v>241.4</v>
          </cell>
          <cell r="J80">
            <v>1200</v>
          </cell>
          <cell r="L80" t="str">
            <v>M</v>
          </cell>
          <cell r="M80" t="str">
            <v>PRI DE</v>
          </cell>
          <cell r="N80">
            <v>18168130</v>
          </cell>
          <cell r="O80" t="str">
            <v>A.F.P</v>
          </cell>
          <cell r="P80" t="str">
            <v>BIOLOGO</v>
          </cell>
          <cell r="Q80" t="str">
            <v>MAESTRO</v>
          </cell>
          <cell r="S80" t="str">
            <v xml:space="preserve"> DOCTOR</v>
          </cell>
          <cell r="U80" t="str">
            <v>CASADO</v>
          </cell>
          <cell r="V80">
            <v>30256</v>
          </cell>
          <cell r="W80" t="str">
            <v>PEDRO URRACA # 500 DPTO. 202 - SAN ANDRES - TRUJILLO</v>
          </cell>
          <cell r="X80" t="str">
            <v/>
          </cell>
          <cell r="Y80" t="str">
            <v/>
          </cell>
        </row>
        <row r="81">
          <cell r="A81">
            <v>2331</v>
          </cell>
          <cell r="B81" t="str">
            <v>CIENCIAS BIOLOGICAS</v>
          </cell>
          <cell r="C81" t="str">
            <v>CIENCIAS BIOLOGICAS</v>
          </cell>
          <cell r="D81" t="str">
            <v>JAIME CHAMOCHUMBI MIGUEL ANGEL</v>
          </cell>
          <cell r="E81" t="str">
            <v>NOMBRADO</v>
          </cell>
          <cell r="F81" t="str">
            <v>PRINCIPAL DE</v>
          </cell>
          <cell r="G81">
            <v>68</v>
          </cell>
          <cell r="H81">
            <v>1</v>
          </cell>
          <cell r="I81">
            <v>634.54</v>
          </cell>
          <cell r="J81">
            <v>1200</v>
          </cell>
          <cell r="L81" t="str">
            <v>M</v>
          </cell>
          <cell r="M81" t="str">
            <v>PRI DE</v>
          </cell>
          <cell r="N81">
            <v>17877546</v>
          </cell>
          <cell r="O81" t="str">
            <v>A.F.P</v>
          </cell>
          <cell r="P81" t="str">
            <v>BIOLOGO MICROBIOLOGO</v>
          </cell>
          <cell r="Q81" t="str">
            <v>MAESTRO</v>
          </cell>
          <cell r="R81">
            <v>39066</v>
          </cell>
          <cell r="S81" t="str">
            <v xml:space="preserve"> </v>
          </cell>
          <cell r="U81" t="str">
            <v>CASADO</v>
          </cell>
          <cell r="V81">
            <v>29838</v>
          </cell>
          <cell r="W81" t="str">
            <v>RIVA AGUERO # 628 - PALERMO - TRUJILLO</v>
          </cell>
          <cell r="X81" t="str">
            <v/>
          </cell>
          <cell r="Y81" t="str">
            <v/>
          </cell>
        </row>
        <row r="82">
          <cell r="A82">
            <v>2329</v>
          </cell>
          <cell r="B82" t="str">
            <v>CIENCIAS BIOLOGICAS</v>
          </cell>
          <cell r="C82" t="str">
            <v>MICROBIOLOGIA Y PARASITOLOGIA</v>
          </cell>
          <cell r="D82" t="str">
            <v>JARA CAMPOS CESAR AUGUSTO</v>
          </cell>
          <cell r="E82" t="str">
            <v>NOMBRADO</v>
          </cell>
          <cell r="F82" t="str">
            <v>PRINCIPAL DE</v>
          </cell>
          <cell r="G82">
            <v>107</v>
          </cell>
          <cell r="H82">
            <v>1</v>
          </cell>
          <cell r="I82">
            <v>641.02</v>
          </cell>
          <cell r="J82">
            <v>1200</v>
          </cell>
          <cell r="L82" t="str">
            <v>M</v>
          </cell>
          <cell r="M82" t="str">
            <v>PRI DE</v>
          </cell>
          <cell r="N82">
            <v>17930534</v>
          </cell>
          <cell r="O82" t="str">
            <v>A.F.P</v>
          </cell>
          <cell r="P82" t="str">
            <v>BIOLOGO</v>
          </cell>
          <cell r="Q82" t="str">
            <v>MAESTRO</v>
          </cell>
          <cell r="S82" t="str">
            <v xml:space="preserve"> </v>
          </cell>
          <cell r="U82" t="str">
            <v>CASADO</v>
          </cell>
          <cell r="V82">
            <v>29822</v>
          </cell>
          <cell r="W82" t="str">
            <v>MZ. G2 LOTE 01 - MONSERRATE - TRUJILLO</v>
          </cell>
          <cell r="X82" t="str">
            <v/>
          </cell>
          <cell r="Y82" t="str">
            <v/>
          </cell>
        </row>
        <row r="83">
          <cell r="A83">
            <v>5790</v>
          </cell>
          <cell r="B83" t="str">
            <v>CIENCIAS BIOLOGICAS</v>
          </cell>
          <cell r="C83" t="str">
            <v>PESQUERIA</v>
          </cell>
          <cell r="D83" t="str">
            <v>LEON TORRES CARLOS ALBERTO</v>
          </cell>
          <cell r="E83" t="str">
            <v>CONTRATADO</v>
          </cell>
          <cell r="F83" t="str">
            <v>AUXILIAR TC</v>
          </cell>
          <cell r="G83">
            <v>138</v>
          </cell>
          <cell r="H83">
            <v>1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U83">
            <v>0</v>
          </cell>
          <cell r="V83" t="str">
            <v>*</v>
          </cell>
          <cell r="W83">
            <v>0</v>
          </cell>
          <cell r="X83" t="str">
            <v/>
          </cell>
          <cell r="Y83" t="str">
            <v/>
          </cell>
        </row>
        <row r="84">
          <cell r="A84">
            <v>1185</v>
          </cell>
          <cell r="B84" t="str">
            <v>CIENCIAS BIOLOGICAS</v>
          </cell>
          <cell r="C84" t="str">
            <v>QUIMICA BIOLOGICA Y FISIOLOGIA ANIMAL</v>
          </cell>
          <cell r="D84" t="str">
            <v>LLANOS QUEVEDO JOSE</v>
          </cell>
          <cell r="E84" t="str">
            <v>NOMBRADO</v>
          </cell>
          <cell r="F84" t="str">
            <v>PRINCIPAL DE</v>
          </cell>
          <cell r="G84">
            <v>137</v>
          </cell>
          <cell r="H84">
            <v>1</v>
          </cell>
          <cell r="I84">
            <v>655.54</v>
          </cell>
          <cell r="J84">
            <v>1200</v>
          </cell>
          <cell r="L84" t="str">
            <v>M</v>
          </cell>
          <cell r="M84" t="str">
            <v>PRI DE</v>
          </cell>
          <cell r="N84">
            <v>17877373</v>
          </cell>
          <cell r="O84">
            <v>20530</v>
          </cell>
          <cell r="P84" t="str">
            <v>BIOLOGO</v>
          </cell>
          <cell r="Q84" t="str">
            <v xml:space="preserve"> </v>
          </cell>
          <cell r="S84" t="str">
            <v>DOCTOR</v>
          </cell>
          <cell r="U84" t="str">
            <v>CASADO</v>
          </cell>
          <cell r="V84">
            <v>26115</v>
          </cell>
          <cell r="W84" t="str">
            <v xml:space="preserve">RAYMONDY N° 367 -  - </v>
          </cell>
          <cell r="X84" t="str">
            <v/>
          </cell>
          <cell r="Y84" t="str">
            <v/>
          </cell>
        </row>
        <row r="85">
          <cell r="A85">
            <v>4704</v>
          </cell>
          <cell r="B85" t="str">
            <v>CIENCIAS BIOLOGICAS</v>
          </cell>
          <cell r="C85" t="str">
            <v>MICROBIOLOGIA Y PARASITOLOGIA</v>
          </cell>
          <cell r="D85" t="str">
            <v>LLENQUE DIAZ LUIS ALBERTO</v>
          </cell>
          <cell r="E85" t="str">
            <v>NOMBRADO</v>
          </cell>
          <cell r="F85" t="str">
            <v>AUXILIAR DE</v>
          </cell>
          <cell r="G85">
            <v>314</v>
          </cell>
          <cell r="H85">
            <v>1</v>
          </cell>
          <cell r="I85">
            <v>0</v>
          </cell>
          <cell r="J85">
            <v>0</v>
          </cell>
          <cell r="L85" t="str">
            <v>M</v>
          </cell>
          <cell r="M85" t="str">
            <v>AUX DE</v>
          </cell>
          <cell r="N85">
            <v>16598579</v>
          </cell>
          <cell r="O85" t="str">
            <v>A.F.P.</v>
          </cell>
          <cell r="P85" t="str">
            <v>BIOLOGO MICROBIOLOGO</v>
          </cell>
          <cell r="Q85" t="str">
            <v>MAESTRO</v>
          </cell>
          <cell r="S85" t="str">
            <v xml:space="preserve"> </v>
          </cell>
          <cell r="U85" t="str">
            <v>SOLTERO</v>
          </cell>
          <cell r="V85">
            <v>35136</v>
          </cell>
          <cell r="W85" t="str">
            <v>JUAN DE LA CIERVA 195 - PAY PAY - TRUJILLO</v>
          </cell>
          <cell r="X85" t="str">
            <v/>
          </cell>
          <cell r="Y85" t="str">
            <v/>
          </cell>
        </row>
        <row r="86">
          <cell r="A86">
            <v>2193</v>
          </cell>
          <cell r="B86" t="str">
            <v>CIENCIAS BIOLOGICAS</v>
          </cell>
          <cell r="C86" t="str">
            <v>CIENCIAS BIOLOGICAS</v>
          </cell>
          <cell r="D86" t="str">
            <v>LOPEZ MEDINA SEGUNDO ELOY</v>
          </cell>
          <cell r="E86" t="str">
            <v>NOMBRADO</v>
          </cell>
          <cell r="F86" t="str">
            <v>ASOCIADO DE</v>
          </cell>
          <cell r="G86">
            <v>77</v>
          </cell>
          <cell r="H86">
            <v>1</v>
          </cell>
          <cell r="I86">
            <v>243.6</v>
          </cell>
          <cell r="J86">
            <v>580</v>
          </cell>
          <cell r="L86" t="str">
            <v>M</v>
          </cell>
          <cell r="M86" t="str">
            <v>ASO DE</v>
          </cell>
          <cell r="N86">
            <v>17865684</v>
          </cell>
          <cell r="O86" t="str">
            <v>A.F.P</v>
          </cell>
          <cell r="P86" t="str">
            <v>BIOLOGO</v>
          </cell>
          <cell r="Q86" t="str">
            <v>MAESTRO</v>
          </cell>
          <cell r="R86">
            <v>35978</v>
          </cell>
          <cell r="S86" t="str">
            <v>DOCTOR</v>
          </cell>
          <cell r="T86">
            <v>38681</v>
          </cell>
          <cell r="U86" t="str">
            <v>CASADO</v>
          </cell>
          <cell r="V86">
            <v>29787</v>
          </cell>
          <cell r="W86" t="str">
            <v>MZ. N -25 - MONSERRATE - TRUJILLO</v>
          </cell>
          <cell r="X86" t="str">
            <v/>
          </cell>
          <cell r="Y86" t="str">
            <v/>
          </cell>
        </row>
        <row r="87">
          <cell r="A87">
            <v>5307</v>
          </cell>
          <cell r="B87" t="str">
            <v>CIENCIAS BIOLOGICAS</v>
          </cell>
          <cell r="C87" t="str">
            <v>PESQUERIA</v>
          </cell>
          <cell r="D87" t="str">
            <v>LUJAN BULNES LUIS ANGELO</v>
          </cell>
          <cell r="E87" t="str">
            <v>CONTRATADO</v>
          </cell>
          <cell r="F87" t="str">
            <v>AUXILIAR DE</v>
          </cell>
          <cell r="G87">
            <v>318</v>
          </cell>
          <cell r="H87">
            <v>1</v>
          </cell>
          <cell r="I87">
            <v>0</v>
          </cell>
          <cell r="J87">
            <v>0</v>
          </cell>
          <cell r="L87" t="str">
            <v>M</v>
          </cell>
          <cell r="M87" t="str">
            <v>AUX DE</v>
          </cell>
          <cell r="N87">
            <v>18125341</v>
          </cell>
          <cell r="O87" t="str">
            <v>A.F.P.</v>
          </cell>
          <cell r="P87" t="str">
            <v>BIOLOGO PESQUERO</v>
          </cell>
          <cell r="Q87" t="str">
            <v xml:space="preserve"> </v>
          </cell>
          <cell r="S87" t="str">
            <v xml:space="preserve"> </v>
          </cell>
          <cell r="U87" t="str">
            <v>CASADO</v>
          </cell>
          <cell r="V87">
            <v>37363</v>
          </cell>
          <cell r="W87" t="str">
            <v>MZ. U LOTE 9 INT. B - SAN ISIDRO - TRUJILLO</v>
          </cell>
          <cell r="X87" t="str">
            <v/>
          </cell>
          <cell r="Y87" t="str">
            <v/>
          </cell>
        </row>
        <row r="88">
          <cell r="A88">
            <v>4546</v>
          </cell>
          <cell r="B88" t="str">
            <v>CIENCIAS BIOLOGICAS</v>
          </cell>
          <cell r="C88" t="str">
            <v>MICROBIOLOGIA Y PARASITOLOGIA</v>
          </cell>
          <cell r="D88" t="str">
            <v>LUJAN VELASQUEZ MANUELA NATIVIDAD</v>
          </cell>
          <cell r="E88" t="str">
            <v>NOMBRADO</v>
          </cell>
          <cell r="F88" t="str">
            <v>AUXILIAR DE</v>
          </cell>
          <cell r="G88">
            <v>793</v>
          </cell>
          <cell r="H88">
            <v>1</v>
          </cell>
          <cell r="I88">
            <v>0</v>
          </cell>
          <cell r="J88">
            <v>300</v>
          </cell>
          <cell r="L88" t="str">
            <v>F</v>
          </cell>
          <cell r="M88" t="str">
            <v>AUX DE</v>
          </cell>
          <cell r="N88">
            <v>17896833</v>
          </cell>
          <cell r="O88" t="str">
            <v>A.F.P.</v>
          </cell>
          <cell r="P88" t="str">
            <v>BIOLOGO</v>
          </cell>
          <cell r="Q88" t="str">
            <v>MAESTRO</v>
          </cell>
          <cell r="S88" t="str">
            <v xml:space="preserve"> </v>
          </cell>
          <cell r="U88" t="str">
            <v>CASADA</v>
          </cell>
          <cell r="V88">
            <v>34486</v>
          </cell>
          <cell r="W88" t="str">
            <v>CHIRA N° 159-1 - LA INTENDENCIA - TRUJILLO</v>
          </cell>
          <cell r="X88" t="str">
            <v/>
          </cell>
          <cell r="Y88" t="str">
            <v/>
          </cell>
        </row>
        <row r="89">
          <cell r="A89">
            <v>4010</v>
          </cell>
          <cell r="B89" t="str">
            <v>CIENCIAS BIOLOGICAS</v>
          </cell>
          <cell r="C89" t="str">
            <v>CIENCIAS BIOLOGICAS</v>
          </cell>
          <cell r="D89" t="str">
            <v>MEDINA CASTRO DARIO EMILIANO</v>
          </cell>
          <cell r="E89" t="str">
            <v>NOMBRADO</v>
          </cell>
          <cell r="F89" t="str">
            <v>PRINCIPAL DE</v>
          </cell>
          <cell r="G89">
            <v>64</v>
          </cell>
          <cell r="H89">
            <v>1</v>
          </cell>
          <cell r="I89">
            <v>238.96</v>
          </cell>
          <cell r="J89">
            <v>1200</v>
          </cell>
          <cell r="L89" t="str">
            <v>M</v>
          </cell>
          <cell r="M89" t="str">
            <v>PRI DE</v>
          </cell>
          <cell r="N89">
            <v>17877942</v>
          </cell>
          <cell r="O89" t="str">
            <v>A.F.P</v>
          </cell>
          <cell r="P89" t="str">
            <v>BIOLOGO</v>
          </cell>
          <cell r="Q89" t="str">
            <v>MAESTRO</v>
          </cell>
          <cell r="R89">
            <v>35642</v>
          </cell>
          <cell r="S89" t="str">
            <v>DOCTOR</v>
          </cell>
          <cell r="T89" t="str">
            <v>03/04/200</v>
          </cell>
          <cell r="U89" t="str">
            <v>CASADO</v>
          </cell>
          <cell r="V89">
            <v>32723</v>
          </cell>
          <cell r="W89" t="str">
            <v>ZARUMILLA N° 149 - RAZURI - TRUJILLO</v>
          </cell>
          <cell r="X89" t="str">
            <v/>
          </cell>
          <cell r="Y89" t="str">
            <v/>
          </cell>
        </row>
        <row r="90">
          <cell r="A90">
            <v>4984</v>
          </cell>
          <cell r="B90" t="str">
            <v>CIENCIAS BIOLOGICAS</v>
          </cell>
          <cell r="C90" t="str">
            <v>CIENCIAS BIOLOGICAS</v>
          </cell>
          <cell r="D90" t="str">
            <v>MEDINA TAFUR CESAR AUGUSTO</v>
          </cell>
          <cell r="E90" t="str">
            <v>CONTRATADO</v>
          </cell>
          <cell r="F90" t="str">
            <v>AUXILIAR TC</v>
          </cell>
          <cell r="G90">
            <v>278</v>
          </cell>
          <cell r="H90">
            <v>1</v>
          </cell>
          <cell r="I90">
            <v>0</v>
          </cell>
          <cell r="J90">
            <v>0</v>
          </cell>
          <cell r="L90" t="str">
            <v>M</v>
          </cell>
          <cell r="M90" t="str">
            <v>AUX TC</v>
          </cell>
          <cell r="N90">
            <v>18109733</v>
          </cell>
          <cell r="O90" t="str">
            <v>A.F.P.</v>
          </cell>
          <cell r="P90" t="str">
            <v>BIOLOGO</v>
          </cell>
          <cell r="Q90" t="str">
            <v xml:space="preserve"> </v>
          </cell>
          <cell r="S90" t="str">
            <v xml:space="preserve"> </v>
          </cell>
          <cell r="U90" t="str">
            <v>CASADO</v>
          </cell>
          <cell r="V90">
            <v>36488</v>
          </cell>
          <cell r="W90" t="str">
            <v>GRAU # 627 INT. 15 - CENTRO CIVICO - TRUJILLO</v>
          </cell>
          <cell r="X90" t="str">
            <v/>
          </cell>
          <cell r="Y90" t="str">
            <v/>
          </cell>
        </row>
        <row r="91">
          <cell r="A91">
            <v>4009</v>
          </cell>
          <cell r="B91" t="str">
            <v>CIENCIAS BIOLOGICAS</v>
          </cell>
          <cell r="C91" t="str">
            <v>CIENCIAS BIOLOGICAS</v>
          </cell>
          <cell r="D91" t="str">
            <v>MEJIA COICO FREDDY ROGGER</v>
          </cell>
          <cell r="E91" t="str">
            <v>NOMBRADO</v>
          </cell>
          <cell r="F91" t="str">
            <v>ASOCIADO DE</v>
          </cell>
          <cell r="G91">
            <v>83</v>
          </cell>
          <cell r="H91">
            <v>1</v>
          </cell>
          <cell r="I91">
            <v>243.6</v>
          </cell>
          <cell r="J91">
            <v>580</v>
          </cell>
          <cell r="L91" t="str">
            <v>M</v>
          </cell>
          <cell r="M91" t="str">
            <v>ASO DE</v>
          </cell>
          <cell r="N91">
            <v>32761476</v>
          </cell>
          <cell r="O91" t="str">
            <v>A.F.P</v>
          </cell>
          <cell r="P91" t="str">
            <v>BIOLOGO</v>
          </cell>
          <cell r="Q91" t="str">
            <v>MAESTRO</v>
          </cell>
          <cell r="R91">
            <v>35978</v>
          </cell>
          <cell r="S91" t="str">
            <v>DOCTOR</v>
          </cell>
          <cell r="T91">
            <v>38681</v>
          </cell>
          <cell r="U91" t="str">
            <v>CASADO</v>
          </cell>
          <cell r="V91">
            <v>32723</v>
          </cell>
          <cell r="W91" t="str">
            <v>FAUSTINO SERMIANTE N° 761 - LAS QUINTANAS - TRUJILLO</v>
          </cell>
          <cell r="X91" t="str">
            <v/>
          </cell>
          <cell r="Y91" t="str">
            <v/>
          </cell>
        </row>
        <row r="92">
          <cell r="A92">
            <v>1912</v>
          </cell>
          <cell r="B92" t="str">
            <v>CIENCIAS BIOLOGICAS</v>
          </cell>
          <cell r="C92" t="str">
            <v>MICROBIOLOGIA Y PARASITOLOGIA</v>
          </cell>
          <cell r="D92" t="str">
            <v>MERCADO MARTINEZ PEDRO ESTUARDO</v>
          </cell>
          <cell r="E92" t="str">
            <v>NOMBRADO</v>
          </cell>
          <cell r="F92" t="str">
            <v>PRINCIPAL DE</v>
          </cell>
          <cell r="G92">
            <v>102</v>
          </cell>
          <cell r="H92">
            <v>1</v>
          </cell>
          <cell r="I92">
            <v>645.78</v>
          </cell>
          <cell r="J92">
            <v>1200</v>
          </cell>
          <cell r="L92" t="str">
            <v>M</v>
          </cell>
          <cell r="M92" t="str">
            <v>PRI DE</v>
          </cell>
          <cell r="N92">
            <v>17861964</v>
          </cell>
          <cell r="O92" t="str">
            <v>A.F.P</v>
          </cell>
          <cell r="P92" t="str">
            <v>BIOLOGO MICROBIOLOGO</v>
          </cell>
          <cell r="Q92" t="str">
            <v>MAESTRO</v>
          </cell>
          <cell r="S92" t="str">
            <v xml:space="preserve"> </v>
          </cell>
          <cell r="U92" t="str">
            <v>CONVIV.</v>
          </cell>
          <cell r="V92">
            <v>28682</v>
          </cell>
          <cell r="W92" t="str">
            <v>MZ. Z LOTE 29 - COVICORTI - TRUJILLO</v>
          </cell>
          <cell r="X92" t="str">
            <v/>
          </cell>
          <cell r="Y92" t="str">
            <v/>
          </cell>
        </row>
        <row r="93">
          <cell r="A93">
            <v>1960</v>
          </cell>
          <cell r="B93" t="str">
            <v>CIENCIAS BIOLOGICAS</v>
          </cell>
          <cell r="C93" t="str">
            <v>CIENCIAS BIOLOGICAS</v>
          </cell>
          <cell r="D93" t="str">
            <v>MOSTACERO LEON JOSE</v>
          </cell>
          <cell r="E93" t="str">
            <v>NOMBRADO</v>
          </cell>
          <cell r="F93" t="str">
            <v>PRINCIPAL DE</v>
          </cell>
          <cell r="G93">
            <v>65</v>
          </cell>
          <cell r="H93">
            <v>1</v>
          </cell>
          <cell r="I93">
            <v>613.96</v>
          </cell>
          <cell r="J93">
            <v>1200</v>
          </cell>
          <cell r="L93" t="str">
            <v>M</v>
          </cell>
          <cell r="M93" t="str">
            <v>PRI DE</v>
          </cell>
          <cell r="N93">
            <v>17859395</v>
          </cell>
          <cell r="O93">
            <v>19990</v>
          </cell>
          <cell r="P93" t="str">
            <v>BIOLOGO</v>
          </cell>
          <cell r="Q93" t="str">
            <v>MAESTRO</v>
          </cell>
          <cell r="S93" t="str">
            <v>DOCTOR</v>
          </cell>
          <cell r="U93" t="str">
            <v>CASADO</v>
          </cell>
          <cell r="V93">
            <v>28800</v>
          </cell>
          <cell r="W93" t="str">
            <v>CAVERO Y MUÑOZ N° 492 - LAS QUINTANAS - TRUJILLO</v>
          </cell>
          <cell r="X93">
            <v>3</v>
          </cell>
          <cell r="Y93" t="str">
            <v>DECANO</v>
          </cell>
        </row>
        <row r="94">
          <cell r="A94">
            <v>4885</v>
          </cell>
          <cell r="B94" t="str">
            <v>CIENCIAS BIOLOGICAS</v>
          </cell>
          <cell r="C94" t="str">
            <v>MICROBIOLOGIA Y PARASITOLOGIA</v>
          </cell>
          <cell r="D94" t="str">
            <v>MUÑOZ GANOZA EDUARDO JOSE</v>
          </cell>
          <cell r="E94" t="str">
            <v>CONTRATADO</v>
          </cell>
          <cell r="F94" t="str">
            <v>JP TC</v>
          </cell>
          <cell r="G94">
            <v>120</v>
          </cell>
          <cell r="H94">
            <v>1</v>
          </cell>
          <cell r="I94">
            <v>0</v>
          </cell>
          <cell r="J94">
            <v>0</v>
          </cell>
          <cell r="L94" t="str">
            <v>M</v>
          </cell>
          <cell r="M94" t="str">
            <v>JP TC</v>
          </cell>
          <cell r="N94">
            <v>18841383</v>
          </cell>
          <cell r="O94">
            <v>19990</v>
          </cell>
          <cell r="P94" t="str">
            <v>BIOLOGO MICROBIOLOGO</v>
          </cell>
          <cell r="Q94" t="str">
            <v xml:space="preserve"> </v>
          </cell>
          <cell r="S94" t="str">
            <v xml:space="preserve"> </v>
          </cell>
          <cell r="U94" t="str">
            <v>CONVIV.</v>
          </cell>
          <cell r="V94">
            <v>38078</v>
          </cell>
          <cell r="W94" t="str">
            <v>BORGOÑO N°155 - EL MOLINO - TRUJILLO</v>
          </cell>
          <cell r="X94" t="str">
            <v/>
          </cell>
          <cell r="Y94" t="str">
            <v/>
          </cell>
        </row>
        <row r="95">
          <cell r="A95">
            <v>5668</v>
          </cell>
          <cell r="B95" t="str">
            <v>CIENCIAS BIOLOGICAS</v>
          </cell>
          <cell r="C95" t="str">
            <v>MICROBIOLOGIA Y PARASITOLOGIA</v>
          </cell>
          <cell r="D95" t="str">
            <v>MUÑOZ RIOS MIGUEL ANGEL</v>
          </cell>
          <cell r="E95" t="str">
            <v>CONTRATADO</v>
          </cell>
          <cell r="F95" t="str">
            <v>JP TC</v>
          </cell>
          <cell r="G95">
            <v>560</v>
          </cell>
          <cell r="H95">
            <v>1</v>
          </cell>
          <cell r="I95">
            <v>0</v>
          </cell>
          <cell r="J95">
            <v>0</v>
          </cell>
          <cell r="L95" t="str">
            <v>M</v>
          </cell>
          <cell r="M95" t="str">
            <v>JP TC</v>
          </cell>
          <cell r="N95">
            <v>40206552</v>
          </cell>
          <cell r="O95" t="str">
            <v>A.FP.</v>
          </cell>
          <cell r="P95" t="str">
            <v>BIOLOGO MICROBIOLOGO</v>
          </cell>
          <cell r="Q95" t="str">
            <v xml:space="preserve"> </v>
          </cell>
          <cell r="S95" t="str">
            <v xml:space="preserve"> </v>
          </cell>
          <cell r="U95" t="str">
            <v>SOLTERO</v>
          </cell>
          <cell r="V95">
            <v>39183</v>
          </cell>
          <cell r="W95" t="str">
            <v>MIGUEL ANGEL # 538 - SANTO DOMINGUITO - TRUJILLO</v>
          </cell>
          <cell r="X95" t="str">
            <v/>
          </cell>
          <cell r="Y95" t="str">
            <v/>
          </cell>
        </row>
        <row r="96">
          <cell r="A96">
            <v>2530</v>
          </cell>
          <cell r="B96" t="str">
            <v>CIENCIAS BIOLOGICAS</v>
          </cell>
          <cell r="C96" t="str">
            <v>MICROBIOLOGIA Y PARASITOLOGIA</v>
          </cell>
          <cell r="D96" t="str">
            <v>MURGA GUTIERREZ SANTOS NELIDA</v>
          </cell>
          <cell r="E96" t="str">
            <v>NOMBRADO</v>
          </cell>
          <cell r="F96" t="str">
            <v>PRINCIPAL DE</v>
          </cell>
          <cell r="G96">
            <v>108</v>
          </cell>
          <cell r="H96">
            <v>1</v>
          </cell>
          <cell r="I96">
            <v>650.1</v>
          </cell>
          <cell r="J96">
            <v>1200</v>
          </cell>
          <cell r="L96" t="str">
            <v>F</v>
          </cell>
          <cell r="M96" t="str">
            <v>PRI DE</v>
          </cell>
          <cell r="N96">
            <v>17889323</v>
          </cell>
          <cell r="O96">
            <v>19990</v>
          </cell>
          <cell r="P96" t="str">
            <v>BIOLOGO MICROBIOLOGO</v>
          </cell>
          <cell r="Q96" t="str">
            <v>MAESTRO</v>
          </cell>
          <cell r="S96" t="str">
            <v xml:space="preserve"> </v>
          </cell>
          <cell r="U96" t="str">
            <v>CASADA</v>
          </cell>
          <cell r="V96">
            <v>30133</v>
          </cell>
          <cell r="W96" t="str">
            <v xml:space="preserve">CAVERO Y MUÑOZ N° 233 - LAS QUINTANAS - </v>
          </cell>
          <cell r="X96" t="str">
            <v/>
          </cell>
          <cell r="Y96" t="str">
            <v/>
          </cell>
        </row>
        <row r="97">
          <cell r="A97">
            <v>1117</v>
          </cell>
          <cell r="B97" t="str">
            <v>CIENCIAS BIOLOGICAS</v>
          </cell>
          <cell r="C97" t="str">
            <v>CIENCIAS BIOLOGICAS</v>
          </cell>
          <cell r="D97" t="str">
            <v>MURO MOREY JUAN CESAR</v>
          </cell>
          <cell r="E97" t="str">
            <v>NOMBRADO</v>
          </cell>
          <cell r="F97" t="str">
            <v>PRINCIPAL DE</v>
          </cell>
          <cell r="G97">
            <v>58</v>
          </cell>
          <cell r="H97">
            <v>1</v>
          </cell>
          <cell r="I97">
            <v>655.52</v>
          </cell>
          <cell r="J97">
            <v>1200</v>
          </cell>
          <cell r="L97" t="str">
            <v>M</v>
          </cell>
          <cell r="M97" t="str">
            <v>PRI DE</v>
          </cell>
          <cell r="N97">
            <v>17863537</v>
          </cell>
          <cell r="O97">
            <v>20530</v>
          </cell>
          <cell r="P97" t="str">
            <v>BIOLOGO/PROF. ED. SEC</v>
          </cell>
          <cell r="Q97" t="str">
            <v xml:space="preserve"> </v>
          </cell>
          <cell r="S97" t="str">
            <v>DOCTOR</v>
          </cell>
          <cell r="T97">
            <v>27989</v>
          </cell>
          <cell r="U97" t="str">
            <v>CASADO</v>
          </cell>
          <cell r="V97">
            <v>26024</v>
          </cell>
          <cell r="W97" t="str">
            <v>MERCEDES CABELLO DE CARBOVELA 1208 - LOS JARDINES - TRUJILLO</v>
          </cell>
          <cell r="X97">
            <v>2</v>
          </cell>
          <cell r="Y97" t="str">
            <v>VICE RECTOR</v>
          </cell>
        </row>
        <row r="98">
          <cell r="A98">
            <v>1652</v>
          </cell>
          <cell r="B98" t="str">
            <v>CIENCIAS BIOLOGICAS</v>
          </cell>
          <cell r="C98" t="str">
            <v>QUIMICA BIOLOGICA Y FISIOLOGIA ANIMAL</v>
          </cell>
          <cell r="D98" t="str">
            <v>NOMBERTO RODRIGUEZ CARLOS ASUNCION</v>
          </cell>
          <cell r="E98" t="str">
            <v>NOMBRADO</v>
          </cell>
          <cell r="F98" t="str">
            <v>PRINCIPAL DE</v>
          </cell>
          <cell r="G98">
            <v>141</v>
          </cell>
          <cell r="H98">
            <v>1</v>
          </cell>
          <cell r="I98">
            <v>655.54</v>
          </cell>
          <cell r="J98">
            <v>1200</v>
          </cell>
          <cell r="L98" t="str">
            <v>M</v>
          </cell>
          <cell r="M98" t="str">
            <v>PRI DE</v>
          </cell>
          <cell r="N98">
            <v>17830504</v>
          </cell>
          <cell r="O98">
            <v>20530</v>
          </cell>
          <cell r="P98" t="str">
            <v>BIOLOGO</v>
          </cell>
          <cell r="Q98" t="str">
            <v>MAESTRO</v>
          </cell>
          <cell r="S98" t="str">
            <v xml:space="preserve"> </v>
          </cell>
          <cell r="U98" t="str">
            <v>CASADO</v>
          </cell>
          <cell r="V98">
            <v>27589</v>
          </cell>
          <cell r="W98" t="str">
            <v>JESUS DE NAZARETH  BLOCK "B" 202 - ALBRECHT - TRUJILLO</v>
          </cell>
          <cell r="X98" t="str">
            <v/>
          </cell>
          <cell r="Y98" t="str">
            <v/>
          </cell>
        </row>
        <row r="99">
          <cell r="A99">
            <v>4936</v>
          </cell>
          <cell r="B99" t="str">
            <v>CIENCIAS BIOLOGICAS</v>
          </cell>
          <cell r="C99" t="str">
            <v>MICROBIOLOGIA Y PARASITOLOGIA</v>
          </cell>
          <cell r="D99" t="str">
            <v>OTINIANO GARCIA NELIDA MILLY ESTHER</v>
          </cell>
          <cell r="E99" t="str">
            <v>NOMBRADO</v>
          </cell>
          <cell r="F99" t="str">
            <v>AUXILIAR DE</v>
          </cell>
          <cell r="G99">
            <v>119</v>
          </cell>
          <cell r="H99">
            <v>1</v>
          </cell>
          <cell r="I99">
            <v>86.32</v>
          </cell>
          <cell r="J99">
            <v>300</v>
          </cell>
          <cell r="L99" t="str">
            <v>F</v>
          </cell>
          <cell r="M99" t="str">
            <v>AUX DE</v>
          </cell>
          <cell r="N99">
            <v>17820984</v>
          </cell>
          <cell r="O99" t="str">
            <v>A.F.P</v>
          </cell>
          <cell r="P99" t="str">
            <v>BIOLOGO MICROBIOLOGO</v>
          </cell>
          <cell r="Q99" t="str">
            <v>MAESTRO</v>
          </cell>
          <cell r="S99" t="str">
            <v xml:space="preserve"> </v>
          </cell>
          <cell r="U99" t="str">
            <v>SOLTERA</v>
          </cell>
          <cell r="V99">
            <v>36256</v>
          </cell>
          <cell r="W99" t="str">
            <v>MZ. A  LOTE 9 - PARQUE INDUSTRIAL - LA ESPERANZA</v>
          </cell>
          <cell r="X99" t="str">
            <v/>
          </cell>
          <cell r="Y99" t="str">
            <v/>
          </cell>
        </row>
        <row r="100">
          <cell r="A100">
            <v>2722</v>
          </cell>
          <cell r="B100" t="str">
            <v>CIENCIAS BIOLOGICAS</v>
          </cell>
          <cell r="C100" t="str">
            <v>CIENCIAS BIOLOGICAS</v>
          </cell>
          <cell r="D100" t="str">
            <v>PADILLA SAGASTEGUI SANTOS ENRIQUE</v>
          </cell>
          <cell r="E100" t="str">
            <v>NOMBRADO</v>
          </cell>
          <cell r="F100" t="str">
            <v>ASOCIADO DE</v>
          </cell>
          <cell r="G100">
            <v>79</v>
          </cell>
          <cell r="H100">
            <v>1</v>
          </cell>
          <cell r="I100">
            <v>251.7</v>
          </cell>
          <cell r="J100">
            <v>580</v>
          </cell>
          <cell r="L100" t="str">
            <v>M</v>
          </cell>
          <cell r="M100" t="str">
            <v>ASO DE</v>
          </cell>
          <cell r="N100">
            <v>17804525</v>
          </cell>
          <cell r="O100">
            <v>19990</v>
          </cell>
          <cell r="P100" t="str">
            <v>BIOLOGO</v>
          </cell>
          <cell r="Q100" t="str">
            <v>MAESTRO</v>
          </cell>
          <cell r="R100">
            <v>35258</v>
          </cell>
          <cell r="S100" t="str">
            <v>DOCTOR</v>
          </cell>
          <cell r="T100">
            <v>38681</v>
          </cell>
          <cell r="U100" t="str">
            <v>CASADO</v>
          </cell>
          <cell r="V100">
            <v>30767</v>
          </cell>
          <cell r="W100" t="str">
            <v>MARCO DEL PONT N° 1488 -  - LA ESPERANZA</v>
          </cell>
          <cell r="X100" t="str">
            <v/>
          </cell>
          <cell r="Y100" t="str">
            <v/>
          </cell>
        </row>
        <row r="101">
          <cell r="A101">
            <v>5786</v>
          </cell>
          <cell r="B101" t="str">
            <v>CIENCIAS BIOLOGICAS</v>
          </cell>
          <cell r="C101" t="str">
            <v>PESQUERIA</v>
          </cell>
          <cell r="D101" t="str">
            <v>PAREDES PEREZ AURORA NIRVITH</v>
          </cell>
          <cell r="E101" t="str">
            <v>CONTRATADO</v>
          </cell>
          <cell r="F101" t="str">
            <v>AUXILIAR DE</v>
          </cell>
          <cell r="G101">
            <v>123</v>
          </cell>
          <cell r="H101">
            <v>1</v>
          </cell>
          <cell r="I101">
            <v>0</v>
          </cell>
          <cell r="J101">
            <v>0</v>
          </cell>
          <cell r="L101" t="str">
            <v>M</v>
          </cell>
          <cell r="M101" t="str">
            <v>AUX DE</v>
          </cell>
          <cell r="N101">
            <v>0</v>
          </cell>
          <cell r="O101">
            <v>0</v>
          </cell>
          <cell r="P101" t="str">
            <v>BIOLOGO PESQUERO</v>
          </cell>
          <cell r="Q101" t="str">
            <v xml:space="preserve"> </v>
          </cell>
          <cell r="S101" t="str">
            <v xml:space="preserve"> </v>
          </cell>
          <cell r="U101">
            <v>0</v>
          </cell>
          <cell r="V101" t="str">
            <v>*</v>
          </cell>
          <cell r="W101">
            <v>0</v>
          </cell>
          <cell r="X101" t="str">
            <v/>
          </cell>
          <cell r="Y101" t="str">
            <v/>
          </cell>
          <cell r="Z101" t="str">
            <v>REEMP. PAREJA CATALÁN</v>
          </cell>
        </row>
        <row r="102">
          <cell r="A102">
            <v>3353</v>
          </cell>
          <cell r="B102" t="str">
            <v>CIENCIAS BIOLOGICAS</v>
          </cell>
          <cell r="C102" t="str">
            <v>CIENCIAS BIOLOGICAS</v>
          </cell>
          <cell r="D102" t="str">
            <v>PELAEZ PELAEZ FREDDY</v>
          </cell>
          <cell r="E102" t="str">
            <v>NOMBRADO</v>
          </cell>
          <cell r="F102" t="str">
            <v>AUXILIAR DE</v>
          </cell>
          <cell r="G102">
            <v>88</v>
          </cell>
          <cell r="H102">
            <v>1</v>
          </cell>
          <cell r="I102">
            <v>57.1</v>
          </cell>
          <cell r="J102">
            <v>300</v>
          </cell>
          <cell r="L102" t="str">
            <v>M</v>
          </cell>
          <cell r="M102" t="str">
            <v>AUX DE</v>
          </cell>
          <cell r="N102">
            <v>17811171</v>
          </cell>
          <cell r="O102" t="str">
            <v>A.F.P</v>
          </cell>
          <cell r="P102" t="str">
            <v>BIOLOGO</v>
          </cell>
          <cell r="Q102" t="str">
            <v xml:space="preserve"> </v>
          </cell>
          <cell r="S102" t="str">
            <v xml:space="preserve"> </v>
          </cell>
          <cell r="U102" t="str">
            <v>CASADO</v>
          </cell>
          <cell r="V102">
            <v>32674</v>
          </cell>
          <cell r="W102" t="str">
            <v xml:space="preserve">MZ.H4 LAS CAPULLANAS -  - </v>
          </cell>
          <cell r="X102" t="str">
            <v/>
          </cell>
          <cell r="Y102" t="str">
            <v/>
          </cell>
        </row>
        <row r="103">
          <cell r="A103">
            <v>1455</v>
          </cell>
          <cell r="B103" t="str">
            <v>CIENCIAS BIOLOGICAS</v>
          </cell>
          <cell r="C103" t="str">
            <v>CIENCIAS BIOLOGICAS</v>
          </cell>
          <cell r="D103" t="str">
            <v>PESANTES VERA MANUEL FERNANDO</v>
          </cell>
          <cell r="E103" t="str">
            <v>NOMBRADO</v>
          </cell>
          <cell r="F103" t="str">
            <v>PRINCIPAL DE</v>
          </cell>
          <cell r="G103">
            <v>61</v>
          </cell>
          <cell r="H103">
            <v>1</v>
          </cell>
          <cell r="I103">
            <v>655.54</v>
          </cell>
          <cell r="J103">
            <v>1200</v>
          </cell>
          <cell r="L103" t="str">
            <v>M</v>
          </cell>
          <cell r="M103" t="str">
            <v>PRI DE</v>
          </cell>
          <cell r="N103">
            <v>18186202</v>
          </cell>
          <cell r="O103">
            <v>20530</v>
          </cell>
          <cell r="P103" t="str">
            <v>BIOLOGO</v>
          </cell>
          <cell r="Q103" t="str">
            <v>MAESTRO</v>
          </cell>
          <cell r="R103">
            <v>39066</v>
          </cell>
          <cell r="S103" t="str">
            <v xml:space="preserve"> </v>
          </cell>
          <cell r="U103" t="str">
            <v>CASADO</v>
          </cell>
          <cell r="V103">
            <v>26917</v>
          </cell>
          <cell r="W103" t="str">
            <v>LAS PALMERAS # 350 - MARIA DEL SOCORRO - HUANCHACO</v>
          </cell>
          <cell r="X103" t="str">
            <v/>
          </cell>
          <cell r="Y103" t="str">
            <v/>
          </cell>
        </row>
        <row r="104">
          <cell r="A104">
            <v>4223</v>
          </cell>
          <cell r="B104" t="str">
            <v>CIENCIAS BIOLOGICAS</v>
          </cell>
          <cell r="C104" t="str">
            <v>CIENCIAS BIOLOGICAS</v>
          </cell>
          <cell r="D104" t="str">
            <v>POLLACK VELASQUEZ LUIS ENRIQUE</v>
          </cell>
          <cell r="E104" t="str">
            <v>NOMBRADO</v>
          </cell>
          <cell r="F104" t="str">
            <v>ASOCIADO DE</v>
          </cell>
          <cell r="G104">
            <v>144</v>
          </cell>
          <cell r="H104">
            <v>1</v>
          </cell>
          <cell r="I104">
            <v>76.540000000000006</v>
          </cell>
          <cell r="J104">
            <v>580</v>
          </cell>
          <cell r="L104" t="str">
            <v>M</v>
          </cell>
          <cell r="M104" t="str">
            <v>ASO DE</v>
          </cell>
          <cell r="N104">
            <v>17804195</v>
          </cell>
          <cell r="O104" t="str">
            <v>A.F.P</v>
          </cell>
          <cell r="P104" t="str">
            <v>BIOLOGO</v>
          </cell>
          <cell r="Q104" t="str">
            <v>MAESTRO</v>
          </cell>
          <cell r="R104">
            <v>36728</v>
          </cell>
          <cell r="S104" t="str">
            <v xml:space="preserve"> </v>
          </cell>
          <cell r="U104" t="str">
            <v>CASADO</v>
          </cell>
          <cell r="V104">
            <v>33786</v>
          </cell>
          <cell r="W104" t="str">
            <v>MZ. A LOTE 29 - TRUPAL - TRUJILLO</v>
          </cell>
          <cell r="X104" t="str">
            <v/>
          </cell>
          <cell r="Y104" t="str">
            <v/>
          </cell>
        </row>
        <row r="105">
          <cell r="A105">
            <v>3120</v>
          </cell>
          <cell r="B105" t="str">
            <v>CIENCIAS BIOLOGICAS</v>
          </cell>
          <cell r="C105" t="str">
            <v>CIENCIAS BIOLOGICAS</v>
          </cell>
          <cell r="D105" t="str">
            <v>POLO BENITES EDGARDO FRANCISCO</v>
          </cell>
          <cell r="E105" t="str">
            <v>NOMBRADO</v>
          </cell>
          <cell r="F105" t="str">
            <v>ASOCIADO DE</v>
          </cell>
          <cell r="G105">
            <v>12</v>
          </cell>
          <cell r="H105">
            <v>1</v>
          </cell>
          <cell r="I105">
            <v>243.6</v>
          </cell>
          <cell r="J105">
            <v>580</v>
          </cell>
          <cell r="L105" t="str">
            <v>M</v>
          </cell>
          <cell r="M105" t="str">
            <v>ASO DE</v>
          </cell>
          <cell r="N105">
            <v>17906099</v>
          </cell>
          <cell r="O105" t="str">
            <v>A.F.P</v>
          </cell>
          <cell r="P105" t="str">
            <v>BIOLOGO</v>
          </cell>
          <cell r="Q105" t="str">
            <v>MAESTRO</v>
          </cell>
          <cell r="R105">
            <v>36522</v>
          </cell>
          <cell r="S105" t="str">
            <v xml:space="preserve"> </v>
          </cell>
          <cell r="U105" t="str">
            <v>CASADO</v>
          </cell>
          <cell r="V105">
            <v>32721</v>
          </cell>
          <cell r="W105" t="str">
            <v>J. F. KENNEDY N° 123 - LA PERLA - TRUJILLO</v>
          </cell>
          <cell r="X105" t="str">
            <v/>
          </cell>
          <cell r="Y105" t="str">
            <v/>
          </cell>
        </row>
        <row r="106">
          <cell r="A106">
            <v>2974</v>
          </cell>
          <cell r="B106" t="str">
            <v>CIENCIAS BIOLOGICAS</v>
          </cell>
          <cell r="C106" t="str">
            <v>QUIMICA BIOLOGICA Y FISIOLOGIA ANIMAL</v>
          </cell>
          <cell r="D106" t="str">
            <v>PRETEL SEVILLANO ORLANDO ENRIQUE</v>
          </cell>
          <cell r="E106" t="str">
            <v>NOMBRADO</v>
          </cell>
          <cell r="F106" t="str">
            <v>PRINCIPAL DE</v>
          </cell>
          <cell r="G106">
            <v>143</v>
          </cell>
          <cell r="H106">
            <v>1</v>
          </cell>
          <cell r="I106">
            <v>649.38</v>
          </cell>
          <cell r="J106">
            <v>1200</v>
          </cell>
          <cell r="L106" t="str">
            <v>M</v>
          </cell>
          <cell r="M106" t="str">
            <v>PRI DE</v>
          </cell>
          <cell r="N106">
            <v>17931327</v>
          </cell>
          <cell r="O106">
            <v>19990</v>
          </cell>
          <cell r="P106" t="str">
            <v>BIOLOGO</v>
          </cell>
          <cell r="Q106" t="str">
            <v>MAESTRO</v>
          </cell>
          <cell r="S106" t="str">
            <v xml:space="preserve"> </v>
          </cell>
          <cell r="U106" t="str">
            <v>CASADO</v>
          </cell>
          <cell r="V106">
            <v>31837</v>
          </cell>
          <cell r="W106" t="str">
            <v>RODOLFO HOLZMAN 1470 - MZ. M LOTE 19 - MOCHICA - TRUJILLO</v>
          </cell>
          <cell r="X106">
            <v>5</v>
          </cell>
          <cell r="Y106" t="str">
            <v>JEFE DE DEPARTAMENTO</v>
          </cell>
        </row>
        <row r="107">
          <cell r="A107">
            <v>2332</v>
          </cell>
          <cell r="B107" t="str">
            <v>CIENCIAS BIOLOGICAS</v>
          </cell>
          <cell r="C107" t="str">
            <v>CIENCIAS BIOLOGICAS</v>
          </cell>
          <cell r="D107" t="str">
            <v>PRIETO LARA ZULITA ADRIANA</v>
          </cell>
          <cell r="E107" t="str">
            <v>NOMBRADO</v>
          </cell>
          <cell r="F107" t="str">
            <v>PRINCIPAL DE</v>
          </cell>
          <cell r="G107">
            <v>70</v>
          </cell>
          <cell r="H107">
            <v>1</v>
          </cell>
          <cell r="I107">
            <v>649.38</v>
          </cell>
          <cell r="J107">
            <v>1200</v>
          </cell>
          <cell r="L107" t="str">
            <v>F</v>
          </cell>
          <cell r="M107" t="str">
            <v>PRI DE</v>
          </cell>
          <cell r="N107">
            <v>17898937</v>
          </cell>
          <cell r="O107">
            <v>19990</v>
          </cell>
          <cell r="P107" t="str">
            <v>BIOLOGO</v>
          </cell>
          <cell r="Q107" t="str">
            <v>MAESTRO</v>
          </cell>
          <cell r="R107">
            <v>35999</v>
          </cell>
          <cell r="S107" t="str">
            <v>DOCTOR</v>
          </cell>
          <cell r="T107">
            <v>39794</v>
          </cell>
          <cell r="U107" t="str">
            <v>CASADA</v>
          </cell>
          <cell r="V107">
            <v>29838</v>
          </cell>
          <cell r="W107" t="str">
            <v>SAN MATEO 300 DPTO. 202 - SAN ANDRES - TRUJILLO</v>
          </cell>
          <cell r="X107" t="str">
            <v/>
          </cell>
          <cell r="Y107" t="str">
            <v/>
          </cell>
        </row>
        <row r="108">
          <cell r="A108">
            <v>2864</v>
          </cell>
          <cell r="B108" t="str">
            <v>CIENCIAS BIOLOGICAS</v>
          </cell>
          <cell r="C108" t="str">
            <v>CIENCIAS BIOLOGICAS</v>
          </cell>
          <cell r="D108" t="str">
            <v>RAMIREZ CRUZ AURELIANO FLORENCIO</v>
          </cell>
          <cell r="E108" t="str">
            <v>NOMBRADO</v>
          </cell>
          <cell r="F108" t="str">
            <v>ASOCIADO DE</v>
          </cell>
          <cell r="G108">
            <v>74</v>
          </cell>
          <cell r="H108">
            <v>1</v>
          </cell>
          <cell r="I108">
            <v>249.74</v>
          </cell>
          <cell r="J108">
            <v>580</v>
          </cell>
          <cell r="L108" t="str">
            <v>M</v>
          </cell>
          <cell r="M108" t="str">
            <v>ASO DE</v>
          </cell>
          <cell r="N108">
            <v>17850275</v>
          </cell>
          <cell r="O108" t="str">
            <v>A.F.P</v>
          </cell>
          <cell r="P108" t="str">
            <v>BIOLOGO</v>
          </cell>
          <cell r="Q108" t="str">
            <v xml:space="preserve"> </v>
          </cell>
          <cell r="S108" t="str">
            <v xml:space="preserve"> </v>
          </cell>
          <cell r="U108" t="str">
            <v>CASADO</v>
          </cell>
          <cell r="V108">
            <v>31446</v>
          </cell>
          <cell r="W108" t="str">
            <v>PERU N° 1264 -  - TRUJILLO</v>
          </cell>
          <cell r="X108" t="str">
            <v/>
          </cell>
          <cell r="Y108" t="str">
            <v/>
          </cell>
        </row>
        <row r="109">
          <cell r="A109">
            <v>181</v>
          </cell>
          <cell r="B109" t="str">
            <v>CIENCIAS BIOLOGICAS</v>
          </cell>
          <cell r="C109" t="str">
            <v>CIENCIAS BIOLOGICAS</v>
          </cell>
          <cell r="D109" t="str">
            <v>RAMIREZ DE CASTAÑEDA ROSA AURORA</v>
          </cell>
          <cell r="E109" t="str">
            <v>NOMBRADO</v>
          </cell>
          <cell r="F109" t="str">
            <v>PRINCIPAL DE</v>
          </cell>
          <cell r="G109">
            <v>69</v>
          </cell>
          <cell r="H109">
            <v>1</v>
          </cell>
          <cell r="I109">
            <v>655.54</v>
          </cell>
          <cell r="J109">
            <v>1200</v>
          </cell>
          <cell r="L109" t="str">
            <v>F</v>
          </cell>
          <cell r="M109" t="str">
            <v>PRI DE</v>
          </cell>
          <cell r="N109">
            <v>17931367</v>
          </cell>
          <cell r="O109">
            <v>20530</v>
          </cell>
          <cell r="P109" t="str">
            <v>BIOLOGO</v>
          </cell>
          <cell r="Q109" t="str">
            <v xml:space="preserve"> </v>
          </cell>
          <cell r="S109" t="str">
            <v>DOCTOR</v>
          </cell>
          <cell r="T109">
            <v>28615</v>
          </cell>
          <cell r="U109" t="str">
            <v>CASADA</v>
          </cell>
          <cell r="V109">
            <v>23468</v>
          </cell>
          <cell r="W109" t="str">
            <v xml:space="preserve">MAGNOLIAS N° 337 CALIFORNIA -  - </v>
          </cell>
          <cell r="X109" t="str">
            <v/>
          </cell>
          <cell r="Y109" t="str">
            <v/>
          </cell>
        </row>
        <row r="110">
          <cell r="A110">
            <v>4006</v>
          </cell>
          <cell r="B110" t="str">
            <v>CIENCIAS BIOLOGICAS</v>
          </cell>
          <cell r="C110" t="str">
            <v>MICROBIOLOGIA Y PARASITOLOGIA</v>
          </cell>
          <cell r="D110" t="str">
            <v>ROBLES CASTILLO HEBER MAX</v>
          </cell>
          <cell r="E110" t="str">
            <v>NOMBRADO</v>
          </cell>
          <cell r="F110" t="str">
            <v>ASOCIADO DE</v>
          </cell>
          <cell r="G110">
            <v>115</v>
          </cell>
          <cell r="H110">
            <v>1</v>
          </cell>
          <cell r="I110">
            <v>249.76</v>
          </cell>
          <cell r="J110">
            <v>580</v>
          </cell>
          <cell r="L110" t="str">
            <v>M</v>
          </cell>
          <cell r="M110" t="str">
            <v>ASO DE</v>
          </cell>
          <cell r="N110">
            <v>32770121</v>
          </cell>
          <cell r="O110" t="str">
            <v>A.F.P</v>
          </cell>
          <cell r="P110" t="str">
            <v>BIOLOGO MICROBIOLOGO</v>
          </cell>
          <cell r="Q110" t="str">
            <v>MAESTRO</v>
          </cell>
          <cell r="S110" t="str">
            <v>DOCTOR</v>
          </cell>
          <cell r="U110" t="str">
            <v>CASADO</v>
          </cell>
          <cell r="V110">
            <v>32721</v>
          </cell>
          <cell r="W110" t="str">
            <v>MARTINEZ DE COMPAGÑON N° 862 - SAN ANDRES - TRUJILLO</v>
          </cell>
          <cell r="X110" t="str">
            <v/>
          </cell>
          <cell r="Y110" t="str">
            <v/>
          </cell>
        </row>
        <row r="111">
          <cell r="A111">
            <v>3210</v>
          </cell>
          <cell r="B111" t="str">
            <v>CIENCIAS BIOLOGICAS</v>
          </cell>
          <cell r="C111" t="str">
            <v>PESQUERIA</v>
          </cell>
          <cell r="D111" t="str">
            <v>RODRIGUEZ CASTILLO ANDRES OSWALDO</v>
          </cell>
          <cell r="E111" t="str">
            <v>NOMBRADO</v>
          </cell>
          <cell r="F111" t="str">
            <v>ASOCIADO DE</v>
          </cell>
          <cell r="G111">
            <v>7</v>
          </cell>
          <cell r="H111">
            <v>1</v>
          </cell>
          <cell r="I111">
            <v>243.6</v>
          </cell>
          <cell r="J111">
            <v>580</v>
          </cell>
          <cell r="L111" t="str">
            <v>M</v>
          </cell>
          <cell r="M111" t="str">
            <v>ASO DE</v>
          </cell>
          <cell r="N111">
            <v>17889747</v>
          </cell>
          <cell r="O111" t="str">
            <v>A.F.P</v>
          </cell>
          <cell r="P111" t="str">
            <v>BIOLOGO  PESQUERO</v>
          </cell>
          <cell r="Q111" t="str">
            <v>MAESTRO</v>
          </cell>
          <cell r="S111" t="str">
            <v>DOCTOR</v>
          </cell>
          <cell r="U111" t="str">
            <v>CASADO</v>
          </cell>
          <cell r="V111">
            <v>32237</v>
          </cell>
          <cell r="W111" t="str">
            <v>MZ. A1 LOTE 1 - LA ESMERALDA - TRUJILLO</v>
          </cell>
          <cell r="X111" t="str">
            <v/>
          </cell>
          <cell r="Y111" t="str">
            <v/>
          </cell>
        </row>
        <row r="112">
          <cell r="A112">
            <v>2936</v>
          </cell>
          <cell r="B112" t="str">
            <v>CIENCIAS BIOLOGICAS</v>
          </cell>
          <cell r="C112" t="str">
            <v>CIENCIAS BIOLOGICAS</v>
          </cell>
          <cell r="D112" t="str">
            <v>RODRIGUEZ ESPEJO MARLENE RENE</v>
          </cell>
          <cell r="E112" t="str">
            <v>NOMBRADO</v>
          </cell>
          <cell r="F112" t="str">
            <v>ASOCIADO DE</v>
          </cell>
          <cell r="G112">
            <v>80</v>
          </cell>
          <cell r="H112">
            <v>1</v>
          </cell>
          <cell r="I112">
            <v>243.6</v>
          </cell>
          <cell r="J112">
            <v>580</v>
          </cell>
          <cell r="L112" t="str">
            <v>F</v>
          </cell>
          <cell r="M112" t="str">
            <v>ASO DE</v>
          </cell>
          <cell r="N112">
            <v>17860628</v>
          </cell>
          <cell r="O112" t="str">
            <v>A.F.P</v>
          </cell>
          <cell r="P112" t="str">
            <v>BIOLOGO</v>
          </cell>
          <cell r="Q112" t="str">
            <v>MAESTRO</v>
          </cell>
          <cell r="R112">
            <v>35978</v>
          </cell>
          <cell r="S112" t="str">
            <v xml:space="preserve"> </v>
          </cell>
          <cell r="U112" t="str">
            <v>VIUDA</v>
          </cell>
          <cell r="V112">
            <v>31670</v>
          </cell>
          <cell r="W112" t="str">
            <v>PARDO Y ALIGA N° 287 - PALERMO - TRUJILLO</v>
          </cell>
          <cell r="X112" t="str">
            <v/>
          </cell>
          <cell r="Y112" t="str">
            <v/>
          </cell>
        </row>
        <row r="113">
          <cell r="A113">
            <v>4008</v>
          </cell>
          <cell r="B113" t="str">
            <v>CIENCIAS BIOLOGICAS</v>
          </cell>
          <cell r="C113" t="str">
            <v>MICROBIOLOGIA Y PARASITOLOGIA</v>
          </cell>
          <cell r="D113" t="str">
            <v>RODRIGUEZ HARO ICELA MARISSA</v>
          </cell>
          <cell r="E113" t="str">
            <v>NOMBRADO</v>
          </cell>
          <cell r="F113" t="str">
            <v>ASOCIADO DE</v>
          </cell>
          <cell r="G113">
            <v>73</v>
          </cell>
          <cell r="H113">
            <v>1</v>
          </cell>
          <cell r="I113">
            <v>251.72</v>
          </cell>
          <cell r="J113">
            <v>580</v>
          </cell>
          <cell r="L113" t="str">
            <v>F</v>
          </cell>
          <cell r="M113" t="str">
            <v>ASO DE</v>
          </cell>
          <cell r="N113">
            <v>17918646</v>
          </cell>
          <cell r="O113" t="str">
            <v>A.F.P</v>
          </cell>
          <cell r="P113" t="str">
            <v>BIOLOGO MICROBIOLOGO</v>
          </cell>
          <cell r="Q113" t="str">
            <v>MAESTRO</v>
          </cell>
          <cell r="S113" t="str">
            <v xml:space="preserve"> </v>
          </cell>
          <cell r="U113" t="str">
            <v>CASADA</v>
          </cell>
          <cell r="V113">
            <v>32721</v>
          </cell>
          <cell r="W113" t="str">
            <v xml:space="preserve">FRANZ LIZST N° 750 PRIMAVERA -  - </v>
          </cell>
          <cell r="X113" t="str">
            <v/>
          </cell>
          <cell r="Y113" t="str">
            <v/>
          </cell>
        </row>
        <row r="114">
          <cell r="A114">
            <v>1653</v>
          </cell>
          <cell r="B114" t="str">
            <v>CIENCIAS BIOLOGICAS</v>
          </cell>
          <cell r="C114" t="str">
            <v>CIENCIAS BIOLOGICAS</v>
          </cell>
          <cell r="D114" t="str">
            <v>RODRIGUEZ LACHERRE MANUEL ROBERTO</v>
          </cell>
          <cell r="E114" t="str">
            <v>NOMBRADO</v>
          </cell>
          <cell r="F114" t="str">
            <v>PRINCIPAL DE</v>
          </cell>
          <cell r="G114">
            <v>62</v>
          </cell>
          <cell r="H114">
            <v>1</v>
          </cell>
          <cell r="I114">
            <v>655.52</v>
          </cell>
          <cell r="J114">
            <v>1200</v>
          </cell>
          <cell r="L114" t="str">
            <v>M</v>
          </cell>
          <cell r="M114" t="str">
            <v>PRI DE</v>
          </cell>
          <cell r="N114">
            <v>17863394</v>
          </cell>
          <cell r="O114">
            <v>20530</v>
          </cell>
          <cell r="P114" t="str">
            <v>BIOLOGO</v>
          </cell>
          <cell r="Q114" t="str">
            <v>MAESTRO</v>
          </cell>
          <cell r="R114">
            <v>36378</v>
          </cell>
          <cell r="S114" t="str">
            <v>DOCTOR</v>
          </cell>
          <cell r="T114">
            <v>39731</v>
          </cell>
          <cell r="U114" t="str">
            <v>CASADO</v>
          </cell>
          <cell r="V114">
            <v>27589</v>
          </cell>
          <cell r="W114" t="str">
            <v>FRANCISCO SANDOVAL N° 114-120 - PALERMO - TRUJILLO</v>
          </cell>
          <cell r="X114">
            <v>7</v>
          </cell>
          <cell r="Y114" t="str">
            <v>JEFE OFICINA GENERAL</v>
          </cell>
        </row>
        <row r="115">
          <cell r="A115">
            <v>4269</v>
          </cell>
          <cell r="B115" t="str">
            <v>CIENCIAS BIOLOGICAS</v>
          </cell>
          <cell r="C115" t="str">
            <v>PESQUERIA</v>
          </cell>
          <cell r="D115" t="str">
            <v>RODRIGUEZ PRETELL EDGAR LUCIO</v>
          </cell>
          <cell r="E115" t="str">
            <v>CONTRATADO</v>
          </cell>
          <cell r="F115" t="str">
            <v>AUXILIAR DE</v>
          </cell>
          <cell r="G115">
            <v>129</v>
          </cell>
          <cell r="H115">
            <v>2</v>
          </cell>
          <cell r="I115">
            <v>0</v>
          </cell>
          <cell r="J115">
            <v>0</v>
          </cell>
          <cell r="L115" t="str">
            <v>M</v>
          </cell>
          <cell r="M115" t="str">
            <v>AUX DE</v>
          </cell>
          <cell r="Z115" t="str">
            <v>CUBRIENDO LSGH BOCANEGRA GARCIA</v>
          </cell>
        </row>
        <row r="116">
          <cell r="A116">
            <v>2862</v>
          </cell>
          <cell r="B116" t="str">
            <v>CIENCIAS BIOLOGICAS</v>
          </cell>
          <cell r="C116" t="str">
            <v>CIENCIAS BIOLOGICAS</v>
          </cell>
          <cell r="D116" t="str">
            <v>RODRIGUEZ RODRIGUEZ ROBERTO</v>
          </cell>
          <cell r="E116" t="str">
            <v>NOMBRADO</v>
          </cell>
          <cell r="F116" t="str">
            <v>PRINCIPAL DE</v>
          </cell>
          <cell r="G116">
            <v>71</v>
          </cell>
          <cell r="H116">
            <v>1</v>
          </cell>
          <cell r="I116">
            <v>634.26</v>
          </cell>
          <cell r="J116">
            <v>1200</v>
          </cell>
          <cell r="L116" t="str">
            <v>M</v>
          </cell>
          <cell r="M116" t="str">
            <v>PRI DE</v>
          </cell>
          <cell r="N116">
            <v>18003889</v>
          </cell>
          <cell r="O116" t="str">
            <v>A.F.P</v>
          </cell>
          <cell r="P116" t="str">
            <v>BIOLOGO</v>
          </cell>
          <cell r="Q116" t="str">
            <v>MAESTRO</v>
          </cell>
          <cell r="R116">
            <v>35978</v>
          </cell>
          <cell r="S116" t="str">
            <v xml:space="preserve"> </v>
          </cell>
          <cell r="U116" t="str">
            <v>CASADO</v>
          </cell>
          <cell r="V116">
            <v>31446</v>
          </cell>
          <cell r="W116" t="str">
            <v>PROLONGACION REFORMA MZ. B-12 -  - LAREDO</v>
          </cell>
          <cell r="X116" t="str">
            <v/>
          </cell>
          <cell r="Y116" t="str">
            <v/>
          </cell>
        </row>
        <row r="117">
          <cell r="A117">
            <v>4623</v>
          </cell>
          <cell r="B117" t="str">
            <v>CIENCIAS BIOLOGICAS</v>
          </cell>
          <cell r="C117" t="str">
            <v>MICROBIOLOGIA Y PARASITOLOGIA</v>
          </cell>
          <cell r="D117" t="str">
            <v>ROLDAN RODRIGUEZ JUDITH ENIT</v>
          </cell>
          <cell r="E117" t="str">
            <v>NOMBRADO</v>
          </cell>
          <cell r="F117" t="str">
            <v>ASOCIADO DE</v>
          </cell>
          <cell r="G117">
            <v>897</v>
          </cell>
          <cell r="H117">
            <v>1</v>
          </cell>
          <cell r="I117">
            <v>254.2</v>
          </cell>
          <cell r="J117">
            <v>580</v>
          </cell>
          <cell r="L117" t="str">
            <v>M</v>
          </cell>
          <cell r="M117" t="str">
            <v>ASO DE</v>
          </cell>
          <cell r="N117">
            <v>17866575</v>
          </cell>
          <cell r="O117" t="str">
            <v>A.F.P</v>
          </cell>
          <cell r="P117" t="str">
            <v>BIOLOGO</v>
          </cell>
          <cell r="Q117" t="str">
            <v>MAESTRO</v>
          </cell>
          <cell r="S117" t="str">
            <v>DOCTOR</v>
          </cell>
          <cell r="U117" t="str">
            <v>CASADO</v>
          </cell>
          <cell r="V117">
            <v>34778</v>
          </cell>
          <cell r="W117" t="str">
            <v xml:space="preserve">CESAR VALLEJO N° C2 - 3 - MONSERRATE - </v>
          </cell>
          <cell r="X117" t="str">
            <v/>
          </cell>
          <cell r="Y117" t="str">
            <v/>
          </cell>
        </row>
        <row r="118">
          <cell r="A118">
            <v>1184</v>
          </cell>
          <cell r="B118" t="str">
            <v>CIENCIAS BIOLOGICAS</v>
          </cell>
          <cell r="C118" t="str">
            <v>QUIMICA BIOLOGICA Y FISIOLOGIA ANIMAL</v>
          </cell>
          <cell r="D118" t="str">
            <v>ROMAN VARGAS MARGARITA NOEMI</v>
          </cell>
          <cell r="E118" t="str">
            <v>NOMBRADO</v>
          </cell>
          <cell r="F118" t="str">
            <v>PRINCIPAL DE</v>
          </cell>
          <cell r="G118">
            <v>136</v>
          </cell>
          <cell r="H118">
            <v>1</v>
          </cell>
          <cell r="I118">
            <v>655.52</v>
          </cell>
          <cell r="J118">
            <v>1200</v>
          </cell>
          <cell r="L118" t="str">
            <v>F</v>
          </cell>
          <cell r="M118" t="str">
            <v>PRI DE</v>
          </cell>
          <cell r="N118">
            <v>17877374</v>
          </cell>
          <cell r="O118">
            <v>20530</v>
          </cell>
          <cell r="P118" t="str">
            <v>BIOLOGO</v>
          </cell>
          <cell r="Q118" t="str">
            <v xml:space="preserve"> </v>
          </cell>
          <cell r="S118" t="str">
            <v>DOCTOR</v>
          </cell>
          <cell r="U118" t="str">
            <v>CASADA</v>
          </cell>
          <cell r="V118">
            <v>26115</v>
          </cell>
          <cell r="W118" t="str">
            <v xml:space="preserve">RAYMONDI N° 367 -  - </v>
          </cell>
          <cell r="X118" t="str">
            <v/>
          </cell>
          <cell r="Y118" t="str">
            <v/>
          </cell>
        </row>
        <row r="119">
          <cell r="A119">
            <v>3142</v>
          </cell>
          <cell r="B119" t="str">
            <v>CIENCIAS BIOLOGICAS</v>
          </cell>
          <cell r="C119" t="str">
            <v>QUIMICA BIOLOGICA Y FISIOLOGIA ANIMAL</v>
          </cell>
          <cell r="D119" t="str">
            <v>SALAZAR CASTILLO MARCO LEONCIO</v>
          </cell>
          <cell r="E119" t="str">
            <v>NOMBRADO</v>
          </cell>
          <cell r="F119" t="str">
            <v>ASOCIADO DE</v>
          </cell>
          <cell r="G119">
            <v>13</v>
          </cell>
          <cell r="H119">
            <v>1</v>
          </cell>
          <cell r="I119">
            <v>253.08</v>
          </cell>
          <cell r="J119">
            <v>580</v>
          </cell>
          <cell r="L119" t="str">
            <v>M</v>
          </cell>
          <cell r="M119" t="str">
            <v>ASO DE</v>
          </cell>
          <cell r="N119">
            <v>17900338</v>
          </cell>
          <cell r="O119" t="str">
            <v>A.F.P</v>
          </cell>
          <cell r="P119" t="str">
            <v>BIOLOGO MICROBIOLOGO</v>
          </cell>
          <cell r="Q119" t="str">
            <v>MAESTRO</v>
          </cell>
          <cell r="S119" t="str">
            <v xml:space="preserve"> </v>
          </cell>
          <cell r="U119" t="str">
            <v>CASADO</v>
          </cell>
          <cell r="V119">
            <v>32098</v>
          </cell>
          <cell r="W119" t="str">
            <v xml:space="preserve">FRANZ LISZT N° 750 PRIMAVERA -  - </v>
          </cell>
          <cell r="X119">
            <v>6</v>
          </cell>
          <cell r="Y119" t="str">
            <v>DIRECTOR DE ESCUELA</v>
          </cell>
        </row>
        <row r="120">
          <cell r="A120">
            <v>5487</v>
          </cell>
          <cell r="B120" t="str">
            <v>CIENCIAS BIOLOGICAS</v>
          </cell>
          <cell r="C120" t="str">
            <v>CIENCIAS BIOLOGICAS</v>
          </cell>
          <cell r="D120" t="str">
            <v>SALDAÑA JIMENEZ JOSE ANTONIO</v>
          </cell>
          <cell r="E120" t="str">
            <v>NOMBRADO</v>
          </cell>
          <cell r="F120" t="str">
            <v>AUXILIAR DE</v>
          </cell>
          <cell r="G120">
            <v>118</v>
          </cell>
          <cell r="H120">
            <v>1</v>
          </cell>
          <cell r="I120">
            <v>0</v>
          </cell>
          <cell r="J120">
            <v>280</v>
          </cell>
          <cell r="L120" t="str">
            <v>M</v>
          </cell>
          <cell r="M120" t="str">
            <v>AUX DE</v>
          </cell>
          <cell r="N120">
            <v>18091848</v>
          </cell>
          <cell r="O120" t="str">
            <v>A.F.P.</v>
          </cell>
          <cell r="P120" t="str">
            <v>BIOLOGO</v>
          </cell>
          <cell r="Q120" t="str">
            <v>MAESTRO</v>
          </cell>
          <cell r="R120">
            <v>37967</v>
          </cell>
          <cell r="S120" t="str">
            <v xml:space="preserve"> </v>
          </cell>
          <cell r="U120" t="str">
            <v>SOLTERO</v>
          </cell>
          <cell r="V120">
            <v>38109</v>
          </cell>
          <cell r="W120" t="str">
            <v>AYACUCHO # 948 INT. 4 - CENTRO CIVICO - TRUJILLO</v>
          </cell>
          <cell r="X120" t="str">
            <v/>
          </cell>
          <cell r="Y120" t="str">
            <v/>
          </cell>
        </row>
        <row r="121">
          <cell r="A121">
            <v>4007</v>
          </cell>
          <cell r="B121" t="str">
            <v>CIENCIAS BIOLOGICAS</v>
          </cell>
          <cell r="C121" t="str">
            <v>MICROBIOLOGIA Y PARASITOLOGIA</v>
          </cell>
          <cell r="D121" t="str">
            <v>SORIANO BERNILLA BERTHA SOLEDAD</v>
          </cell>
          <cell r="E121" t="str">
            <v>NOMBRADO</v>
          </cell>
          <cell r="F121" t="str">
            <v>PRINCIPAL DE</v>
          </cell>
          <cell r="G121">
            <v>93</v>
          </cell>
          <cell r="H121">
            <v>1</v>
          </cell>
          <cell r="I121">
            <v>242.9</v>
          </cell>
          <cell r="J121">
            <v>1200</v>
          </cell>
          <cell r="L121" t="str">
            <v>F</v>
          </cell>
          <cell r="M121" t="str">
            <v>PRI DE</v>
          </cell>
          <cell r="N121">
            <v>18176459</v>
          </cell>
          <cell r="O121" t="str">
            <v>A.F.P</v>
          </cell>
          <cell r="P121" t="str">
            <v>BIOLOGO MICROBIOLOGO</v>
          </cell>
          <cell r="Q121" t="str">
            <v>MAESTRO</v>
          </cell>
          <cell r="S121" t="str">
            <v xml:space="preserve"> </v>
          </cell>
          <cell r="U121" t="str">
            <v>CASADA</v>
          </cell>
          <cell r="V121">
            <v>32721</v>
          </cell>
          <cell r="W121" t="str">
            <v>MZ. Z LOTE 8 - MONSERRATE - TRUJILLO</v>
          </cell>
          <cell r="X121">
            <v>5</v>
          </cell>
          <cell r="Y121" t="str">
            <v>JEFE DE DEPARTAMENTO</v>
          </cell>
        </row>
        <row r="122">
          <cell r="A122">
            <v>4493</v>
          </cell>
          <cell r="B122" t="str">
            <v>CIENCIAS BIOLOGICAS</v>
          </cell>
          <cell r="C122" t="str">
            <v>CIENCIAS BIOLOGICAS</v>
          </cell>
          <cell r="D122" t="str">
            <v>TUESTA COLLANTES LURDES</v>
          </cell>
          <cell r="E122" t="str">
            <v>NOMBRADO</v>
          </cell>
          <cell r="F122" t="str">
            <v>AUXILIAR DE</v>
          </cell>
          <cell r="G122">
            <v>89</v>
          </cell>
          <cell r="H122">
            <v>1</v>
          </cell>
          <cell r="I122">
            <v>124.54</v>
          </cell>
          <cell r="J122">
            <v>300</v>
          </cell>
          <cell r="L122" t="str">
            <v>F</v>
          </cell>
          <cell r="M122" t="str">
            <v>AUX DE</v>
          </cell>
          <cell r="N122">
            <v>18190180</v>
          </cell>
          <cell r="O122" t="str">
            <v>A.F.P</v>
          </cell>
          <cell r="P122" t="str">
            <v>BIOLOGO  PESQUERO</v>
          </cell>
          <cell r="Q122" t="str">
            <v>MAESTRO</v>
          </cell>
          <cell r="R122">
            <v>35782</v>
          </cell>
          <cell r="S122" t="str">
            <v xml:space="preserve"> </v>
          </cell>
          <cell r="U122" t="str">
            <v>CASADA</v>
          </cell>
          <cell r="V122">
            <v>37144</v>
          </cell>
          <cell r="W122" t="str">
            <v>MZ. A LOTE 10 - SAN JOSE DE CALIFORNIA - VICTOR LARCO</v>
          </cell>
          <cell r="X122" t="str">
            <v/>
          </cell>
          <cell r="Y122" t="str">
            <v/>
          </cell>
        </row>
        <row r="123">
          <cell r="A123">
            <v>0</v>
          </cell>
          <cell r="B123" t="str">
            <v>CIENCIAS BIOLOGICAS</v>
          </cell>
          <cell r="C123" t="str">
            <v>MICROBIOLOGIA Y PARASITOLOGIA</v>
          </cell>
          <cell r="D123" t="str">
            <v>VACANTE</v>
          </cell>
          <cell r="E123">
            <v>0</v>
          </cell>
          <cell r="F123">
            <v>0</v>
          </cell>
          <cell r="G123">
            <v>98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U123">
            <v>0</v>
          </cell>
          <cell r="V123" t="str">
            <v>*</v>
          </cell>
          <cell r="W123">
            <v>0</v>
          </cell>
          <cell r="Y123" t="str">
            <v/>
          </cell>
        </row>
        <row r="124">
          <cell r="A124">
            <v>0</v>
          </cell>
          <cell r="B124" t="str">
            <v>CIENCIAS BIOLOGICAS</v>
          </cell>
          <cell r="C124" t="str">
            <v>MICROBIOLOGIA Y PARASITOLOGIA</v>
          </cell>
          <cell r="D124" t="str">
            <v>VACANTE</v>
          </cell>
          <cell r="E124">
            <v>0</v>
          </cell>
          <cell r="F124">
            <v>0</v>
          </cell>
          <cell r="G124">
            <v>211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U124">
            <v>0</v>
          </cell>
          <cell r="V124" t="str">
            <v>*</v>
          </cell>
          <cell r="W124">
            <v>0</v>
          </cell>
          <cell r="Y124" t="str">
            <v/>
          </cell>
        </row>
        <row r="125">
          <cell r="A125">
            <v>0</v>
          </cell>
          <cell r="B125" t="str">
            <v>CIENCIAS BIOLOGICAS</v>
          </cell>
          <cell r="C125" t="str">
            <v>PESQUERIA</v>
          </cell>
          <cell r="D125" t="str">
            <v>VACANTE</v>
          </cell>
          <cell r="E125">
            <v>0</v>
          </cell>
          <cell r="F125">
            <v>0</v>
          </cell>
          <cell r="G125">
            <v>717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  <cell r="U125">
            <v>0</v>
          </cell>
          <cell r="V125" t="str">
            <v>*</v>
          </cell>
          <cell r="W125">
            <v>0</v>
          </cell>
          <cell r="Y125" t="str">
            <v/>
          </cell>
        </row>
        <row r="126">
          <cell r="A126">
            <v>1812</v>
          </cell>
          <cell r="B126" t="str">
            <v>CIENCIAS BIOLOGICAS</v>
          </cell>
          <cell r="C126" t="str">
            <v>MICROBIOLOGIA Y PARASITOLOGIA</v>
          </cell>
          <cell r="D126" t="str">
            <v>VARGAS VASQUEZ FRANKLIN ROGER</v>
          </cell>
          <cell r="E126" t="str">
            <v>NOMBRADO</v>
          </cell>
          <cell r="F126" t="str">
            <v>PRINCIPAL DE</v>
          </cell>
          <cell r="G126">
            <v>101</v>
          </cell>
          <cell r="H126">
            <v>1</v>
          </cell>
          <cell r="I126">
            <v>645.78</v>
          </cell>
          <cell r="J126">
            <v>1200</v>
          </cell>
          <cell r="L126" t="str">
            <v>M</v>
          </cell>
          <cell r="M126" t="str">
            <v>PRI DE</v>
          </cell>
          <cell r="N126">
            <v>17870406</v>
          </cell>
          <cell r="O126" t="str">
            <v>A.F.P</v>
          </cell>
          <cell r="P126" t="str">
            <v>BIOLOGO MICROBIOLOGO</v>
          </cell>
          <cell r="Q126" t="str">
            <v>MAESTRO</v>
          </cell>
          <cell r="S126" t="str">
            <v xml:space="preserve"> </v>
          </cell>
          <cell r="U126" t="str">
            <v>CASADO</v>
          </cell>
          <cell r="V126">
            <v>28286</v>
          </cell>
          <cell r="W126" t="str">
            <v xml:space="preserve">AV. HONORIO DELGADO Q-35 EL BOSQUE -  - </v>
          </cell>
          <cell r="X126" t="str">
            <v/>
          </cell>
          <cell r="Y126" t="str">
            <v/>
          </cell>
        </row>
        <row r="127">
          <cell r="A127">
            <v>4846</v>
          </cell>
          <cell r="B127" t="str">
            <v>CIENCIAS BIOLOGICAS</v>
          </cell>
          <cell r="C127" t="str">
            <v>MICROBIOLOGIA Y PARASITOLOGIA</v>
          </cell>
          <cell r="D127" t="str">
            <v>VASQUEZ VALLES MARIA NELLY</v>
          </cell>
          <cell r="E127" t="str">
            <v>CONTRATADO</v>
          </cell>
          <cell r="F127" t="str">
            <v>JP TC</v>
          </cell>
          <cell r="G127">
            <v>277</v>
          </cell>
          <cell r="H127">
            <v>1</v>
          </cell>
          <cell r="I127">
            <v>0</v>
          </cell>
          <cell r="J127">
            <v>0</v>
          </cell>
          <cell r="L127" t="str">
            <v>F</v>
          </cell>
          <cell r="M127" t="str">
            <v>JP TC</v>
          </cell>
          <cell r="N127">
            <v>17707171</v>
          </cell>
          <cell r="O127">
            <v>19990</v>
          </cell>
          <cell r="P127" t="str">
            <v>BIOLOGO MICROBIOLOGO</v>
          </cell>
          <cell r="Q127" t="str">
            <v>MAESTRO</v>
          </cell>
          <cell r="S127" t="str">
            <v xml:space="preserve"> </v>
          </cell>
          <cell r="U127" t="str">
            <v>CASADA</v>
          </cell>
          <cell r="V127" t="str">
            <v>07/04//1998</v>
          </cell>
          <cell r="W127" t="str">
            <v xml:space="preserve">MZ. N - 2 MONSERRATE -  - </v>
          </cell>
          <cell r="X127" t="str">
            <v/>
          </cell>
          <cell r="Y127" t="str">
            <v/>
          </cell>
        </row>
        <row r="128">
          <cell r="A128">
            <v>5475</v>
          </cell>
          <cell r="B128" t="str">
            <v>CIENCIAS BIOLOGICAS</v>
          </cell>
          <cell r="C128" t="str">
            <v>CIENCIAS BIOLOGICAS</v>
          </cell>
          <cell r="D128" t="str">
            <v>VENEROS TERRONES ROGER</v>
          </cell>
          <cell r="E128" t="str">
            <v>NOMBRADO</v>
          </cell>
          <cell r="F128" t="str">
            <v>AUXILIAR TC</v>
          </cell>
          <cell r="G128">
            <v>92</v>
          </cell>
          <cell r="H128">
            <v>1</v>
          </cell>
          <cell r="I128">
            <v>0</v>
          </cell>
          <cell r="J128">
            <v>0</v>
          </cell>
          <cell r="L128" t="str">
            <v>M</v>
          </cell>
          <cell r="M128" t="str">
            <v>AUX TC</v>
          </cell>
          <cell r="N128">
            <v>17909764</v>
          </cell>
          <cell r="O128">
            <v>19990</v>
          </cell>
          <cell r="P128" t="str">
            <v>BIOLOGO</v>
          </cell>
          <cell r="Q128" t="str">
            <v>MAESTRO</v>
          </cell>
          <cell r="R128">
            <v>37092</v>
          </cell>
          <cell r="S128" t="str">
            <v>DOCTOR</v>
          </cell>
          <cell r="U128" t="str">
            <v>CASADA</v>
          </cell>
          <cell r="V128" t="str">
            <v>0212/2003</v>
          </cell>
          <cell r="W128" t="str">
            <v>OSWALDO HERCELLES 509 - LOS GRANADOS - TRUJILLO</v>
          </cell>
          <cell r="X128" t="str">
            <v/>
          </cell>
          <cell r="Y128" t="str">
            <v/>
          </cell>
        </row>
        <row r="129">
          <cell r="A129">
            <v>3195</v>
          </cell>
          <cell r="B129" t="str">
            <v>CIENCIAS BIOLOGICAS</v>
          </cell>
          <cell r="C129" t="str">
            <v>PESQUERIA</v>
          </cell>
          <cell r="D129" t="str">
            <v>VENEROS URBINA BILMIA</v>
          </cell>
          <cell r="E129" t="str">
            <v>NOMBRADO</v>
          </cell>
          <cell r="F129" t="str">
            <v>ASOCIADO DE</v>
          </cell>
          <cell r="G129">
            <v>132</v>
          </cell>
          <cell r="H129">
            <v>1</v>
          </cell>
          <cell r="I129">
            <v>243.6</v>
          </cell>
          <cell r="J129">
            <v>580</v>
          </cell>
          <cell r="L129" t="str">
            <v>F</v>
          </cell>
          <cell r="M129" t="str">
            <v>ASO DE</v>
          </cell>
          <cell r="N129">
            <v>18055478</v>
          </cell>
          <cell r="O129" t="str">
            <v>A.F.P</v>
          </cell>
          <cell r="P129" t="str">
            <v>BIOLOGO  PESQUERO</v>
          </cell>
          <cell r="Q129" t="str">
            <v>MAESTRO</v>
          </cell>
          <cell r="S129" t="str">
            <v xml:space="preserve"> </v>
          </cell>
          <cell r="U129" t="str">
            <v>SEPARA.</v>
          </cell>
          <cell r="V129">
            <v>32237</v>
          </cell>
          <cell r="W129" t="str">
            <v>JOSE MARTI N° 1783 -  - LA ESPERANZA</v>
          </cell>
          <cell r="X129">
            <v>6</v>
          </cell>
          <cell r="Y129" t="str">
            <v>DIRECTOR DE ESCUELA</v>
          </cell>
        </row>
        <row r="130">
          <cell r="A130">
            <v>2545</v>
          </cell>
          <cell r="B130" t="str">
            <v>CIENCIAS BIOLOGICAS</v>
          </cell>
          <cell r="C130" t="str">
            <v>MICROBIOLOGIA Y PARASITOLOGIA</v>
          </cell>
          <cell r="D130" t="str">
            <v>VILLANUEVA DE CUEVA EVA ELIZABETH</v>
          </cell>
          <cell r="E130" t="str">
            <v>NOMBRADO</v>
          </cell>
          <cell r="F130" t="str">
            <v>PRINCIPAL DE</v>
          </cell>
          <cell r="G130">
            <v>109</v>
          </cell>
          <cell r="H130">
            <v>1</v>
          </cell>
          <cell r="I130">
            <v>639.94000000000005</v>
          </cell>
          <cell r="J130">
            <v>1200</v>
          </cell>
          <cell r="L130" t="str">
            <v>F</v>
          </cell>
          <cell r="M130" t="str">
            <v>PRI DE</v>
          </cell>
          <cell r="N130">
            <v>17895810</v>
          </cell>
          <cell r="O130" t="str">
            <v>A.F.P</v>
          </cell>
          <cell r="P130" t="str">
            <v>BIOLOGO MICROBIOLOGO</v>
          </cell>
          <cell r="Q130" t="str">
            <v>MAESTRO</v>
          </cell>
          <cell r="S130" t="str">
            <v>DOCTOR</v>
          </cell>
          <cell r="U130" t="str">
            <v>CASADA</v>
          </cell>
          <cell r="V130">
            <v>30164</v>
          </cell>
          <cell r="W130" t="str">
            <v xml:space="preserve">MZA. L LOTE N° 4 LA MERCED -  - </v>
          </cell>
          <cell r="X130" t="str">
            <v/>
          </cell>
          <cell r="Y130" t="str">
            <v/>
          </cell>
        </row>
        <row r="131">
          <cell r="A131">
            <v>4527</v>
          </cell>
          <cell r="B131" t="str">
            <v>CIENCIAS BIOLOGICAS</v>
          </cell>
          <cell r="C131" t="str">
            <v>MICROBIOLOGIA Y PARASITOLOGIA</v>
          </cell>
          <cell r="D131" t="str">
            <v>WILSON KRUGG JUAN HECTOR</v>
          </cell>
          <cell r="E131" t="str">
            <v>NOMBRADO</v>
          </cell>
          <cell r="F131" t="str">
            <v>AUXILIAR DE</v>
          </cell>
          <cell r="G131">
            <v>116</v>
          </cell>
          <cell r="H131">
            <v>1</v>
          </cell>
          <cell r="I131">
            <v>76.64</v>
          </cell>
          <cell r="J131">
            <v>300</v>
          </cell>
          <cell r="L131" t="str">
            <v>M</v>
          </cell>
          <cell r="M131" t="str">
            <v>AUX DE</v>
          </cell>
          <cell r="N131">
            <v>17801240</v>
          </cell>
          <cell r="O131" t="str">
            <v>A.F.P</v>
          </cell>
          <cell r="P131" t="str">
            <v>BIOLOGO MICROBIOLOGO</v>
          </cell>
          <cell r="Q131" t="str">
            <v xml:space="preserve"> </v>
          </cell>
          <cell r="S131" t="str">
            <v xml:space="preserve"> </v>
          </cell>
          <cell r="U131" t="str">
            <v>CASADO</v>
          </cell>
          <cell r="V131">
            <v>34456</v>
          </cell>
          <cell r="W131" t="str">
            <v>JUAN PABLO II 891 C-201 - VISTA HERMOSA - TRUJILLO</v>
          </cell>
          <cell r="X131" t="str">
            <v/>
          </cell>
          <cell r="Y131" t="str">
            <v/>
          </cell>
        </row>
        <row r="132">
          <cell r="A132">
            <v>4099</v>
          </cell>
          <cell r="B132" t="str">
            <v>CIENCIAS BIOLOGICAS</v>
          </cell>
          <cell r="C132" t="str">
            <v>PESQUERIA</v>
          </cell>
          <cell r="D132" t="str">
            <v>ZAFRA TRELLES ALINA MABEL</v>
          </cell>
          <cell r="E132" t="str">
            <v>NOMBRADO</v>
          </cell>
          <cell r="F132" t="str">
            <v>PRINCIPAL DE</v>
          </cell>
          <cell r="G132">
            <v>121</v>
          </cell>
          <cell r="H132">
            <v>1</v>
          </cell>
          <cell r="I132">
            <v>650.26</v>
          </cell>
          <cell r="J132">
            <v>1200</v>
          </cell>
          <cell r="L132" t="str">
            <v>F</v>
          </cell>
          <cell r="M132" t="str">
            <v>PRI DE</v>
          </cell>
          <cell r="N132">
            <v>17847122</v>
          </cell>
          <cell r="O132" t="str">
            <v>A.F.P</v>
          </cell>
          <cell r="P132" t="str">
            <v>BIOLOGO  PESQUERO</v>
          </cell>
          <cell r="Q132" t="str">
            <v>MAESTRO</v>
          </cell>
          <cell r="S132" t="str">
            <v>DOCTOR</v>
          </cell>
          <cell r="U132" t="str">
            <v>CASADA</v>
          </cell>
          <cell r="V132">
            <v>33086</v>
          </cell>
          <cell r="W132" t="str">
            <v>MZA. G LOTE 4 - LOS CEDROS - TRUJILLO</v>
          </cell>
          <cell r="X132" t="str">
            <v/>
          </cell>
          <cell r="Y132" t="str">
            <v/>
          </cell>
        </row>
        <row r="133">
          <cell r="A133">
            <v>5442</v>
          </cell>
          <cell r="B133" t="str">
            <v>CIENCIAS BIOLOGICAS</v>
          </cell>
          <cell r="C133" t="str">
            <v>CIENCIAS BIOLOGICAS</v>
          </cell>
          <cell r="D133" t="str">
            <v>ZAVALA DE LA CRUZ FATIMA</v>
          </cell>
          <cell r="E133" t="str">
            <v>NOMBRADO</v>
          </cell>
          <cell r="F133" t="str">
            <v>AUXILIAR DE</v>
          </cell>
          <cell r="G133">
            <v>133</v>
          </cell>
          <cell r="H133">
            <v>1</v>
          </cell>
          <cell r="I133">
            <v>0</v>
          </cell>
          <cell r="J133">
            <v>300</v>
          </cell>
          <cell r="L133" t="str">
            <v>F</v>
          </cell>
          <cell r="M133" t="str">
            <v>AUX DE</v>
          </cell>
          <cell r="N133">
            <v>18200555</v>
          </cell>
          <cell r="O133" t="str">
            <v>A.F.P.</v>
          </cell>
          <cell r="P133" t="str">
            <v>BIOLOGO</v>
          </cell>
          <cell r="Q133" t="str">
            <v>MAESTRO</v>
          </cell>
          <cell r="R133">
            <v>37820</v>
          </cell>
          <cell r="S133" t="str">
            <v xml:space="preserve"> </v>
          </cell>
          <cell r="U133" t="str">
            <v>SOLTERA</v>
          </cell>
          <cell r="V133">
            <v>37802</v>
          </cell>
          <cell r="W133" t="str">
            <v>25 DE DICIEMBRE # 100 -  - FLORENCIA DE MORA</v>
          </cell>
          <cell r="X133" t="str">
            <v/>
          </cell>
          <cell r="Y133" t="str">
            <v/>
          </cell>
        </row>
        <row r="134">
          <cell r="A134">
            <v>5545</v>
          </cell>
          <cell r="B134" t="str">
            <v>CIENCIAS BIOLOGICAS</v>
          </cell>
          <cell r="C134" t="str">
            <v>CIENCIAS BIOLOGICAS</v>
          </cell>
          <cell r="D134" t="str">
            <v>ZAVALETA ESPEJO GINA GENARA</v>
          </cell>
          <cell r="E134" t="str">
            <v>CONTRATADO</v>
          </cell>
          <cell r="F134" t="str">
            <v>AUXILIAR TC</v>
          </cell>
          <cell r="G134">
            <v>57</v>
          </cell>
          <cell r="H134">
            <v>1</v>
          </cell>
          <cell r="I134">
            <v>0</v>
          </cell>
          <cell r="J134">
            <v>0</v>
          </cell>
          <cell r="L134" t="str">
            <v>F</v>
          </cell>
          <cell r="M134" t="str">
            <v>AUX TC</v>
          </cell>
          <cell r="N134">
            <v>18143405</v>
          </cell>
          <cell r="O134" t="str">
            <v>A.F.P.</v>
          </cell>
          <cell r="P134" t="str">
            <v>BIOLOGO</v>
          </cell>
          <cell r="Q134" t="str">
            <v>MAESTRO</v>
          </cell>
          <cell r="R134">
            <v>36882</v>
          </cell>
          <cell r="S134" t="str">
            <v xml:space="preserve"> </v>
          </cell>
          <cell r="U134" t="str">
            <v>CONVIV.</v>
          </cell>
          <cell r="V134">
            <v>38495</v>
          </cell>
          <cell r="W134" t="str">
            <v>CHAN CHAN # 259 - EL CORTIJO - TRUJILLO</v>
          </cell>
          <cell r="X134" t="str">
            <v/>
          </cell>
          <cell r="Y134" t="str">
            <v/>
          </cell>
        </row>
        <row r="135">
          <cell r="A135">
            <v>4157</v>
          </cell>
          <cell r="B135" t="str">
            <v>CIENCIAS BIOLOGICAS</v>
          </cell>
          <cell r="C135" t="str">
            <v>CIENCIAS BIOLOGICAS</v>
          </cell>
          <cell r="D135" t="str">
            <v>ZELADA ESTRAVER WILLIAM ELMER</v>
          </cell>
          <cell r="E135" t="str">
            <v>NOMBRADO</v>
          </cell>
          <cell r="F135" t="str">
            <v>ASOCIADO DE</v>
          </cell>
          <cell r="G135">
            <v>951</v>
          </cell>
          <cell r="H135">
            <v>1</v>
          </cell>
          <cell r="I135">
            <v>247</v>
          </cell>
          <cell r="J135">
            <v>580</v>
          </cell>
          <cell r="L135" t="str">
            <v>M</v>
          </cell>
          <cell r="M135" t="str">
            <v>ASO DE</v>
          </cell>
          <cell r="N135">
            <v>32763537</v>
          </cell>
          <cell r="O135" t="str">
            <v>A.F.P</v>
          </cell>
          <cell r="P135" t="str">
            <v>BIOLOGO</v>
          </cell>
          <cell r="Q135" t="str">
            <v>MAESTRO</v>
          </cell>
          <cell r="R135">
            <v>36522</v>
          </cell>
          <cell r="S135" t="str">
            <v>DOCTOR</v>
          </cell>
          <cell r="U135" t="str">
            <v>CASADO</v>
          </cell>
          <cell r="V135">
            <v>33482</v>
          </cell>
          <cell r="W135" t="str">
            <v>PERU N°1079 -  - TRUJILLO</v>
          </cell>
          <cell r="X135" t="str">
            <v/>
          </cell>
          <cell r="Y135" t="str">
            <v/>
          </cell>
        </row>
        <row r="136">
          <cell r="A136">
            <v>3287</v>
          </cell>
          <cell r="B136" t="str">
            <v>CIENCIAS ECONOMICAS</v>
          </cell>
          <cell r="C136" t="str">
            <v>ADMINISTRACION</v>
          </cell>
          <cell r="D136" t="str">
            <v>VASQUEZ POLO MIGUEL ABRAHAN</v>
          </cell>
          <cell r="E136" t="str">
            <v>NOMBRADO</v>
          </cell>
          <cell r="F136" t="str">
            <v>ASOCIADO TC</v>
          </cell>
          <cell r="G136">
            <v>84</v>
          </cell>
          <cell r="H136">
            <v>1</v>
          </cell>
          <cell r="I136">
            <v>287.10000000000002</v>
          </cell>
          <cell r="J136">
            <v>560</v>
          </cell>
          <cell r="L136" t="str">
            <v>M</v>
          </cell>
          <cell r="M136" t="str">
            <v>ASO TC</v>
          </cell>
          <cell r="N136">
            <v>17807451</v>
          </cell>
          <cell r="O136" t="str">
            <v>A.F.P</v>
          </cell>
          <cell r="P136" t="str">
            <v>LIC. EN ADMINISTRACION</v>
          </cell>
          <cell r="Q136" t="str">
            <v>MAESTRO</v>
          </cell>
          <cell r="S136" t="str">
            <v xml:space="preserve"> </v>
          </cell>
          <cell r="U136" t="str">
            <v>CASADO</v>
          </cell>
          <cell r="V136">
            <v>32489</v>
          </cell>
          <cell r="W136" t="str">
            <v>MZ. H LOTE 20 - SAN ISIDRO - TRUJILLO</v>
          </cell>
          <cell r="X136" t="str">
            <v/>
          </cell>
          <cell r="Y136" t="str">
            <v/>
          </cell>
        </row>
        <row r="137">
          <cell r="A137">
            <v>4137</v>
          </cell>
          <cell r="B137" t="str">
            <v>CIENCIAS ECONOMICAS</v>
          </cell>
          <cell r="C137" t="str">
            <v>ADMINISTRACION</v>
          </cell>
          <cell r="D137" t="str">
            <v>RODRIGUEZ ARMAS ANGELA FREMIOT</v>
          </cell>
          <cell r="E137" t="str">
            <v>NOMBRADO</v>
          </cell>
          <cell r="F137" t="str">
            <v>ASOCIADO DE</v>
          </cell>
          <cell r="G137">
            <v>131</v>
          </cell>
          <cell r="H137">
            <v>1</v>
          </cell>
          <cell r="I137">
            <v>283.16000000000003</v>
          </cell>
          <cell r="J137">
            <v>580</v>
          </cell>
          <cell r="L137" t="str">
            <v>F</v>
          </cell>
          <cell r="M137" t="str">
            <v>ASO DE</v>
          </cell>
          <cell r="N137">
            <v>17959787</v>
          </cell>
          <cell r="O137" t="str">
            <v>A.F.P</v>
          </cell>
          <cell r="P137" t="str">
            <v>LIC. EN ADMINISTRACION</v>
          </cell>
          <cell r="Q137" t="str">
            <v>MAESTRO</v>
          </cell>
          <cell r="S137" t="str">
            <v xml:space="preserve"> </v>
          </cell>
          <cell r="U137" t="str">
            <v>CASADA</v>
          </cell>
          <cell r="V137">
            <v>33543</v>
          </cell>
          <cell r="W137" t="str">
            <v>MZ. K LT. 29 - LOS PORTALES - TRUJILLO</v>
          </cell>
          <cell r="X137">
            <v>7</v>
          </cell>
          <cell r="Y137" t="str">
            <v>JEFE OFICINA GENERAL</v>
          </cell>
        </row>
        <row r="138">
          <cell r="A138">
            <v>2866</v>
          </cell>
          <cell r="B138" t="str">
            <v>CIENCIAS ECONOMICAS</v>
          </cell>
          <cell r="C138" t="str">
            <v>ADMINISTRACION</v>
          </cell>
          <cell r="D138" t="str">
            <v>CONCEPCION PEREZ JUSTINO ARMANDO</v>
          </cell>
          <cell r="E138" t="str">
            <v>NOMBRADO</v>
          </cell>
          <cell r="F138" t="str">
            <v>PRINCIPAL DE</v>
          </cell>
          <cell r="G138">
            <v>146</v>
          </cell>
          <cell r="H138">
            <v>1</v>
          </cell>
          <cell r="I138">
            <v>649.38</v>
          </cell>
          <cell r="J138">
            <v>1200</v>
          </cell>
          <cell r="L138" t="str">
            <v>M</v>
          </cell>
          <cell r="M138" t="str">
            <v>PRI DE</v>
          </cell>
          <cell r="N138">
            <v>18825775</v>
          </cell>
          <cell r="O138">
            <v>19990</v>
          </cell>
          <cell r="P138" t="str">
            <v>LIC. EN ADMINISTRACION</v>
          </cell>
          <cell r="Q138" t="str">
            <v>MAESTRO</v>
          </cell>
          <cell r="S138" t="str">
            <v xml:space="preserve"> </v>
          </cell>
          <cell r="U138" t="str">
            <v>SEPARA.</v>
          </cell>
          <cell r="V138">
            <v>31464</v>
          </cell>
          <cell r="W138" t="str">
            <v>EDIFICIO VI -C 401 - LOS PINOS - TRUJILLO</v>
          </cell>
          <cell r="X138" t="str">
            <v/>
          </cell>
          <cell r="Y138" t="str">
            <v/>
          </cell>
        </row>
        <row r="139">
          <cell r="A139">
            <v>1153</v>
          </cell>
          <cell r="B139" t="str">
            <v>CIENCIAS ECONOMICAS</v>
          </cell>
          <cell r="C139" t="str">
            <v>ADMINISTRACION</v>
          </cell>
          <cell r="D139" t="str">
            <v>DE BRACAMONTE LOPEZ EDUARDO GONZALO</v>
          </cell>
          <cell r="E139" t="str">
            <v>NOMBRADO</v>
          </cell>
          <cell r="F139" t="str">
            <v>PRINCIPAL DE</v>
          </cell>
          <cell r="G139">
            <v>147</v>
          </cell>
          <cell r="H139">
            <v>1</v>
          </cell>
          <cell r="I139">
            <v>655.54</v>
          </cell>
          <cell r="J139">
            <v>1200</v>
          </cell>
          <cell r="L139" t="str">
            <v>M</v>
          </cell>
          <cell r="M139" t="str">
            <v>PRI DE</v>
          </cell>
          <cell r="N139">
            <v>17896434</v>
          </cell>
          <cell r="O139">
            <v>20530</v>
          </cell>
          <cell r="P139" t="str">
            <v>LIC. EN ADM. EMP</v>
          </cell>
          <cell r="Q139" t="str">
            <v>MAESTRO</v>
          </cell>
          <cell r="S139" t="str">
            <v xml:space="preserve"> </v>
          </cell>
          <cell r="U139" t="str">
            <v>CASADO</v>
          </cell>
          <cell r="V139">
            <v>26058</v>
          </cell>
          <cell r="W139" t="str">
            <v>FRANCISCO ADRIANZEN N° 385 - STA. MARIA V ETAPA. - TRUJILLO</v>
          </cell>
          <cell r="X139" t="str">
            <v/>
          </cell>
          <cell r="Y139" t="str">
            <v/>
          </cell>
        </row>
        <row r="140">
          <cell r="A140">
            <v>1304</v>
          </cell>
          <cell r="B140" t="str">
            <v>CIENCIAS ECONOMICAS</v>
          </cell>
          <cell r="C140" t="str">
            <v>ADMINISTRACION</v>
          </cell>
          <cell r="D140" t="str">
            <v>ZAVALETA LEON VICTOR JULIO</v>
          </cell>
          <cell r="E140" t="str">
            <v>NOMBRADO</v>
          </cell>
          <cell r="F140" t="str">
            <v>PRINCIPAL DE</v>
          </cell>
          <cell r="G140">
            <v>148</v>
          </cell>
          <cell r="H140">
            <v>1</v>
          </cell>
          <cell r="I140">
            <v>655.54</v>
          </cell>
          <cell r="J140">
            <v>1200</v>
          </cell>
          <cell r="L140" t="str">
            <v>M</v>
          </cell>
          <cell r="M140" t="str">
            <v>PRI DE</v>
          </cell>
          <cell r="N140">
            <v>17810398</v>
          </cell>
          <cell r="O140">
            <v>20530</v>
          </cell>
          <cell r="P140" t="str">
            <v>CONTADOR PUBLICO</v>
          </cell>
          <cell r="Q140" t="str">
            <v>MAESTRO</v>
          </cell>
          <cell r="S140" t="str">
            <v xml:space="preserve"> </v>
          </cell>
          <cell r="U140" t="str">
            <v>CONV.</v>
          </cell>
          <cell r="V140">
            <v>25842</v>
          </cell>
          <cell r="W140" t="str">
            <v>BOLIVAR # 259 - 1 -  - TRUJILLO</v>
          </cell>
          <cell r="X140">
            <v>5</v>
          </cell>
          <cell r="Y140" t="str">
            <v>JEFE DE DEPARTAMENTO</v>
          </cell>
        </row>
        <row r="141">
          <cell r="A141">
            <v>1632</v>
          </cell>
          <cell r="B141" t="str">
            <v>CIENCIAS ECONOMICAS</v>
          </cell>
          <cell r="C141" t="str">
            <v>ADMINISTRACION</v>
          </cell>
          <cell r="D141" t="str">
            <v>SANCHEZ VERA LUIS FERNANDO</v>
          </cell>
          <cell r="E141" t="str">
            <v>NOMBRADO</v>
          </cell>
          <cell r="F141" t="str">
            <v>PRINCIPAL DE</v>
          </cell>
          <cell r="G141">
            <v>149</v>
          </cell>
          <cell r="H141">
            <v>1</v>
          </cell>
          <cell r="I141">
            <v>655.52</v>
          </cell>
          <cell r="J141">
            <v>1200</v>
          </cell>
          <cell r="L141" t="str">
            <v>M</v>
          </cell>
          <cell r="M141" t="str">
            <v>PRI DE</v>
          </cell>
          <cell r="N141">
            <v>17865632</v>
          </cell>
          <cell r="O141">
            <v>20530</v>
          </cell>
          <cell r="P141" t="str">
            <v>LIC. EN ADM. EMP</v>
          </cell>
          <cell r="Q141" t="str">
            <v>MAESTRO</v>
          </cell>
          <cell r="S141" t="str">
            <v xml:space="preserve"> </v>
          </cell>
          <cell r="U141" t="str">
            <v>CASADO</v>
          </cell>
          <cell r="V141">
            <v>27439</v>
          </cell>
          <cell r="W141" t="str">
            <v>LAS GAVIOTAS MZ "U" LTE 2 - LOS PINOS   -  SAN ANDRES - TRUJILLO</v>
          </cell>
          <cell r="X141">
            <v>6</v>
          </cell>
          <cell r="Y141" t="str">
            <v>DIRECTOR DE ESCUELA</v>
          </cell>
        </row>
        <row r="142">
          <cell r="A142">
            <v>1919</v>
          </cell>
          <cell r="B142" t="str">
            <v>CIENCIAS ECONOMICAS</v>
          </cell>
          <cell r="C142" t="str">
            <v>ADMINISTRACION</v>
          </cell>
          <cell r="D142" t="str">
            <v>BARDALEZ CORREA JORGE</v>
          </cell>
          <cell r="E142" t="str">
            <v>NOMBRADO</v>
          </cell>
          <cell r="F142" t="str">
            <v>PRINCIPAL DE</v>
          </cell>
          <cell r="G142">
            <v>150</v>
          </cell>
          <cell r="H142">
            <v>1</v>
          </cell>
          <cell r="I142">
            <v>645.78</v>
          </cell>
          <cell r="J142">
            <v>1200</v>
          </cell>
          <cell r="L142" t="str">
            <v>M</v>
          </cell>
          <cell r="M142" t="str">
            <v>PRI DE</v>
          </cell>
          <cell r="N142">
            <v>17810625</v>
          </cell>
          <cell r="O142">
            <v>19990</v>
          </cell>
          <cell r="P142" t="str">
            <v>CONTADOR PUBLICO</v>
          </cell>
          <cell r="Q142" t="str">
            <v>MAESTRO</v>
          </cell>
          <cell r="S142" t="str">
            <v xml:space="preserve"> </v>
          </cell>
          <cell r="U142" t="str">
            <v>CASADO</v>
          </cell>
          <cell r="V142">
            <v>28648</v>
          </cell>
          <cell r="W142" t="str">
            <v>JUAN PABLO II -  - TRUJILLO</v>
          </cell>
          <cell r="X142" t="str">
            <v/>
          </cell>
          <cell r="Y142" t="str">
            <v/>
          </cell>
        </row>
        <row r="143">
          <cell r="A143">
            <v>4079</v>
          </cell>
          <cell r="B143" t="str">
            <v>CIENCIAS ECONOMICAS</v>
          </cell>
          <cell r="C143" t="str">
            <v>ADMINISTRACION</v>
          </cell>
          <cell r="D143" t="str">
            <v>QUISPE MENDOZA ROBERTO</v>
          </cell>
          <cell r="E143" t="str">
            <v>NOMBRADO</v>
          </cell>
          <cell r="F143" t="str">
            <v>PRINCIPAL DE</v>
          </cell>
          <cell r="G143">
            <v>151</v>
          </cell>
          <cell r="H143">
            <v>1</v>
          </cell>
          <cell r="I143">
            <v>283.82</v>
          </cell>
          <cell r="J143">
            <v>1200</v>
          </cell>
          <cell r="L143" t="str">
            <v>M</v>
          </cell>
          <cell r="M143" t="str">
            <v>PRI DE</v>
          </cell>
          <cell r="N143">
            <v>17875462</v>
          </cell>
          <cell r="O143" t="str">
            <v>A.F.P</v>
          </cell>
          <cell r="P143" t="str">
            <v>LIC. EN ADMINISTRACION</v>
          </cell>
          <cell r="Q143" t="str">
            <v>MAESTRO</v>
          </cell>
          <cell r="S143" t="str">
            <v>DOCTOR</v>
          </cell>
          <cell r="U143" t="str">
            <v>CASADO</v>
          </cell>
          <cell r="V143">
            <v>33038</v>
          </cell>
          <cell r="W143" t="str">
            <v>MAURICIO SIMONS # 441 - LAS QUINTANAS - TRUJILLO</v>
          </cell>
          <cell r="X143" t="str">
            <v/>
          </cell>
          <cell r="Y143" t="str">
            <v/>
          </cell>
        </row>
        <row r="144">
          <cell r="A144">
            <v>2598</v>
          </cell>
          <cell r="B144" t="str">
            <v>CIENCIAS ECONOMICAS</v>
          </cell>
          <cell r="C144" t="str">
            <v>ADMINISTRACION</v>
          </cell>
          <cell r="D144" t="str">
            <v>RIVERA TICLIA SEGUNDO RAFAEL</v>
          </cell>
          <cell r="E144" t="str">
            <v>NOMBRADO</v>
          </cell>
          <cell r="F144" t="str">
            <v>PRINCIPAL DE</v>
          </cell>
          <cell r="G144">
            <v>152</v>
          </cell>
          <cell r="H144">
            <v>1</v>
          </cell>
          <cell r="I144">
            <v>645.55999999999995</v>
          </cell>
          <cell r="J144">
            <v>1200</v>
          </cell>
          <cell r="L144" t="str">
            <v>M</v>
          </cell>
          <cell r="M144" t="str">
            <v>PRI DE</v>
          </cell>
          <cell r="N144">
            <v>17934334</v>
          </cell>
          <cell r="O144">
            <v>19990</v>
          </cell>
          <cell r="P144" t="str">
            <v>LIC. EN ADMINISTRACION</v>
          </cell>
          <cell r="Q144" t="str">
            <v>MAESTRO</v>
          </cell>
          <cell r="S144" t="str">
            <v xml:space="preserve"> </v>
          </cell>
          <cell r="U144" t="str">
            <v>CASADO</v>
          </cell>
          <cell r="V144">
            <v>30343</v>
          </cell>
          <cell r="W144" t="str">
            <v>SUAREZ N° 1045 - CHICAGO - TRUJILLO</v>
          </cell>
          <cell r="X144" t="str">
            <v/>
          </cell>
          <cell r="Y144" t="str">
            <v/>
          </cell>
        </row>
        <row r="145">
          <cell r="A145">
            <v>2987</v>
          </cell>
          <cell r="B145" t="str">
            <v>CIENCIAS ECONOMICAS</v>
          </cell>
          <cell r="C145" t="str">
            <v>ADMINISTRACION</v>
          </cell>
          <cell r="D145" t="str">
            <v>IPANAQUE CENTENO JOSE MANUEL</v>
          </cell>
          <cell r="E145" t="str">
            <v>NOMBRADO</v>
          </cell>
          <cell r="F145" t="str">
            <v>PRINCIPAL DE</v>
          </cell>
          <cell r="G145">
            <v>153</v>
          </cell>
          <cell r="H145">
            <v>1</v>
          </cell>
          <cell r="I145">
            <v>647.26</v>
          </cell>
          <cell r="J145">
            <v>1200</v>
          </cell>
          <cell r="L145" t="str">
            <v>M</v>
          </cell>
          <cell r="M145" t="str">
            <v>PRI DE</v>
          </cell>
          <cell r="N145">
            <v>18014546</v>
          </cell>
          <cell r="O145">
            <v>19990</v>
          </cell>
          <cell r="P145" t="str">
            <v>LIC. EN ADMINISTRACION</v>
          </cell>
          <cell r="Q145" t="str">
            <v>MAESTRO</v>
          </cell>
          <cell r="S145" t="str">
            <v>DOCTOR</v>
          </cell>
          <cell r="U145" t="str">
            <v>CASADO</v>
          </cell>
          <cell r="V145">
            <v>32142</v>
          </cell>
          <cell r="W145" t="str">
            <v>ALFONSO UGARTE N° 312 -  - MOCHE</v>
          </cell>
          <cell r="X145" t="str">
            <v/>
          </cell>
          <cell r="Y145" t="str">
            <v/>
          </cell>
        </row>
        <row r="146">
          <cell r="A146">
            <v>2267</v>
          </cell>
          <cell r="B146" t="str">
            <v>CIENCIAS ECONOMICAS</v>
          </cell>
          <cell r="C146" t="str">
            <v>ADMINISTRACION</v>
          </cell>
          <cell r="D146" t="str">
            <v>PERALTA LOYOLA VICTOR MANUEL</v>
          </cell>
          <cell r="E146" t="str">
            <v>NOMBRADO</v>
          </cell>
          <cell r="F146" t="str">
            <v>ASOCIADO DE</v>
          </cell>
          <cell r="G146">
            <v>155</v>
          </cell>
          <cell r="H146">
            <v>1</v>
          </cell>
          <cell r="I146">
            <v>250.68</v>
          </cell>
          <cell r="J146">
            <v>580</v>
          </cell>
          <cell r="L146" t="str">
            <v>M</v>
          </cell>
          <cell r="M146" t="str">
            <v>ASO DE</v>
          </cell>
          <cell r="N146">
            <v>17930886</v>
          </cell>
          <cell r="O146" t="str">
            <v>A.F.P</v>
          </cell>
          <cell r="P146" t="str">
            <v>LIC. EN ADM. EMP</v>
          </cell>
          <cell r="Q146" t="str">
            <v xml:space="preserve"> </v>
          </cell>
          <cell r="S146" t="str">
            <v xml:space="preserve"> </v>
          </cell>
          <cell r="U146" t="str">
            <v>CASADO</v>
          </cell>
          <cell r="V146">
            <v>29780</v>
          </cell>
          <cell r="W146" t="str">
            <v>VERDI # 908 - PRIMAVERA - TRUJILLO</v>
          </cell>
          <cell r="X146" t="str">
            <v/>
          </cell>
          <cell r="Y146" t="str">
            <v/>
          </cell>
        </row>
        <row r="147">
          <cell r="A147">
            <v>3286</v>
          </cell>
          <cell r="B147" t="str">
            <v>CIENCIAS ECONOMICAS</v>
          </cell>
          <cell r="C147" t="str">
            <v>ADMINISTRACION</v>
          </cell>
          <cell r="D147" t="str">
            <v>MOSTACERO LLERENA SOLEDAD JANETT</v>
          </cell>
          <cell r="E147" t="str">
            <v>NOMBRADO</v>
          </cell>
          <cell r="F147" t="str">
            <v>ASOCIADO TC</v>
          </cell>
          <cell r="G147">
            <v>158</v>
          </cell>
          <cell r="H147">
            <v>1</v>
          </cell>
          <cell r="I147">
            <v>270.98</v>
          </cell>
          <cell r="J147">
            <v>560</v>
          </cell>
          <cell r="L147" t="str">
            <v>F</v>
          </cell>
          <cell r="M147" t="str">
            <v>ASO TC</v>
          </cell>
          <cell r="N147">
            <v>17922799</v>
          </cell>
          <cell r="O147" t="str">
            <v>A.F.P</v>
          </cell>
          <cell r="P147" t="str">
            <v>LIC. EN ADM./ C.P.C</v>
          </cell>
          <cell r="Q147" t="str">
            <v>MAESTRO</v>
          </cell>
          <cell r="S147" t="str">
            <v>DOCTOR</v>
          </cell>
          <cell r="U147" t="str">
            <v>CASADA</v>
          </cell>
          <cell r="V147">
            <v>30669</v>
          </cell>
          <cell r="W147" t="str">
            <v>TORIBIO RODRIGUEZ DE MOGROVEJO # 319 -323 - SAN ANDRES - TRUJILLO</v>
          </cell>
          <cell r="X147" t="str">
            <v/>
          </cell>
          <cell r="Y147" t="str">
            <v/>
          </cell>
        </row>
        <row r="148">
          <cell r="A148">
            <v>4080</v>
          </cell>
          <cell r="B148" t="str">
            <v>CIENCIAS ECONOMICAS</v>
          </cell>
          <cell r="C148" t="str">
            <v>ADMINISTRACION</v>
          </cell>
          <cell r="D148" t="str">
            <v>HURTADO AGUILAR ROGER ALFREDO</v>
          </cell>
          <cell r="E148" t="str">
            <v>NOMBRADO</v>
          </cell>
          <cell r="F148" t="str">
            <v>ASOCIADO TC</v>
          </cell>
          <cell r="G148">
            <v>159</v>
          </cell>
          <cell r="H148">
            <v>1</v>
          </cell>
          <cell r="I148">
            <v>120.36</v>
          </cell>
          <cell r="J148">
            <v>560</v>
          </cell>
          <cell r="L148" t="str">
            <v>M</v>
          </cell>
          <cell r="M148" t="str">
            <v>ASO TC</v>
          </cell>
          <cell r="N148">
            <v>17898646</v>
          </cell>
          <cell r="O148" t="str">
            <v>A.F.P</v>
          </cell>
          <cell r="P148" t="str">
            <v>LIC. EN ADMINISTRACION</v>
          </cell>
          <cell r="Q148" t="str">
            <v>MAESTRO</v>
          </cell>
          <cell r="S148" t="str">
            <v xml:space="preserve"> </v>
          </cell>
          <cell r="U148" t="str">
            <v>SOLTERO</v>
          </cell>
          <cell r="V148">
            <v>33038</v>
          </cell>
          <cell r="W148" t="str">
            <v>CUBA 155 - EL RECREO - TRUJILLO</v>
          </cell>
          <cell r="X148" t="str">
            <v/>
          </cell>
          <cell r="Y148" t="str">
            <v/>
          </cell>
        </row>
        <row r="149">
          <cell r="A149">
            <v>5435</v>
          </cell>
          <cell r="B149" t="str">
            <v>CIENCIAS ECONOMICAS</v>
          </cell>
          <cell r="C149" t="str">
            <v>ADMINISTRACION</v>
          </cell>
          <cell r="D149" t="str">
            <v>ROEDER ROSALES FRANCISCO JOSE</v>
          </cell>
          <cell r="E149" t="str">
            <v>NOMBRADO</v>
          </cell>
          <cell r="F149" t="str">
            <v>AUXILIAR TP 20 H</v>
          </cell>
          <cell r="G149">
            <v>165</v>
          </cell>
          <cell r="H149">
            <v>1</v>
          </cell>
          <cell r="I149">
            <v>0</v>
          </cell>
          <cell r="J149">
            <v>140</v>
          </cell>
          <cell r="L149" t="str">
            <v>M</v>
          </cell>
          <cell r="M149" t="str">
            <v>AUX TP</v>
          </cell>
          <cell r="N149">
            <v>18141932</v>
          </cell>
          <cell r="O149" t="str">
            <v>A.F.P.</v>
          </cell>
          <cell r="P149" t="str">
            <v>LIC. EN ADMINISTRACION</v>
          </cell>
          <cell r="Q149" t="str">
            <v xml:space="preserve"> </v>
          </cell>
          <cell r="S149" t="str">
            <v xml:space="preserve"> </v>
          </cell>
          <cell r="U149" t="str">
            <v>SOLTERO</v>
          </cell>
          <cell r="V149">
            <v>37803</v>
          </cell>
          <cell r="W149" t="str">
            <v>BASILIA  303 DPTO. 202 - CALIFORNIA - VICTOR LARCO</v>
          </cell>
          <cell r="X149" t="str">
            <v/>
          </cell>
          <cell r="Y149" t="str">
            <v/>
          </cell>
        </row>
        <row r="150">
          <cell r="A150">
            <v>4077</v>
          </cell>
          <cell r="B150" t="str">
            <v>CIENCIAS ECONOMICAS</v>
          </cell>
          <cell r="C150" t="str">
            <v>ADMINISTRACION</v>
          </cell>
          <cell r="D150" t="str">
            <v>HERBIAS FIGUEROA MARGOT ISABEL</v>
          </cell>
          <cell r="E150" t="str">
            <v>NOMBRADO</v>
          </cell>
          <cell r="F150" t="str">
            <v>AUXILIAR TP 12 H</v>
          </cell>
          <cell r="G150">
            <v>168</v>
          </cell>
          <cell r="H150">
            <v>1</v>
          </cell>
          <cell r="I150">
            <v>0</v>
          </cell>
          <cell r="J150">
            <v>84</v>
          </cell>
          <cell r="L150" t="str">
            <v>F</v>
          </cell>
          <cell r="M150" t="str">
            <v>AUX TP</v>
          </cell>
          <cell r="N150">
            <v>17882388</v>
          </cell>
          <cell r="O150" t="str">
            <v>A.F.P</v>
          </cell>
          <cell r="P150" t="str">
            <v>LIC. EN ADMINISTRACION</v>
          </cell>
          <cell r="Q150" t="str">
            <v>MAESTRO</v>
          </cell>
          <cell r="S150" t="str">
            <v>DOCTOR</v>
          </cell>
          <cell r="U150" t="str">
            <v>CASADA</v>
          </cell>
          <cell r="V150">
            <v>33034</v>
          </cell>
          <cell r="W150" t="str">
            <v>ENRIQUE PALLARDELI Nº 314 - 2DO PISO - RAZURI - TRUJILLO</v>
          </cell>
          <cell r="X150" t="str">
            <v/>
          </cell>
          <cell r="Y150" t="str">
            <v/>
          </cell>
        </row>
        <row r="151">
          <cell r="A151">
            <v>4082</v>
          </cell>
          <cell r="B151" t="str">
            <v>CIENCIAS ECONOMICAS</v>
          </cell>
          <cell r="C151" t="str">
            <v>ADMINISTRACION</v>
          </cell>
          <cell r="D151" t="str">
            <v>CARRASCAL CABANILLAS JUAN CARLOS</v>
          </cell>
          <cell r="E151" t="str">
            <v>NOMBRADO</v>
          </cell>
          <cell r="F151" t="str">
            <v>AUXILIAR TP 10 H</v>
          </cell>
          <cell r="G151">
            <v>169</v>
          </cell>
          <cell r="H151">
            <v>1</v>
          </cell>
          <cell r="I151">
            <v>0</v>
          </cell>
          <cell r="J151">
            <v>70</v>
          </cell>
          <cell r="L151" t="str">
            <v>M</v>
          </cell>
          <cell r="M151" t="str">
            <v>AUX TP</v>
          </cell>
          <cell r="N151">
            <v>17996364</v>
          </cell>
          <cell r="O151" t="str">
            <v>A.F.P</v>
          </cell>
          <cell r="P151" t="str">
            <v>LIC. EN ADMINISTRACION</v>
          </cell>
          <cell r="Q151" t="str">
            <v xml:space="preserve"> </v>
          </cell>
          <cell r="S151" t="str">
            <v xml:space="preserve"> </v>
          </cell>
          <cell r="U151" t="str">
            <v>CASADO</v>
          </cell>
          <cell r="V151">
            <v>33038</v>
          </cell>
          <cell r="W151" t="str">
            <v>PIURA N° 75 -  - LAREDO</v>
          </cell>
          <cell r="X151" t="str">
            <v/>
          </cell>
          <cell r="Y151" t="str">
            <v/>
          </cell>
        </row>
        <row r="152">
          <cell r="A152">
            <v>2989</v>
          </cell>
          <cell r="B152" t="str">
            <v>CIENCIAS ECONOMICAS</v>
          </cell>
          <cell r="C152" t="str">
            <v>ADMINISTRACION</v>
          </cell>
          <cell r="D152" t="str">
            <v>FUENTES MANTILLA LUIS ALBERTO</v>
          </cell>
          <cell r="E152" t="str">
            <v>NOMBRADO</v>
          </cell>
          <cell r="F152" t="str">
            <v>PRINCIPAL DE</v>
          </cell>
          <cell r="G152">
            <v>206</v>
          </cell>
          <cell r="H152">
            <v>1</v>
          </cell>
          <cell r="I152">
            <v>88.34</v>
          </cell>
          <cell r="J152">
            <v>280</v>
          </cell>
          <cell r="L152" t="str">
            <v>M</v>
          </cell>
          <cell r="M152" t="str">
            <v>ASO DE</v>
          </cell>
          <cell r="N152">
            <v>17924261</v>
          </cell>
          <cell r="O152" t="str">
            <v>A.F.P</v>
          </cell>
          <cell r="P152" t="str">
            <v>LIC. EN ADMINISTRACION</v>
          </cell>
          <cell r="Q152" t="str">
            <v>MAESTRO</v>
          </cell>
          <cell r="S152" t="str">
            <v xml:space="preserve"> </v>
          </cell>
          <cell r="U152" t="str">
            <v>DIVORC.</v>
          </cell>
          <cell r="V152">
            <v>31945</v>
          </cell>
          <cell r="W152" t="str">
            <v>FRANCISCO DE ZELA # 240 - CHICAGO - TRUJILLO</v>
          </cell>
          <cell r="X152" t="str">
            <v/>
          </cell>
          <cell r="Y152" t="str">
            <v/>
          </cell>
        </row>
        <row r="153">
          <cell r="A153">
            <v>4078</v>
          </cell>
          <cell r="B153" t="str">
            <v>CIENCIAS ECONOMICAS</v>
          </cell>
          <cell r="C153" t="str">
            <v>ADMINISTRACION</v>
          </cell>
          <cell r="D153" t="str">
            <v>CLAROS AGUILAR DE LARREA VIOLETA</v>
          </cell>
          <cell r="E153" t="str">
            <v>NOMBRADO</v>
          </cell>
          <cell r="F153" t="str">
            <v>ASOCIADO DE</v>
          </cell>
          <cell r="G153">
            <v>633</v>
          </cell>
          <cell r="H153">
            <v>1</v>
          </cell>
          <cell r="I153">
            <v>277.08</v>
          </cell>
          <cell r="J153">
            <v>580</v>
          </cell>
          <cell r="L153" t="str">
            <v>F</v>
          </cell>
          <cell r="M153" t="str">
            <v>ASO TC</v>
          </cell>
          <cell r="N153">
            <v>17894472</v>
          </cell>
          <cell r="O153" t="str">
            <v>A.F.P</v>
          </cell>
          <cell r="P153" t="str">
            <v>LIC. EN ADMINISTRACION</v>
          </cell>
          <cell r="Q153" t="str">
            <v>MAESTRO</v>
          </cell>
          <cell r="S153" t="str">
            <v xml:space="preserve"> </v>
          </cell>
          <cell r="U153" t="str">
            <v>CASADA</v>
          </cell>
          <cell r="V153">
            <v>33038</v>
          </cell>
          <cell r="W153" t="str">
            <v>MZ. "N" LOTE 103 - LUIS ALBRECHT - TRUJILLO</v>
          </cell>
          <cell r="X153" t="str">
            <v/>
          </cell>
          <cell r="Y153" t="str">
            <v/>
          </cell>
        </row>
        <row r="154">
          <cell r="A154">
            <v>3397</v>
          </cell>
          <cell r="B154" t="str">
            <v>CIENCIAS ECONOMICAS</v>
          </cell>
          <cell r="C154" t="str">
            <v>ADMINISTRACION</v>
          </cell>
          <cell r="D154" t="str">
            <v>ESPINOZA POLO DEMOFILO HILDEBRANDO</v>
          </cell>
          <cell r="E154" t="str">
            <v>NOMBRADO</v>
          </cell>
          <cell r="F154" t="str">
            <v>PRINCIPAL DE</v>
          </cell>
          <cell r="G154">
            <v>687</v>
          </cell>
          <cell r="H154">
            <v>1</v>
          </cell>
          <cell r="I154">
            <v>273.62</v>
          </cell>
          <cell r="J154">
            <v>580</v>
          </cell>
          <cell r="L154" t="str">
            <v>M</v>
          </cell>
          <cell r="M154" t="str">
            <v>ASO DE</v>
          </cell>
          <cell r="N154">
            <v>17874541</v>
          </cell>
          <cell r="O154" t="str">
            <v>A.F.P</v>
          </cell>
          <cell r="P154" t="str">
            <v>LIC. EN ADMINISTRACION</v>
          </cell>
          <cell r="Q154" t="str">
            <v>MAESTRO</v>
          </cell>
          <cell r="S154" t="str">
            <v>DOCTOR</v>
          </cell>
          <cell r="U154" t="str">
            <v>CASADO</v>
          </cell>
          <cell r="V154">
            <v>32741</v>
          </cell>
          <cell r="W154" t="str">
            <v>RODOLFO HOLZMAN N° 1415 - MOCHICA - TRUJILLO</v>
          </cell>
          <cell r="X154" t="str">
            <v/>
          </cell>
          <cell r="Y154" t="str">
            <v/>
          </cell>
        </row>
        <row r="155">
          <cell r="A155">
            <v>4333</v>
          </cell>
          <cell r="B155" t="str">
            <v>CIENCIAS ECONOMICAS</v>
          </cell>
          <cell r="C155" t="str">
            <v>ADMINISTRACION</v>
          </cell>
          <cell r="D155" t="str">
            <v>MONCADA REYES VICTOR ESTUARDO</v>
          </cell>
          <cell r="E155" t="str">
            <v>NOMBRADO</v>
          </cell>
          <cell r="F155" t="str">
            <v>ASOCIADO TC</v>
          </cell>
          <cell r="G155">
            <v>960</v>
          </cell>
          <cell r="H155">
            <v>1</v>
          </cell>
          <cell r="I155">
            <v>283.16000000000003</v>
          </cell>
          <cell r="J155">
            <v>560</v>
          </cell>
          <cell r="L155" t="str">
            <v>M</v>
          </cell>
          <cell r="M155" t="str">
            <v>ASO TC</v>
          </cell>
          <cell r="N155">
            <v>17846188</v>
          </cell>
          <cell r="O155">
            <v>19990</v>
          </cell>
          <cell r="P155" t="str">
            <v>LIC. EN ADMINISTRACION</v>
          </cell>
          <cell r="Q155" t="str">
            <v>MAESTRO</v>
          </cell>
          <cell r="S155" t="str">
            <v xml:space="preserve"> </v>
          </cell>
          <cell r="U155" t="str">
            <v>CASADO</v>
          </cell>
          <cell r="V155">
            <v>33970</v>
          </cell>
          <cell r="W155" t="str">
            <v>MZ I 3 LT. 22 - SAN ANDRES V ETAPA - VICTOR LARCO</v>
          </cell>
          <cell r="X155" t="str">
            <v/>
          </cell>
          <cell r="Y155" t="str">
            <v/>
          </cell>
        </row>
        <row r="156">
          <cell r="A156">
            <v>4081</v>
          </cell>
          <cell r="B156" t="str">
            <v>CIENCIAS ECONOMICAS</v>
          </cell>
          <cell r="C156" t="str">
            <v>ADMINISTRACION</v>
          </cell>
          <cell r="D156" t="str">
            <v>VILCA TANTAPOMA MANUEL EDUARDO</v>
          </cell>
          <cell r="E156" t="str">
            <v>NOMBRADO</v>
          </cell>
          <cell r="F156" t="str">
            <v>ASOCIADO TP 20 H</v>
          </cell>
          <cell r="G156">
            <v>970</v>
          </cell>
          <cell r="H156">
            <v>1</v>
          </cell>
          <cell r="I156">
            <v>86.6</v>
          </cell>
          <cell r="J156">
            <v>280</v>
          </cell>
          <cell r="L156" t="str">
            <v>M</v>
          </cell>
          <cell r="M156" t="str">
            <v>ASO TP</v>
          </cell>
          <cell r="N156">
            <v>17936558</v>
          </cell>
          <cell r="O156" t="str">
            <v>A.F.P</v>
          </cell>
          <cell r="P156" t="str">
            <v>LIC. EN ADMINISTRACION</v>
          </cell>
          <cell r="Q156" t="str">
            <v>MAESTRO</v>
          </cell>
          <cell r="S156" t="str">
            <v xml:space="preserve"> </v>
          </cell>
          <cell r="U156" t="str">
            <v>CASADO</v>
          </cell>
          <cell r="V156">
            <v>33038</v>
          </cell>
          <cell r="W156" t="str">
            <v>CALCUCHIMAC  H-8 - LOS LAURELES - TRUJILLO</v>
          </cell>
          <cell r="X156" t="str">
            <v/>
          </cell>
          <cell r="Y156" t="str">
            <v/>
          </cell>
        </row>
        <row r="157">
          <cell r="A157">
            <v>4357</v>
          </cell>
          <cell r="B157" t="str">
            <v>CIENCIAS ECONOMICAS</v>
          </cell>
          <cell r="C157" t="str">
            <v>ADMINISTRACION</v>
          </cell>
          <cell r="D157" t="str">
            <v>SISNIEGAS VASQUEZ JULIO SALVADOR</v>
          </cell>
          <cell r="E157" t="str">
            <v>CONTRATADO</v>
          </cell>
          <cell r="F157" t="str">
            <v>AUXILIAR TP 20 H</v>
          </cell>
          <cell r="G157">
            <v>160</v>
          </cell>
          <cell r="H157">
            <v>1</v>
          </cell>
          <cell r="I157">
            <v>0</v>
          </cell>
          <cell r="J157">
            <v>0</v>
          </cell>
          <cell r="L157" t="str">
            <v>M</v>
          </cell>
          <cell r="M157" t="str">
            <v>AUX TP</v>
          </cell>
          <cell r="N157">
            <v>19183491</v>
          </cell>
          <cell r="O157" t="str">
            <v>A.F.P.</v>
          </cell>
          <cell r="P157" t="str">
            <v>LIC. EN ADMINISTRACION</v>
          </cell>
          <cell r="Q157" t="str">
            <v xml:space="preserve"> </v>
          </cell>
          <cell r="S157" t="str">
            <v xml:space="preserve"> </v>
          </cell>
          <cell r="U157" t="str">
            <v>CASADO</v>
          </cell>
          <cell r="V157">
            <v>33970</v>
          </cell>
          <cell r="W157" t="str">
            <v>VINATEA REYNOSO # 635 - STO. DOMINGUITO - TRUJILLO</v>
          </cell>
          <cell r="X157" t="str">
            <v/>
          </cell>
          <cell r="Y157" t="str">
            <v/>
          </cell>
        </row>
        <row r="158">
          <cell r="A158">
            <v>4956</v>
          </cell>
          <cell r="B158" t="str">
            <v>CIENCIAS ECONOMICAS</v>
          </cell>
          <cell r="C158" t="str">
            <v>ADMINISTRACION</v>
          </cell>
          <cell r="D158" t="str">
            <v>ESPINOZA SANCHEZ NASER ADALBERTO</v>
          </cell>
          <cell r="E158" t="str">
            <v>CONTRATADO</v>
          </cell>
          <cell r="F158" t="str">
            <v>AUXILIAR TC</v>
          </cell>
          <cell r="G158">
            <v>163</v>
          </cell>
          <cell r="H158">
            <v>1</v>
          </cell>
          <cell r="I158">
            <v>0</v>
          </cell>
          <cell r="J158">
            <v>0</v>
          </cell>
          <cell r="L158" t="str">
            <v>M</v>
          </cell>
          <cell r="M158" t="str">
            <v>AUX TC</v>
          </cell>
          <cell r="N158">
            <v>18039694</v>
          </cell>
          <cell r="O158" t="str">
            <v>A.F.P.</v>
          </cell>
          <cell r="P158" t="str">
            <v>LIC. EN ADM./PROF.EDU.SEC.</v>
          </cell>
          <cell r="Q158" t="str">
            <v xml:space="preserve"> </v>
          </cell>
          <cell r="S158" t="str">
            <v xml:space="preserve"> </v>
          </cell>
          <cell r="U158" t="str">
            <v>CASADO</v>
          </cell>
          <cell r="V158">
            <v>36293</v>
          </cell>
          <cell r="W158" t="str">
            <v>COSTA RICA Nº 520 - TORRES ARAUJO - TRUJILLO</v>
          </cell>
          <cell r="X158" t="str">
            <v/>
          </cell>
          <cell r="Y158" t="str">
            <v/>
          </cell>
        </row>
        <row r="159">
          <cell r="A159">
            <v>4975</v>
          </cell>
          <cell r="B159" t="str">
            <v>CIENCIAS ECONOMICAS</v>
          </cell>
          <cell r="C159" t="str">
            <v>ADMINISTRACION</v>
          </cell>
          <cell r="D159" t="str">
            <v>IPANAQUE COSTILLA JOWARD MARTIN</v>
          </cell>
          <cell r="E159" t="str">
            <v>CONTRATADO</v>
          </cell>
          <cell r="F159" t="str">
            <v>JP TC</v>
          </cell>
          <cell r="G159">
            <v>170</v>
          </cell>
          <cell r="H159">
            <v>1</v>
          </cell>
          <cell r="I159">
            <v>0</v>
          </cell>
          <cell r="J159">
            <v>0</v>
          </cell>
          <cell r="L159" t="str">
            <v>M</v>
          </cell>
          <cell r="M159" t="str">
            <v>JP TC</v>
          </cell>
          <cell r="N159">
            <v>18018621</v>
          </cell>
          <cell r="O159" t="str">
            <v>A.F.P.</v>
          </cell>
          <cell r="P159" t="str">
            <v>LIC. EN ADMINISTRACION</v>
          </cell>
          <cell r="Q159" t="str">
            <v>MAESTRO</v>
          </cell>
          <cell r="S159" t="str">
            <v xml:space="preserve"> </v>
          </cell>
          <cell r="U159" t="str">
            <v>SOLTERO</v>
          </cell>
          <cell r="V159">
            <v>36296</v>
          </cell>
          <cell r="W159" t="str">
            <v>ALFONSO UGARTE N° 312 -  - MOCHE</v>
          </cell>
          <cell r="X159" t="str">
            <v/>
          </cell>
          <cell r="Y159" t="str">
            <v/>
          </cell>
        </row>
        <row r="160">
          <cell r="A160">
            <v>5724</v>
          </cell>
          <cell r="B160" t="str">
            <v>CIENCIAS ECONOMICAS</v>
          </cell>
          <cell r="C160" t="str">
            <v>ADMINISTRACION</v>
          </cell>
          <cell r="D160" t="str">
            <v>VELASQUEZ RODRIGUEZ ARTURO JOSE</v>
          </cell>
          <cell r="E160" t="str">
            <v>CONTRATADO</v>
          </cell>
          <cell r="F160" t="str">
            <v>JP TC</v>
          </cell>
          <cell r="G160">
            <v>222</v>
          </cell>
          <cell r="H160">
            <v>1</v>
          </cell>
          <cell r="I160">
            <v>0</v>
          </cell>
          <cell r="J160">
            <v>0</v>
          </cell>
          <cell r="L160" t="str">
            <v>M</v>
          </cell>
          <cell r="M160" t="str">
            <v>JP TC</v>
          </cell>
          <cell r="N160">
            <v>0</v>
          </cell>
          <cell r="O160">
            <v>0</v>
          </cell>
          <cell r="P160" t="str">
            <v>LIC. EN ADMINISTRACION</v>
          </cell>
          <cell r="Q160" t="str">
            <v xml:space="preserve"> </v>
          </cell>
          <cell r="S160" t="str">
            <v xml:space="preserve"> </v>
          </cell>
          <cell r="U160" t="str">
            <v>CONVIV.</v>
          </cell>
          <cell r="V160">
            <v>31945</v>
          </cell>
          <cell r="W160" t="str">
            <v>MZ. D2 LOTE 09 - MONSERRATE - TRUJILLO</v>
          </cell>
          <cell r="X160" t="str">
            <v/>
          </cell>
          <cell r="Y160" t="str">
            <v/>
          </cell>
        </row>
        <row r="161">
          <cell r="A161">
            <v>2988</v>
          </cell>
          <cell r="B161" t="str">
            <v>CIENCIAS ECONOMICAS</v>
          </cell>
          <cell r="C161" t="str">
            <v>ADMINISTRACION</v>
          </cell>
          <cell r="D161" t="str">
            <v>GORDILLO VEGA ANTONIO ELEODORO</v>
          </cell>
          <cell r="E161" t="str">
            <v>CONTRATADO</v>
          </cell>
          <cell r="F161" t="str">
            <v>JP TP 10 H</v>
          </cell>
          <cell r="G161">
            <v>755</v>
          </cell>
          <cell r="H161">
            <v>1</v>
          </cell>
          <cell r="I161">
            <v>0</v>
          </cell>
          <cell r="J161">
            <v>0</v>
          </cell>
          <cell r="L161" t="str">
            <v>M</v>
          </cell>
          <cell r="M161" t="str">
            <v>JP TP</v>
          </cell>
          <cell r="N161">
            <v>18025356</v>
          </cell>
          <cell r="O161" t="str">
            <v>A.F.P.</v>
          </cell>
          <cell r="P161" t="str">
            <v>LIC. EN ADMINISTRACION</v>
          </cell>
          <cell r="Q161" t="str">
            <v xml:space="preserve"> </v>
          </cell>
          <cell r="S161" t="str">
            <v xml:space="preserve"> </v>
          </cell>
          <cell r="U161" t="str">
            <v>CONVIV.</v>
          </cell>
          <cell r="V161">
            <v>31945</v>
          </cell>
          <cell r="W161" t="str">
            <v>MZ. D2 LOTE 09 - MONSERRATE - TRUJILLO</v>
          </cell>
          <cell r="X161" t="str">
            <v/>
          </cell>
          <cell r="Y161" t="str">
            <v/>
          </cell>
        </row>
        <row r="162">
          <cell r="A162">
            <v>2841</v>
          </cell>
          <cell r="B162" t="str">
            <v>CIENCIAS ECONOMICAS</v>
          </cell>
          <cell r="C162" t="str">
            <v>CONTABILIDAD</v>
          </cell>
          <cell r="D162" t="str">
            <v>OLIVER LINARES DOMINGO ESTUARDO</v>
          </cell>
          <cell r="E162" t="str">
            <v>NOMBRADO</v>
          </cell>
          <cell r="F162" t="str">
            <v>PRINCIPAL DE</v>
          </cell>
          <cell r="G162">
            <v>171</v>
          </cell>
          <cell r="H162">
            <v>1</v>
          </cell>
          <cell r="I162">
            <v>631.82000000000005</v>
          </cell>
          <cell r="J162">
            <v>1200</v>
          </cell>
          <cell r="L162" t="str">
            <v>M</v>
          </cell>
          <cell r="M162" t="str">
            <v>PRI DE</v>
          </cell>
          <cell r="N162">
            <v>17822218</v>
          </cell>
          <cell r="O162" t="str">
            <v>A.F.P</v>
          </cell>
          <cell r="P162" t="str">
            <v>CONTADOR PUBLICO</v>
          </cell>
          <cell r="Q162" t="str">
            <v>MAESTRO</v>
          </cell>
          <cell r="S162" t="str">
            <v>DOCTOR</v>
          </cell>
          <cell r="U162" t="str">
            <v>CASADO</v>
          </cell>
          <cell r="V162">
            <v>31352</v>
          </cell>
          <cell r="W162" t="str">
            <v>JAIME BALMES Nº 439 - LA NORIA - TRUJILLO</v>
          </cell>
          <cell r="X162">
            <v>7</v>
          </cell>
          <cell r="Y162" t="str">
            <v>JEFE OFICINA GENERAL</v>
          </cell>
        </row>
        <row r="163">
          <cell r="A163">
            <v>1744</v>
          </cell>
          <cell r="B163" t="str">
            <v>CIENCIAS ECONOMICAS</v>
          </cell>
          <cell r="C163" t="str">
            <v>CONTABILIDAD</v>
          </cell>
          <cell r="D163" t="str">
            <v>ASMAT VALDIVIA FRANCISCO OSWALDO</v>
          </cell>
          <cell r="E163" t="str">
            <v>NOMBRADO</v>
          </cell>
          <cell r="F163" t="str">
            <v>PRINCIPAL DE</v>
          </cell>
          <cell r="G163">
            <v>172</v>
          </cell>
          <cell r="H163">
            <v>1</v>
          </cell>
          <cell r="I163">
            <v>655.54</v>
          </cell>
          <cell r="J163">
            <v>1200</v>
          </cell>
          <cell r="L163" t="str">
            <v>M</v>
          </cell>
          <cell r="M163" t="str">
            <v>PRI DE</v>
          </cell>
          <cell r="N163">
            <v>17802169</v>
          </cell>
          <cell r="O163">
            <v>20530</v>
          </cell>
          <cell r="P163" t="str">
            <v>CONTADOR PUBLICO</v>
          </cell>
          <cell r="Q163" t="str">
            <v>MAESTRO</v>
          </cell>
          <cell r="S163" t="str">
            <v>DOCTOR</v>
          </cell>
          <cell r="U163" t="str">
            <v>CASADO</v>
          </cell>
          <cell r="V163">
            <v>28079</v>
          </cell>
          <cell r="W163" t="str">
            <v>MEJICO N° 571 - TORRES ARAUJO - TRUJILLO</v>
          </cell>
          <cell r="X163" t="str">
            <v/>
          </cell>
          <cell r="Y163" t="str">
            <v/>
          </cell>
        </row>
        <row r="164">
          <cell r="A164">
            <v>282</v>
          </cell>
          <cell r="B164" t="str">
            <v>CIENCIAS ECONOMICAS</v>
          </cell>
          <cell r="C164" t="str">
            <v>CONTABILIDAD</v>
          </cell>
          <cell r="D164" t="str">
            <v>MEJIA ESQUIVES JUAN VICENTE</v>
          </cell>
          <cell r="E164" t="str">
            <v>NOMBRADO</v>
          </cell>
          <cell r="F164" t="str">
            <v>PRINCIPAL TC</v>
          </cell>
          <cell r="G164">
            <v>174</v>
          </cell>
          <cell r="H164">
            <v>1</v>
          </cell>
          <cell r="I164">
            <v>638.54</v>
          </cell>
          <cell r="J164">
            <v>1170</v>
          </cell>
          <cell r="L164" t="str">
            <v>M</v>
          </cell>
          <cell r="M164" t="str">
            <v>PRI TC</v>
          </cell>
          <cell r="N164">
            <v>17864721</v>
          </cell>
          <cell r="O164">
            <v>20530</v>
          </cell>
          <cell r="P164" t="str">
            <v>CONTADOR PUBLICO</v>
          </cell>
          <cell r="Q164" t="str">
            <v>MAESTRO</v>
          </cell>
          <cell r="S164" t="str">
            <v>DOCTOR</v>
          </cell>
          <cell r="U164" t="str">
            <v>CASADO</v>
          </cell>
          <cell r="V164">
            <v>24259</v>
          </cell>
          <cell r="W164" t="str">
            <v>PEDRO UREÑA N° 1238 - LAS QUINTANAS - TRUJILLO</v>
          </cell>
          <cell r="X164">
            <v>5</v>
          </cell>
          <cell r="Y164" t="str">
            <v>JEFE DE DEPARTAMENTO</v>
          </cell>
        </row>
        <row r="165">
          <cell r="A165">
            <v>2641</v>
          </cell>
          <cell r="B165" t="str">
            <v>CIENCIAS ECONOMICAS</v>
          </cell>
          <cell r="C165" t="str">
            <v>CONTABILIDAD</v>
          </cell>
          <cell r="D165" t="str">
            <v>RUIZ CERDAN NELSON OCTAVIO</v>
          </cell>
          <cell r="E165" t="str">
            <v>NOMBRADO</v>
          </cell>
          <cell r="F165" t="str">
            <v>PRINCIPAL TC</v>
          </cell>
          <cell r="G165">
            <v>175</v>
          </cell>
          <cell r="H165">
            <v>1</v>
          </cell>
          <cell r="I165">
            <v>277.72000000000003</v>
          </cell>
          <cell r="J165">
            <v>585</v>
          </cell>
          <cell r="L165" t="str">
            <v>M</v>
          </cell>
          <cell r="M165" t="str">
            <v>PRI TP</v>
          </cell>
          <cell r="N165">
            <v>18827479</v>
          </cell>
          <cell r="O165" t="str">
            <v>A.F.P</v>
          </cell>
          <cell r="P165" t="str">
            <v>CONTADOR PUBLICO</v>
          </cell>
          <cell r="Q165" t="str">
            <v>MAESTRO</v>
          </cell>
          <cell r="S165" t="str">
            <v xml:space="preserve"> </v>
          </cell>
          <cell r="U165" t="str">
            <v>SOLTERO</v>
          </cell>
          <cell r="V165">
            <v>30420</v>
          </cell>
          <cell r="W165" t="str">
            <v xml:space="preserve">LOS SAUCES MZ. C LT.5 -  - </v>
          </cell>
          <cell r="X165" t="str">
            <v/>
          </cell>
          <cell r="Y165" t="str">
            <v/>
          </cell>
        </row>
        <row r="166">
          <cell r="A166">
            <v>2794</v>
          </cell>
          <cell r="B166" t="str">
            <v>CIENCIAS ECONOMICAS</v>
          </cell>
          <cell r="C166" t="str">
            <v>CONTABILIDAD</v>
          </cell>
          <cell r="D166" t="str">
            <v>RODRIGUEZ DONET LUIS AUGUSTO</v>
          </cell>
          <cell r="E166" t="str">
            <v>NOMBRADO</v>
          </cell>
          <cell r="F166" t="str">
            <v>PRINCIPAL TC</v>
          </cell>
          <cell r="G166">
            <v>176</v>
          </cell>
          <cell r="H166">
            <v>1</v>
          </cell>
          <cell r="I166">
            <v>632.22</v>
          </cell>
          <cell r="J166">
            <v>1170</v>
          </cell>
          <cell r="L166" t="str">
            <v>M</v>
          </cell>
          <cell r="M166" t="str">
            <v>PRI TC</v>
          </cell>
          <cell r="N166">
            <v>17880146</v>
          </cell>
          <cell r="O166" t="str">
            <v>A.F.P</v>
          </cell>
          <cell r="P166" t="str">
            <v>CONTADOR PUBLICO</v>
          </cell>
          <cell r="Q166" t="str">
            <v>MAESTRO</v>
          </cell>
          <cell r="S166" t="str">
            <v xml:space="preserve"> </v>
          </cell>
          <cell r="U166" t="str">
            <v>VIUDO</v>
          </cell>
          <cell r="V166">
            <v>28004</v>
          </cell>
          <cell r="W166" t="str">
            <v>ANDRES SAE N° 627-629 - PRIMAVERA - TRUJILLO</v>
          </cell>
          <cell r="X166" t="str">
            <v/>
          </cell>
          <cell r="Y166" t="str">
            <v/>
          </cell>
        </row>
        <row r="167">
          <cell r="A167">
            <v>4085</v>
          </cell>
          <cell r="B167" t="str">
            <v>CIENCIAS ECONOMICAS</v>
          </cell>
          <cell r="C167" t="str">
            <v>CONTABILIDAD</v>
          </cell>
          <cell r="D167" t="str">
            <v>CHAVEZ ALAYO JUAN ANTONIO</v>
          </cell>
          <cell r="E167" t="str">
            <v>NOMBRADO</v>
          </cell>
          <cell r="F167" t="str">
            <v>PRINCIPAL TC</v>
          </cell>
          <cell r="G167">
            <v>178</v>
          </cell>
          <cell r="H167">
            <v>1</v>
          </cell>
          <cell r="I167">
            <v>283.52</v>
          </cell>
          <cell r="J167">
            <v>1170</v>
          </cell>
          <cell r="L167" t="str">
            <v>M</v>
          </cell>
          <cell r="M167" t="str">
            <v>PRI TC</v>
          </cell>
          <cell r="N167">
            <v>17865891</v>
          </cell>
          <cell r="O167" t="str">
            <v>A.F.P</v>
          </cell>
          <cell r="P167" t="str">
            <v>CONTADOR PUBLICO</v>
          </cell>
          <cell r="Q167" t="str">
            <v>MAESTRO</v>
          </cell>
          <cell r="S167" t="str">
            <v xml:space="preserve"> </v>
          </cell>
          <cell r="U167" t="str">
            <v>CASADO</v>
          </cell>
          <cell r="V167">
            <v>33045</v>
          </cell>
          <cell r="W167" t="str">
            <v xml:space="preserve">LA RINCONADA CALLE LOS SAFIROS 325 -  - </v>
          </cell>
          <cell r="X167">
            <v>6</v>
          </cell>
          <cell r="Y167" t="str">
            <v>DIRECTOR DE ESCUELA</v>
          </cell>
        </row>
        <row r="168">
          <cell r="A168">
            <v>4327</v>
          </cell>
          <cell r="B168" t="str">
            <v>CIENCIAS ECONOMICAS</v>
          </cell>
          <cell r="C168" t="str">
            <v>CONTABILIDAD</v>
          </cell>
          <cell r="D168" t="str">
            <v>RUIZ CERDAN WINSTON MIGUEL</v>
          </cell>
          <cell r="E168" t="str">
            <v>NOMBRADO</v>
          </cell>
          <cell r="F168" t="str">
            <v>ASOCIADO TC</v>
          </cell>
          <cell r="G168">
            <v>179</v>
          </cell>
          <cell r="H168">
            <v>1</v>
          </cell>
          <cell r="I168">
            <v>126.8</v>
          </cell>
          <cell r="J168">
            <v>280</v>
          </cell>
          <cell r="L168" t="str">
            <v>M</v>
          </cell>
          <cell r="M168" t="str">
            <v>AUX TC</v>
          </cell>
          <cell r="N168">
            <v>18823851</v>
          </cell>
          <cell r="O168">
            <v>19990</v>
          </cell>
          <cell r="P168" t="str">
            <v>CONTADOR PUBLICO</v>
          </cell>
          <cell r="Q168" t="str">
            <v>MAESTRO</v>
          </cell>
          <cell r="S168" t="str">
            <v xml:space="preserve"> </v>
          </cell>
          <cell r="U168" t="str">
            <v>CASADO</v>
          </cell>
          <cell r="V168">
            <v>32239</v>
          </cell>
          <cell r="W168" t="str">
            <v>CALLE S/N MZ."C"LOT.12 - LOS SAUCES - VICTOR LARCO</v>
          </cell>
          <cell r="X168" t="str">
            <v/>
          </cell>
          <cell r="Y168" t="str">
            <v/>
          </cell>
        </row>
        <row r="169">
          <cell r="A169">
            <v>3387</v>
          </cell>
          <cell r="B169" t="str">
            <v>CIENCIAS ECONOMICAS</v>
          </cell>
          <cell r="C169" t="str">
            <v>CONTABILIDAD</v>
          </cell>
          <cell r="D169" t="str">
            <v>BOCANEGRA OSORIO SANTIAGO NESTOR</v>
          </cell>
          <cell r="E169" t="str">
            <v>NOMBRADO</v>
          </cell>
          <cell r="F169" t="str">
            <v>ASOCIADO TC</v>
          </cell>
          <cell r="G169">
            <v>180</v>
          </cell>
          <cell r="H169">
            <v>1</v>
          </cell>
          <cell r="I169">
            <v>284.44</v>
          </cell>
          <cell r="J169">
            <v>560</v>
          </cell>
          <cell r="L169" t="str">
            <v>M</v>
          </cell>
          <cell r="M169" t="str">
            <v>ASO TC</v>
          </cell>
          <cell r="N169">
            <v>17869919</v>
          </cell>
          <cell r="O169" t="str">
            <v>A.F.P</v>
          </cell>
          <cell r="P169" t="str">
            <v>CONTADOR PUBLICO</v>
          </cell>
          <cell r="Q169" t="str">
            <v>MAESTRO</v>
          </cell>
          <cell r="S169" t="str">
            <v xml:space="preserve"> </v>
          </cell>
          <cell r="U169" t="str">
            <v>CASADO</v>
          </cell>
          <cell r="V169">
            <v>32727</v>
          </cell>
          <cell r="W169" t="str">
            <v>SANTA MARIA # 309 MZ. X LT. 20 - LA MERCED 3° ETAPA - TRUJILLO</v>
          </cell>
          <cell r="X169" t="str">
            <v/>
          </cell>
          <cell r="Y169" t="str">
            <v/>
          </cell>
        </row>
        <row r="170">
          <cell r="A170">
            <v>2149</v>
          </cell>
          <cell r="B170" t="str">
            <v>CIENCIAS ECONOMICAS</v>
          </cell>
          <cell r="C170" t="str">
            <v>CONTABILIDAD</v>
          </cell>
          <cell r="D170" t="str">
            <v>CHOLAN CALDERON ANTONIO</v>
          </cell>
          <cell r="E170" t="str">
            <v>NOMBRADO</v>
          </cell>
          <cell r="F170" t="str">
            <v>AUXILIAR TC</v>
          </cell>
          <cell r="G170">
            <v>181</v>
          </cell>
          <cell r="H170">
            <v>1</v>
          </cell>
          <cell r="I170">
            <v>0</v>
          </cell>
          <cell r="J170">
            <v>280</v>
          </cell>
          <cell r="L170" t="str">
            <v>M</v>
          </cell>
          <cell r="M170" t="str">
            <v>AUX TC</v>
          </cell>
          <cell r="N170">
            <v>17805660</v>
          </cell>
          <cell r="O170">
            <v>19990</v>
          </cell>
          <cell r="P170" t="str">
            <v>CONTADOR PUBLICO</v>
          </cell>
          <cell r="Q170" t="str">
            <v>MAESTRO</v>
          </cell>
          <cell r="S170" t="str">
            <v>DOCTOR</v>
          </cell>
          <cell r="U170" t="str">
            <v>CASADO</v>
          </cell>
          <cell r="V170">
            <v>33756</v>
          </cell>
          <cell r="W170" t="str">
            <v>ISABEL DE BOBADILLA MZ.Y LOTE 15 - MONSERRATE 5TA ETAPA - TRUJILLO</v>
          </cell>
          <cell r="X170" t="str">
            <v/>
          </cell>
          <cell r="Y170" t="str">
            <v/>
          </cell>
        </row>
        <row r="171">
          <cell r="A171">
            <v>4993</v>
          </cell>
          <cell r="B171" t="str">
            <v>CIENCIAS ECONOMICAS</v>
          </cell>
          <cell r="C171" t="str">
            <v>CONTABILIDAD</v>
          </cell>
          <cell r="D171" t="str">
            <v>ULLOA SICCHA JAVIER LEOPOLDO</v>
          </cell>
          <cell r="E171" t="str">
            <v>NOMBRADO</v>
          </cell>
          <cell r="F171" t="str">
            <v>AUXILIAR TP 20 H</v>
          </cell>
          <cell r="G171">
            <v>185</v>
          </cell>
          <cell r="H171">
            <v>0</v>
          </cell>
          <cell r="I171">
            <v>0</v>
          </cell>
          <cell r="J171">
            <v>0</v>
          </cell>
          <cell r="L171" t="str">
            <v>M</v>
          </cell>
          <cell r="M171" t="str">
            <v>AUX TP</v>
          </cell>
          <cell r="N171">
            <v>17921168</v>
          </cell>
          <cell r="O171">
            <v>19990</v>
          </cell>
          <cell r="P171" t="str">
            <v>CONTADOR PUBLICO</v>
          </cell>
          <cell r="Q171" t="str">
            <v>MAESTRO</v>
          </cell>
          <cell r="S171" t="str">
            <v>DOCTOR</v>
          </cell>
          <cell r="U171" t="str">
            <v>CASADO</v>
          </cell>
          <cell r="V171">
            <v>36433</v>
          </cell>
          <cell r="W171" t="str">
            <v xml:space="preserve">AV. J. NAZARET MZ. X1-13 EL CORTIJO -  - </v>
          </cell>
          <cell r="Y171" t="str">
            <v/>
          </cell>
          <cell r="Z171" t="str">
            <v>L.S.G.H.</v>
          </cell>
        </row>
        <row r="172">
          <cell r="A172">
            <v>4133</v>
          </cell>
          <cell r="B172" t="str">
            <v>CIENCIAS ECONOMICAS</v>
          </cell>
          <cell r="C172" t="str">
            <v>CONTABILIDAD</v>
          </cell>
          <cell r="D172" t="str">
            <v>SANCHEZ MENESES WILDER GUSTAVO</v>
          </cell>
          <cell r="E172" t="str">
            <v>NOMBRADO</v>
          </cell>
          <cell r="F172" t="str">
            <v>AUXILIAR TP 20 H</v>
          </cell>
          <cell r="G172">
            <v>187</v>
          </cell>
          <cell r="H172">
            <v>1</v>
          </cell>
          <cell r="I172">
            <v>3.58</v>
          </cell>
          <cell r="J172">
            <v>140</v>
          </cell>
          <cell r="L172" t="str">
            <v>M</v>
          </cell>
          <cell r="M172" t="str">
            <v>AUX TP</v>
          </cell>
          <cell r="N172">
            <v>26604304</v>
          </cell>
          <cell r="O172" t="str">
            <v>A.F.P</v>
          </cell>
          <cell r="P172" t="str">
            <v>CONTADOR PUBLICO</v>
          </cell>
          <cell r="Q172" t="str">
            <v xml:space="preserve"> </v>
          </cell>
          <cell r="S172" t="str">
            <v xml:space="preserve"> </v>
          </cell>
          <cell r="U172" t="str">
            <v>CASADO</v>
          </cell>
          <cell r="V172">
            <v>33520</v>
          </cell>
          <cell r="W172" t="str">
            <v>LUIS ALBRECHT - LAS QUINTANAS - TRUJILLO</v>
          </cell>
          <cell r="X172" t="str">
            <v/>
          </cell>
          <cell r="Y172" t="str">
            <v/>
          </cell>
        </row>
        <row r="173">
          <cell r="A173">
            <v>5766</v>
          </cell>
          <cell r="B173" t="str">
            <v>CIENCIAS ECONOMICAS</v>
          </cell>
          <cell r="C173" t="str">
            <v>CONTABILIDAD</v>
          </cell>
          <cell r="D173" t="str">
            <v>MIRANDA ROBLEZ JUAN CARLOS</v>
          </cell>
          <cell r="E173" t="str">
            <v>NOMBRADO</v>
          </cell>
          <cell r="F173" t="str">
            <v>AUXILIAR TP 12 H</v>
          </cell>
          <cell r="G173">
            <v>188</v>
          </cell>
          <cell r="H173">
            <v>1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U173">
            <v>0</v>
          </cell>
          <cell r="V173" t="str">
            <v>*</v>
          </cell>
          <cell r="W173">
            <v>0</v>
          </cell>
          <cell r="X173" t="str">
            <v/>
          </cell>
          <cell r="Y173" t="str">
            <v/>
          </cell>
        </row>
        <row r="174">
          <cell r="A174">
            <v>4113</v>
          </cell>
          <cell r="B174" t="str">
            <v>CIENCIAS ECONOMICAS</v>
          </cell>
          <cell r="C174" t="str">
            <v>CONTABILIDAD</v>
          </cell>
          <cell r="D174" t="str">
            <v>SALCEDO DAVALOS DE JARAMILLO ROSA AMABLE</v>
          </cell>
          <cell r="E174" t="str">
            <v>NOMBRADO</v>
          </cell>
          <cell r="F174" t="str">
            <v>ASOCIADO TC</v>
          </cell>
          <cell r="G174">
            <v>444</v>
          </cell>
          <cell r="H174">
            <v>1</v>
          </cell>
          <cell r="I174">
            <v>284.44</v>
          </cell>
          <cell r="J174">
            <v>560</v>
          </cell>
          <cell r="L174" t="str">
            <v>F</v>
          </cell>
          <cell r="M174" t="str">
            <v>ASO TC</v>
          </cell>
          <cell r="N174">
            <v>17897899</v>
          </cell>
          <cell r="O174" t="str">
            <v>A.F.P</v>
          </cell>
          <cell r="P174" t="str">
            <v>CONTADOR PUBLICO</v>
          </cell>
          <cell r="Q174" t="str">
            <v>MAESTRO</v>
          </cell>
          <cell r="S174" t="str">
            <v>DOCTOR</v>
          </cell>
          <cell r="U174" t="str">
            <v>CASADA</v>
          </cell>
          <cell r="V174">
            <v>33477</v>
          </cell>
          <cell r="W174" t="str">
            <v>LOS CANTAROS W -7 CASA 2 - LAS PALMAS DEL GOLF - VICTOR LARCO</v>
          </cell>
          <cell r="X174" t="str">
            <v/>
          </cell>
          <cell r="Y174" t="str">
            <v/>
          </cell>
        </row>
        <row r="175">
          <cell r="A175">
            <v>4532</v>
          </cell>
          <cell r="B175" t="str">
            <v>CIENCIAS ECONOMICAS</v>
          </cell>
          <cell r="C175" t="str">
            <v>CONTABILIDAD</v>
          </cell>
          <cell r="D175" t="str">
            <v>PARIMANGO REBAZA CRISTIAN AUSBERTO</v>
          </cell>
          <cell r="E175" t="str">
            <v>NOMBRADO</v>
          </cell>
          <cell r="F175" t="str">
            <v>AUXILIAR TC</v>
          </cell>
          <cell r="G175">
            <v>783</v>
          </cell>
          <cell r="H175">
            <v>1</v>
          </cell>
          <cell r="I175">
            <v>26.88</v>
          </cell>
          <cell r="J175">
            <v>280</v>
          </cell>
          <cell r="L175" t="str">
            <v>M</v>
          </cell>
          <cell r="M175" t="str">
            <v>AUX TC</v>
          </cell>
          <cell r="N175">
            <v>17877785</v>
          </cell>
          <cell r="O175">
            <v>19990</v>
          </cell>
          <cell r="P175" t="str">
            <v>CONTADOR PUBLICO</v>
          </cell>
          <cell r="Q175" t="str">
            <v xml:space="preserve"> </v>
          </cell>
          <cell r="S175" t="str">
            <v xml:space="preserve"> </v>
          </cell>
          <cell r="U175" t="str">
            <v>CASADA</v>
          </cell>
          <cell r="V175">
            <v>34456</v>
          </cell>
          <cell r="W175" t="str">
            <v>GABRIEL AGUILAR Nº 365 - A. RAZURI - TRUJILLO</v>
          </cell>
          <cell r="X175" t="str">
            <v/>
          </cell>
          <cell r="Y175" t="str">
            <v/>
          </cell>
        </row>
        <row r="176">
          <cell r="A176">
            <v>3390</v>
          </cell>
          <cell r="B176" t="str">
            <v>CIENCIAS ECONOMICAS</v>
          </cell>
          <cell r="C176" t="str">
            <v>CONTABILIDAD</v>
          </cell>
          <cell r="D176" t="str">
            <v>TEJADA ARBULU WILFREDO ENRIQUE</v>
          </cell>
          <cell r="E176" t="str">
            <v>NOMBRADO</v>
          </cell>
          <cell r="F176" t="str">
            <v>AUXILIAR TC</v>
          </cell>
          <cell r="G176">
            <v>888</v>
          </cell>
          <cell r="H176">
            <v>1</v>
          </cell>
          <cell r="I176">
            <v>130.38</v>
          </cell>
          <cell r="J176">
            <v>280</v>
          </cell>
          <cell r="L176" t="str">
            <v>M</v>
          </cell>
          <cell r="M176" t="str">
            <v>AUX TC</v>
          </cell>
          <cell r="N176">
            <v>17906757</v>
          </cell>
          <cell r="O176" t="str">
            <v>A.F.P</v>
          </cell>
          <cell r="P176" t="str">
            <v>CONTADOR PUBLICO</v>
          </cell>
          <cell r="Q176" t="str">
            <v xml:space="preserve"> </v>
          </cell>
          <cell r="S176" t="str">
            <v xml:space="preserve"> </v>
          </cell>
          <cell r="U176" t="str">
            <v>CASADO</v>
          </cell>
          <cell r="V176">
            <v>32727</v>
          </cell>
          <cell r="W176" t="str">
            <v>FRANCISCO PIZARRO N° 751-A -  - TRUJILLO</v>
          </cell>
          <cell r="X176" t="str">
            <v/>
          </cell>
          <cell r="Y176" t="str">
            <v/>
          </cell>
        </row>
        <row r="177">
          <cell r="A177">
            <v>1179</v>
          </cell>
          <cell r="B177" t="str">
            <v>CIENCIAS ECONOMICAS</v>
          </cell>
          <cell r="C177" t="str">
            <v>CONTABILIDAD</v>
          </cell>
          <cell r="D177" t="str">
            <v>MORENO RODRIGUEZ AUGUSTO RICARDO</v>
          </cell>
          <cell r="E177" t="str">
            <v>NOMBRADO</v>
          </cell>
          <cell r="F177" t="str">
            <v>ASOCIADO TC</v>
          </cell>
          <cell r="G177">
            <v>953</v>
          </cell>
          <cell r="H177">
            <v>1</v>
          </cell>
          <cell r="I177">
            <v>362.4</v>
          </cell>
          <cell r="J177">
            <v>560</v>
          </cell>
          <cell r="L177" t="str">
            <v>M</v>
          </cell>
          <cell r="M177" t="str">
            <v>ASO TC</v>
          </cell>
          <cell r="N177">
            <v>17858700</v>
          </cell>
          <cell r="O177" t="str">
            <v>A.F.P</v>
          </cell>
          <cell r="P177" t="str">
            <v>CONTADOR PUBLICO</v>
          </cell>
          <cell r="Q177" t="str">
            <v>MAESTRO</v>
          </cell>
          <cell r="S177" t="str">
            <v xml:space="preserve"> </v>
          </cell>
          <cell r="U177" t="str">
            <v>CASADO</v>
          </cell>
          <cell r="V177">
            <v>32700</v>
          </cell>
          <cell r="W177" t="str">
            <v>SANTA BEATRIZ 294  /  MZ. S LOTE 4 - LA MERCED - TRUJILLO</v>
          </cell>
          <cell r="X177" t="str">
            <v/>
          </cell>
          <cell r="Y177" t="str">
            <v/>
          </cell>
        </row>
        <row r="178">
          <cell r="A178">
            <v>4028</v>
          </cell>
          <cell r="B178" t="str">
            <v>CIENCIAS ECONOMICAS</v>
          </cell>
          <cell r="C178" t="str">
            <v>CONTABILIDAD</v>
          </cell>
          <cell r="D178" t="str">
            <v>MONTENEGRO RIOS JAIME GILBERTO</v>
          </cell>
          <cell r="E178" t="str">
            <v>CONTRATADO</v>
          </cell>
          <cell r="F178" t="str">
            <v>AUXILIAR TC</v>
          </cell>
          <cell r="G178">
            <v>173</v>
          </cell>
          <cell r="H178">
            <v>1</v>
          </cell>
          <cell r="I178">
            <v>0</v>
          </cell>
          <cell r="J178">
            <v>0</v>
          </cell>
          <cell r="L178" t="str">
            <v>M</v>
          </cell>
          <cell r="M178" t="str">
            <v>AUX TC</v>
          </cell>
          <cell r="N178">
            <v>17839159</v>
          </cell>
          <cell r="O178" t="str">
            <v>A.F.P.</v>
          </cell>
          <cell r="P178" t="str">
            <v>CONTADOR PUBLICO</v>
          </cell>
          <cell r="Q178" t="str">
            <v xml:space="preserve"> </v>
          </cell>
          <cell r="S178" t="str">
            <v xml:space="preserve"> </v>
          </cell>
          <cell r="U178" t="str">
            <v>CASADO</v>
          </cell>
          <cell r="V178">
            <v>32727</v>
          </cell>
          <cell r="W178" t="str">
            <v>LOS ALAMOS N° 423 FATIMA - URB. FATIMA - VICTOR LARCO</v>
          </cell>
          <cell r="X178" t="str">
            <v/>
          </cell>
          <cell r="Y178" t="str">
            <v/>
          </cell>
        </row>
        <row r="179">
          <cell r="A179">
            <v>4609</v>
          </cell>
          <cell r="B179" t="str">
            <v>CIENCIAS ECONOMICAS</v>
          </cell>
          <cell r="C179" t="str">
            <v>CONTABILIDAD</v>
          </cell>
          <cell r="D179" t="str">
            <v>REAÑO PORTAL WINSTON ROLANDO</v>
          </cell>
          <cell r="E179" t="str">
            <v>CONTRATADO</v>
          </cell>
          <cell r="F179" t="str">
            <v>AUXILIAR TP 10 H</v>
          </cell>
          <cell r="G179">
            <v>183</v>
          </cell>
          <cell r="H179">
            <v>1</v>
          </cell>
          <cell r="I179">
            <v>0</v>
          </cell>
          <cell r="J179">
            <v>0</v>
          </cell>
          <cell r="L179" t="str">
            <v>M</v>
          </cell>
          <cell r="M179" t="str">
            <v>AUX TP</v>
          </cell>
          <cell r="N179">
            <v>18103505</v>
          </cell>
          <cell r="O179" t="str">
            <v>A.F.P.</v>
          </cell>
          <cell r="P179" t="str">
            <v>CONTADOR PUBLICO</v>
          </cell>
          <cell r="Q179" t="str">
            <v xml:space="preserve"> </v>
          </cell>
          <cell r="S179" t="str">
            <v xml:space="preserve"> </v>
          </cell>
          <cell r="U179" t="str">
            <v>CASADO</v>
          </cell>
          <cell r="V179">
            <v>37803</v>
          </cell>
          <cell r="W179" t="str">
            <v>GRAN CHIMU # 1813 -  - LA ESPERANZA</v>
          </cell>
          <cell r="X179" t="str">
            <v/>
          </cell>
          <cell r="Y179" t="str">
            <v/>
          </cell>
        </row>
        <row r="180">
          <cell r="A180">
            <v>5437</v>
          </cell>
          <cell r="B180" t="str">
            <v>CIENCIAS ECONOMICAS</v>
          </cell>
          <cell r="C180" t="str">
            <v>CONTABILIDAD</v>
          </cell>
          <cell r="D180" t="str">
            <v>MANTILLA SEVILLANO JORGE EDWIN</v>
          </cell>
          <cell r="E180" t="str">
            <v>CONTRATADO</v>
          </cell>
          <cell r="F180" t="str">
            <v>AUXILIAR TP 10 H</v>
          </cell>
          <cell r="G180">
            <v>189</v>
          </cell>
          <cell r="H180">
            <v>1</v>
          </cell>
          <cell r="I180">
            <v>0</v>
          </cell>
          <cell r="J180">
            <v>0</v>
          </cell>
          <cell r="L180" t="str">
            <v>M</v>
          </cell>
          <cell r="M180" t="str">
            <v>AUX TP</v>
          </cell>
          <cell r="N180">
            <v>18100734</v>
          </cell>
          <cell r="O180" t="str">
            <v>A.F.P.</v>
          </cell>
          <cell r="P180" t="str">
            <v>CONTADOR PUBLICO</v>
          </cell>
          <cell r="Q180" t="str">
            <v xml:space="preserve"> </v>
          </cell>
          <cell r="S180" t="str">
            <v xml:space="preserve"> </v>
          </cell>
          <cell r="U180" t="str">
            <v>SOLTERO</v>
          </cell>
          <cell r="V180">
            <v>37834</v>
          </cell>
          <cell r="W180" t="str">
            <v xml:space="preserve"> -  - </v>
          </cell>
          <cell r="X180" t="str">
            <v/>
          </cell>
          <cell r="Y180" t="str">
            <v/>
          </cell>
        </row>
        <row r="181">
          <cell r="A181">
            <v>5582</v>
          </cell>
          <cell r="B181" t="str">
            <v>CIENCIAS ECONOMICAS</v>
          </cell>
          <cell r="C181" t="str">
            <v>CONTABILIDAD</v>
          </cell>
          <cell r="D181" t="str">
            <v>VALIENTE SALDAÑA YONI MATEO</v>
          </cell>
          <cell r="E181" t="str">
            <v>CONTRATADO</v>
          </cell>
          <cell r="F181" t="str">
            <v>AUXILIAR TC</v>
          </cell>
          <cell r="G181">
            <v>565</v>
          </cell>
          <cell r="H181">
            <v>1</v>
          </cell>
          <cell r="I181">
            <v>0</v>
          </cell>
          <cell r="J181">
            <v>0</v>
          </cell>
          <cell r="L181" t="str">
            <v>M</v>
          </cell>
          <cell r="M181" t="str">
            <v>AUX TP</v>
          </cell>
          <cell r="N181">
            <v>17879209</v>
          </cell>
          <cell r="O181">
            <v>19990</v>
          </cell>
          <cell r="P181" t="str">
            <v>CONTADOR PUBLICO</v>
          </cell>
          <cell r="Q181" t="str">
            <v>MAESTRO</v>
          </cell>
          <cell r="S181" t="str">
            <v xml:space="preserve"> </v>
          </cell>
          <cell r="U181" t="str">
            <v>SOLTERO</v>
          </cell>
          <cell r="V181">
            <v>38720</v>
          </cell>
          <cell r="W181" t="str">
            <v>JUAN ZAPATA Nº 764 - EL BOSQUE - TRUJILLO</v>
          </cell>
          <cell r="X181" t="str">
            <v/>
          </cell>
          <cell r="Y181" t="str">
            <v/>
          </cell>
        </row>
        <row r="182">
          <cell r="A182">
            <v>5714</v>
          </cell>
          <cell r="B182" t="str">
            <v>CIENCIAS ECONOMICAS</v>
          </cell>
          <cell r="C182" t="str">
            <v>CONTABILIDAD</v>
          </cell>
          <cell r="D182" t="str">
            <v>HERRERA ASMAT CESAR AUGUSTO</v>
          </cell>
          <cell r="E182" t="str">
            <v>CONTRATADO</v>
          </cell>
          <cell r="F182" t="str">
            <v>AUXILIAR TC</v>
          </cell>
          <cell r="G182">
            <v>850</v>
          </cell>
          <cell r="H182">
            <v>1</v>
          </cell>
          <cell r="I182">
            <v>0</v>
          </cell>
          <cell r="J182">
            <v>0</v>
          </cell>
          <cell r="L182" t="str">
            <v>M</v>
          </cell>
          <cell r="M182" t="str">
            <v>AUX TC</v>
          </cell>
          <cell r="N182">
            <v>0</v>
          </cell>
          <cell r="O182">
            <v>0</v>
          </cell>
          <cell r="P182" t="str">
            <v>CONTADOR PUBLICO</v>
          </cell>
          <cell r="Q182">
            <v>0</v>
          </cell>
          <cell r="S182" t="str">
            <v xml:space="preserve"> </v>
          </cell>
          <cell r="U182">
            <v>0</v>
          </cell>
          <cell r="V182" t="str">
            <v>*</v>
          </cell>
          <cell r="W182">
            <v>0</v>
          </cell>
          <cell r="X182" t="str">
            <v/>
          </cell>
          <cell r="Y182" t="str">
            <v/>
          </cell>
        </row>
        <row r="183">
          <cell r="A183">
            <v>0</v>
          </cell>
          <cell r="B183" t="str">
            <v>CIENCIAS ECONOMICAS</v>
          </cell>
          <cell r="C183" t="str">
            <v>CONTABILIDAD</v>
          </cell>
          <cell r="D183" t="str">
            <v>VACANTE</v>
          </cell>
          <cell r="E183">
            <v>0</v>
          </cell>
          <cell r="F183">
            <v>0</v>
          </cell>
          <cell r="G183">
            <v>569</v>
          </cell>
          <cell r="H183">
            <v>0</v>
          </cell>
          <cell r="I183">
            <v>0</v>
          </cell>
          <cell r="J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U183">
            <v>0</v>
          </cell>
          <cell r="V183" t="str">
            <v>*</v>
          </cell>
          <cell r="W183">
            <v>0</v>
          </cell>
          <cell r="Y183" t="str">
            <v/>
          </cell>
        </row>
        <row r="184">
          <cell r="A184">
            <v>4588</v>
          </cell>
          <cell r="B184" t="str">
            <v>CIENCIAS ECONOMICAS</v>
          </cell>
          <cell r="C184" t="str">
            <v>ECONOMIA</v>
          </cell>
          <cell r="D184" t="str">
            <v>ZAVALA BENITES EMERITO FELIPE</v>
          </cell>
          <cell r="E184" t="str">
            <v>NOMBRADO</v>
          </cell>
          <cell r="F184" t="str">
            <v>AUXILIAR DE</v>
          </cell>
          <cell r="G184">
            <v>20</v>
          </cell>
          <cell r="H184">
            <v>1</v>
          </cell>
          <cell r="I184">
            <v>84.42</v>
          </cell>
          <cell r="J184">
            <v>300</v>
          </cell>
          <cell r="L184" t="str">
            <v>M</v>
          </cell>
          <cell r="M184" t="str">
            <v>AUX TC</v>
          </cell>
          <cell r="N184">
            <v>17989297</v>
          </cell>
          <cell r="O184">
            <v>20530</v>
          </cell>
          <cell r="P184" t="str">
            <v>ECONOMISTA</v>
          </cell>
          <cell r="Q184" t="str">
            <v>MAESTRO</v>
          </cell>
          <cell r="S184" t="str">
            <v xml:space="preserve"> </v>
          </cell>
          <cell r="U184" t="str">
            <v>SOLTERO</v>
          </cell>
          <cell r="V184">
            <v>34589</v>
          </cell>
          <cell r="W184" t="str">
            <v xml:space="preserve">B. DE LAS CASAS N°1678 LA ESPERANZA -  - </v>
          </cell>
          <cell r="X184" t="str">
            <v/>
          </cell>
          <cell r="Y184" t="str">
            <v/>
          </cell>
        </row>
        <row r="185">
          <cell r="A185">
            <v>4619</v>
          </cell>
          <cell r="B185" t="str">
            <v>CIENCIAS ECONOMICAS</v>
          </cell>
          <cell r="C185" t="str">
            <v>ECONOMIA</v>
          </cell>
          <cell r="D185" t="str">
            <v>AGUILAR DELGADO JOSE LUIS</v>
          </cell>
          <cell r="E185" t="str">
            <v>NOMBRADO</v>
          </cell>
          <cell r="F185" t="str">
            <v>AUXILIAR DE</v>
          </cell>
          <cell r="G185">
            <v>22</v>
          </cell>
          <cell r="H185">
            <v>1</v>
          </cell>
          <cell r="I185">
            <v>0</v>
          </cell>
          <cell r="J185">
            <v>300</v>
          </cell>
          <cell r="L185" t="str">
            <v>M</v>
          </cell>
          <cell r="M185" t="str">
            <v>AUX DE</v>
          </cell>
          <cell r="N185">
            <v>18097052</v>
          </cell>
          <cell r="O185" t="str">
            <v>A.F.P.</v>
          </cell>
          <cell r="P185" t="str">
            <v>ECONOMISTA</v>
          </cell>
          <cell r="Q185" t="str">
            <v>MAESTRO</v>
          </cell>
          <cell r="S185" t="str">
            <v xml:space="preserve"> </v>
          </cell>
          <cell r="U185" t="str">
            <v>SOLTERO</v>
          </cell>
          <cell r="V185">
            <v>34743</v>
          </cell>
          <cell r="W185" t="str">
            <v>EMANUEL KANT N° 359 - LA NORIA - TRUJILLO</v>
          </cell>
          <cell r="X185" t="str">
            <v/>
          </cell>
          <cell r="Y185" t="str">
            <v/>
          </cell>
        </row>
        <row r="186">
          <cell r="A186">
            <v>4040</v>
          </cell>
          <cell r="B186" t="str">
            <v>CIENCIAS ECONOMICAS</v>
          </cell>
          <cell r="C186" t="str">
            <v>ECONOMIA</v>
          </cell>
          <cell r="D186" t="str">
            <v>INGA DURANGO ALEJANDRO NELSON</v>
          </cell>
          <cell r="E186" t="str">
            <v>NOMBRADO</v>
          </cell>
          <cell r="F186" t="str">
            <v>PRINCIPAL TP 10 H</v>
          </cell>
          <cell r="G186">
            <v>111</v>
          </cell>
          <cell r="H186">
            <v>1</v>
          </cell>
          <cell r="I186">
            <v>25.56</v>
          </cell>
          <cell r="J186">
            <v>140</v>
          </cell>
          <cell r="L186" t="str">
            <v>M</v>
          </cell>
          <cell r="M186" t="str">
            <v>ASO TP</v>
          </cell>
          <cell r="N186">
            <v>17922492</v>
          </cell>
          <cell r="O186" t="str">
            <v>A.F.P</v>
          </cell>
          <cell r="P186" t="str">
            <v>ECONOMISTA</v>
          </cell>
          <cell r="Q186" t="str">
            <v>MAESTRO</v>
          </cell>
          <cell r="S186" t="str">
            <v xml:space="preserve"> </v>
          </cell>
          <cell r="U186" t="str">
            <v>CASADO</v>
          </cell>
          <cell r="V186">
            <v>32919</v>
          </cell>
          <cell r="W186" t="str">
            <v xml:space="preserve">MZA. H-15 - LA MERCED - </v>
          </cell>
          <cell r="X186" t="str">
            <v/>
          </cell>
          <cell r="Y186" t="str">
            <v/>
          </cell>
        </row>
        <row r="187">
          <cell r="A187">
            <v>260</v>
          </cell>
          <cell r="B187" t="str">
            <v>CIENCIAS ECONOMICAS</v>
          </cell>
          <cell r="C187" t="str">
            <v>ECONOMIA</v>
          </cell>
          <cell r="D187" t="str">
            <v>LIZA ORTIZ CESAR ROLANDO</v>
          </cell>
          <cell r="E187" t="str">
            <v>NOMBRADO</v>
          </cell>
          <cell r="F187" t="str">
            <v>PRINCIPAL DE</v>
          </cell>
          <cell r="G187">
            <v>190</v>
          </cell>
          <cell r="H187">
            <v>1</v>
          </cell>
          <cell r="I187">
            <v>0</v>
          </cell>
          <cell r="J187">
            <v>1200</v>
          </cell>
          <cell r="L187" t="str">
            <v>M</v>
          </cell>
          <cell r="M187" t="str">
            <v>PRI DE</v>
          </cell>
          <cell r="N187">
            <v>17922143</v>
          </cell>
          <cell r="O187">
            <v>20530</v>
          </cell>
          <cell r="P187" t="str">
            <v>ECONOMISTA</v>
          </cell>
          <cell r="Q187" t="str">
            <v xml:space="preserve"> </v>
          </cell>
          <cell r="S187" t="str">
            <v>DOCTOR</v>
          </cell>
          <cell r="U187" t="str">
            <v>CASADO</v>
          </cell>
          <cell r="V187">
            <v>23471</v>
          </cell>
          <cell r="W187" t="str">
            <v xml:space="preserve">AMERICA NORTE N° 401 -  - </v>
          </cell>
          <cell r="X187" t="str">
            <v/>
          </cell>
          <cell r="Y187" t="str">
            <v/>
          </cell>
        </row>
        <row r="188">
          <cell r="A188">
            <v>1279</v>
          </cell>
          <cell r="B188" t="str">
            <v>CIENCIAS ECONOMICAS</v>
          </cell>
          <cell r="C188" t="str">
            <v>ECONOMIA</v>
          </cell>
          <cell r="D188" t="str">
            <v>LOAYZA VALLEJOS NILO JAVIER</v>
          </cell>
          <cell r="E188" t="str">
            <v>NOMBRADO</v>
          </cell>
          <cell r="F188" t="str">
            <v>PRINCIPAL DE</v>
          </cell>
          <cell r="G188">
            <v>193</v>
          </cell>
          <cell r="H188">
            <v>1</v>
          </cell>
          <cell r="I188">
            <v>655.52</v>
          </cell>
          <cell r="J188">
            <v>1200</v>
          </cell>
          <cell r="L188" t="str">
            <v>M</v>
          </cell>
          <cell r="M188" t="str">
            <v>PRI DE</v>
          </cell>
          <cell r="N188">
            <v>17856391</v>
          </cell>
          <cell r="O188">
            <v>20530</v>
          </cell>
          <cell r="P188" t="str">
            <v>ECONOMISTA</v>
          </cell>
          <cell r="Q188" t="str">
            <v>MAESTRO</v>
          </cell>
          <cell r="S188" t="str">
            <v xml:space="preserve"> </v>
          </cell>
          <cell r="U188" t="str">
            <v>CASADO</v>
          </cell>
          <cell r="V188">
            <v>26407</v>
          </cell>
          <cell r="W188" t="str">
            <v>COLON N° 216 - CASCO URBANO - TRUJILLO</v>
          </cell>
          <cell r="X188" t="str">
            <v/>
          </cell>
          <cell r="Y188" t="str">
            <v/>
          </cell>
        </row>
        <row r="189">
          <cell r="A189">
            <v>1595</v>
          </cell>
          <cell r="B189" t="str">
            <v>CIENCIAS ECONOMICAS</v>
          </cell>
          <cell r="C189" t="str">
            <v>ECONOMIA</v>
          </cell>
          <cell r="D189" t="str">
            <v>RODRIGUEZ RODRIGUEZ ENRIQUE MIGUEL</v>
          </cell>
          <cell r="E189" t="str">
            <v>NOMBRADO</v>
          </cell>
          <cell r="F189" t="str">
            <v>PRINCIPAL DE</v>
          </cell>
          <cell r="G189">
            <v>195</v>
          </cell>
          <cell r="H189">
            <v>1</v>
          </cell>
          <cell r="I189">
            <v>655.52</v>
          </cell>
          <cell r="J189">
            <v>1200</v>
          </cell>
          <cell r="L189" t="str">
            <v>M</v>
          </cell>
          <cell r="M189" t="str">
            <v>PRI DE</v>
          </cell>
          <cell r="N189">
            <v>17873844</v>
          </cell>
          <cell r="O189">
            <v>20530</v>
          </cell>
          <cell r="P189" t="str">
            <v>ECONOMISTA</v>
          </cell>
          <cell r="Q189" t="str">
            <v>MAESTRO</v>
          </cell>
          <cell r="S189" t="str">
            <v>DOCTOR</v>
          </cell>
          <cell r="U189" t="str">
            <v>DIVORC.</v>
          </cell>
          <cell r="V189">
            <v>27316</v>
          </cell>
          <cell r="W189" t="str">
            <v>LOS TILOS Nº 240 - CALIFORNIA - VICTOR LARCO</v>
          </cell>
          <cell r="X189">
            <v>3</v>
          </cell>
          <cell r="Y189" t="str">
            <v>DECANO</v>
          </cell>
        </row>
        <row r="190">
          <cell r="A190">
            <v>1596</v>
          </cell>
          <cell r="B190" t="str">
            <v>CIENCIAS ECONOMICAS</v>
          </cell>
          <cell r="C190" t="str">
            <v>ECONOMIA</v>
          </cell>
          <cell r="D190" t="str">
            <v>FERNANDEZ ZUMAETA RAUL ANTONIO</v>
          </cell>
          <cell r="E190" t="str">
            <v>NOMBRADO</v>
          </cell>
          <cell r="F190" t="str">
            <v>PRINCIPAL DE</v>
          </cell>
          <cell r="G190">
            <v>196</v>
          </cell>
          <cell r="H190">
            <v>1</v>
          </cell>
          <cell r="I190">
            <v>644.91999999999996</v>
          </cell>
          <cell r="J190">
            <v>1200</v>
          </cell>
          <cell r="L190" t="str">
            <v>M</v>
          </cell>
          <cell r="M190" t="str">
            <v>PRI DE</v>
          </cell>
          <cell r="N190">
            <v>17923049</v>
          </cell>
          <cell r="O190" t="str">
            <v>A.F.P</v>
          </cell>
          <cell r="P190" t="str">
            <v>ECONOMISTA</v>
          </cell>
          <cell r="Q190" t="str">
            <v xml:space="preserve"> </v>
          </cell>
          <cell r="S190" t="str">
            <v xml:space="preserve"> </v>
          </cell>
          <cell r="U190" t="str">
            <v>CASADO</v>
          </cell>
          <cell r="V190">
            <v>27316</v>
          </cell>
          <cell r="W190" t="str">
            <v xml:space="preserve">CIRO ALEGRIA N° 524 LAS QUINTANAS -  - </v>
          </cell>
          <cell r="X190">
            <v>5</v>
          </cell>
          <cell r="Y190" t="str">
            <v>JEFE DE DEPARTAMENTO</v>
          </cell>
        </row>
        <row r="191">
          <cell r="A191">
            <v>1783</v>
          </cell>
          <cell r="B191" t="str">
            <v>CIENCIAS ECONOMICAS</v>
          </cell>
          <cell r="C191" t="str">
            <v>ECONOMIA</v>
          </cell>
          <cell r="D191" t="str">
            <v>LAVALLE DIOS PEDRO LUIS</v>
          </cell>
          <cell r="E191" t="str">
            <v>NOMBRADO</v>
          </cell>
          <cell r="F191" t="str">
            <v>PRINCIPAL DE</v>
          </cell>
          <cell r="G191">
            <v>197</v>
          </cell>
          <cell r="H191">
            <v>1</v>
          </cell>
          <cell r="I191">
            <v>655.54</v>
          </cell>
          <cell r="J191">
            <v>1200</v>
          </cell>
          <cell r="L191" t="str">
            <v>M</v>
          </cell>
          <cell r="M191" t="str">
            <v>PRI DE</v>
          </cell>
          <cell r="N191">
            <v>17837287</v>
          </cell>
          <cell r="O191">
            <v>20530</v>
          </cell>
          <cell r="P191" t="str">
            <v>ECONOMISTA</v>
          </cell>
          <cell r="Q191" t="str">
            <v>MAESTRO</v>
          </cell>
          <cell r="S191" t="str">
            <v>DOCTOR</v>
          </cell>
          <cell r="U191" t="str">
            <v>CASADO</v>
          </cell>
          <cell r="V191">
            <v>28254</v>
          </cell>
          <cell r="W191" t="str">
            <v xml:space="preserve"> -  - </v>
          </cell>
          <cell r="X191" t="str">
            <v/>
          </cell>
          <cell r="Y191" t="str">
            <v/>
          </cell>
        </row>
        <row r="192">
          <cell r="A192">
            <v>1928</v>
          </cell>
          <cell r="B192" t="str">
            <v>CIENCIAS ECONOMICAS</v>
          </cell>
          <cell r="C192" t="str">
            <v>ECONOMIA</v>
          </cell>
          <cell r="D192" t="str">
            <v>ESQUIVEL PAREDES JULIO CESAR</v>
          </cell>
          <cell r="E192" t="str">
            <v>NOMBRADO</v>
          </cell>
          <cell r="F192" t="str">
            <v>PRINCIPAL DE</v>
          </cell>
          <cell r="G192">
            <v>200</v>
          </cell>
          <cell r="H192">
            <v>1</v>
          </cell>
          <cell r="I192">
            <v>645.55999999999995</v>
          </cell>
          <cell r="J192">
            <v>1200</v>
          </cell>
          <cell r="L192" t="str">
            <v>M</v>
          </cell>
          <cell r="M192" t="str">
            <v>PRI DE</v>
          </cell>
          <cell r="N192">
            <v>17879160</v>
          </cell>
          <cell r="O192" t="str">
            <v>A.F.P</v>
          </cell>
          <cell r="P192" t="str">
            <v>ECONOMISTA</v>
          </cell>
          <cell r="Q192" t="str">
            <v>MAESTRO</v>
          </cell>
          <cell r="S192" t="str">
            <v xml:space="preserve"> </v>
          </cell>
          <cell r="U192" t="str">
            <v>CONVIV.</v>
          </cell>
          <cell r="V192">
            <v>28668</v>
          </cell>
          <cell r="W192" t="str">
            <v xml:space="preserve">LOS PAUJILES N° 184 LOS PINOS -  - </v>
          </cell>
          <cell r="X192" t="str">
            <v/>
          </cell>
          <cell r="Y192" t="str">
            <v/>
          </cell>
        </row>
        <row r="193">
          <cell r="A193">
            <v>2106</v>
          </cell>
          <cell r="B193" t="str">
            <v>CIENCIAS ECONOMICAS</v>
          </cell>
          <cell r="C193" t="str">
            <v>ECONOMIA</v>
          </cell>
          <cell r="D193" t="str">
            <v>VALVERDE VALVERDE EBERTH FERNANDO</v>
          </cell>
          <cell r="E193" t="str">
            <v>NOMBRADO</v>
          </cell>
          <cell r="F193" t="str">
            <v>PRINCIPAL DE</v>
          </cell>
          <cell r="G193">
            <v>201</v>
          </cell>
          <cell r="H193">
            <v>1</v>
          </cell>
          <cell r="I193">
            <v>645.55999999999995</v>
          </cell>
          <cell r="J193">
            <v>1200</v>
          </cell>
          <cell r="L193" t="str">
            <v>M</v>
          </cell>
          <cell r="M193" t="str">
            <v>PRI DE</v>
          </cell>
          <cell r="N193">
            <v>17886544</v>
          </cell>
          <cell r="O193">
            <v>19990</v>
          </cell>
          <cell r="P193" t="str">
            <v>ECONOMISTA</v>
          </cell>
          <cell r="Q193" t="str">
            <v>MAESTRO</v>
          </cell>
          <cell r="S193" t="str">
            <v>DOCTOR</v>
          </cell>
          <cell r="U193" t="str">
            <v>CASADA</v>
          </cell>
          <cell r="V193">
            <v>29628</v>
          </cell>
          <cell r="W193" t="str">
            <v>VICTOR FAJARDO Nº 305 - SANTA MARIA V ETAPA - TRUJILLO</v>
          </cell>
          <cell r="X193" t="str">
            <v/>
          </cell>
          <cell r="Y193" t="str">
            <v/>
          </cell>
        </row>
        <row r="194">
          <cell r="A194">
            <v>2169</v>
          </cell>
          <cell r="B194" t="str">
            <v>CIENCIAS ECONOMICAS</v>
          </cell>
          <cell r="C194" t="str">
            <v>ECONOMIA</v>
          </cell>
          <cell r="D194" t="str">
            <v>CALMET REYNA ENRIQUE</v>
          </cell>
          <cell r="E194" t="str">
            <v>NOMBRADO</v>
          </cell>
          <cell r="F194" t="str">
            <v>PRINCIPAL DE</v>
          </cell>
          <cell r="G194">
            <v>202</v>
          </cell>
          <cell r="H194">
            <v>1</v>
          </cell>
          <cell r="I194">
            <v>655.54</v>
          </cell>
          <cell r="J194">
            <v>1200</v>
          </cell>
          <cell r="L194" t="str">
            <v>M</v>
          </cell>
          <cell r="M194" t="str">
            <v>PRI DE</v>
          </cell>
          <cell r="N194">
            <v>17864351</v>
          </cell>
          <cell r="O194">
            <v>20530</v>
          </cell>
          <cell r="P194" t="str">
            <v>ECONOMISTA</v>
          </cell>
          <cell r="Q194" t="str">
            <v>MAESTRO</v>
          </cell>
          <cell r="S194" t="str">
            <v xml:space="preserve"> </v>
          </cell>
          <cell r="U194" t="str">
            <v>CONVIV.</v>
          </cell>
          <cell r="V194">
            <v>29768</v>
          </cell>
          <cell r="W194" t="str">
            <v>LOS RUBIES N° 512 - SANTA INES - TRUJILLO</v>
          </cell>
          <cell r="X194" t="str">
            <v/>
          </cell>
          <cell r="Y194" t="str">
            <v/>
          </cell>
        </row>
        <row r="195">
          <cell r="A195">
            <v>2490</v>
          </cell>
          <cell r="B195" t="str">
            <v>CIENCIAS ECONOMICAS</v>
          </cell>
          <cell r="C195" t="str">
            <v>ECONOMIA</v>
          </cell>
          <cell r="D195" t="str">
            <v>CASTAÑEDA MELENDEZ JOSE MANUEL</v>
          </cell>
          <cell r="E195" t="str">
            <v>NOMBRADO</v>
          </cell>
          <cell r="F195" t="str">
            <v>PRINCIPAL DE</v>
          </cell>
          <cell r="G195">
            <v>203</v>
          </cell>
          <cell r="H195">
            <v>1</v>
          </cell>
          <cell r="I195">
            <v>647.16</v>
          </cell>
          <cell r="J195">
            <v>1200</v>
          </cell>
          <cell r="L195" t="str">
            <v>M</v>
          </cell>
          <cell r="M195" t="str">
            <v>PRI DE</v>
          </cell>
          <cell r="N195">
            <v>17900243</v>
          </cell>
          <cell r="O195" t="str">
            <v>A.F.P</v>
          </cell>
          <cell r="P195" t="str">
            <v>ECONOMISTA</v>
          </cell>
          <cell r="Q195" t="str">
            <v>MAESTRO</v>
          </cell>
          <cell r="S195" t="str">
            <v xml:space="preserve"> </v>
          </cell>
          <cell r="U195" t="str">
            <v>CASADO</v>
          </cell>
          <cell r="V195">
            <v>30011</v>
          </cell>
          <cell r="W195" t="str">
            <v>MZ. H' LOTE 28 - COVICORTI - TRUJILLO</v>
          </cell>
          <cell r="X195">
            <v>6</v>
          </cell>
          <cell r="Y195" t="str">
            <v>DIRECTOR DE ESCUELA</v>
          </cell>
        </row>
        <row r="196">
          <cell r="A196">
            <v>2701</v>
          </cell>
          <cell r="B196" t="str">
            <v>CIENCIAS ECONOMICAS</v>
          </cell>
          <cell r="C196" t="str">
            <v>ECONOMIA</v>
          </cell>
          <cell r="D196" t="str">
            <v>RODRIGUEZ NOMURA HERRIOT ELMER</v>
          </cell>
          <cell r="E196" t="str">
            <v>NOMBRADO</v>
          </cell>
          <cell r="F196" t="str">
            <v>PRINCIPAL DE</v>
          </cell>
          <cell r="G196">
            <v>204</v>
          </cell>
          <cell r="H196">
            <v>1</v>
          </cell>
          <cell r="I196">
            <v>634.64</v>
          </cell>
          <cell r="J196">
            <v>1200</v>
          </cell>
          <cell r="L196" t="str">
            <v>M</v>
          </cell>
          <cell r="M196" t="str">
            <v>PRI DE</v>
          </cell>
          <cell r="N196">
            <v>17928874</v>
          </cell>
          <cell r="O196" t="str">
            <v>A.F.P</v>
          </cell>
          <cell r="P196" t="str">
            <v>ECONOMISTA</v>
          </cell>
          <cell r="Q196" t="str">
            <v>MAESTRO</v>
          </cell>
          <cell r="S196" t="str">
            <v xml:space="preserve"> </v>
          </cell>
          <cell r="U196" t="str">
            <v>CASADO</v>
          </cell>
          <cell r="V196">
            <v>30749</v>
          </cell>
          <cell r="W196" t="str">
            <v>MZ. F LOTE 6 - LAS FLORES - VICTOR LARCO</v>
          </cell>
          <cell r="X196" t="str">
            <v/>
          </cell>
          <cell r="Y196" t="str">
            <v/>
          </cell>
        </row>
        <row r="197">
          <cell r="A197">
            <v>1851</v>
          </cell>
          <cell r="B197" t="str">
            <v>CIENCIAS ECONOMICAS</v>
          </cell>
          <cell r="C197" t="str">
            <v>ECONOMIA</v>
          </cell>
          <cell r="D197" t="str">
            <v>ZEGARRA PINTO JORGE EDILBERTO</v>
          </cell>
          <cell r="E197" t="str">
            <v>NOMBRADO</v>
          </cell>
          <cell r="F197" t="str">
            <v>PRINCIPAL DE</v>
          </cell>
          <cell r="G197">
            <v>205</v>
          </cell>
          <cell r="H197">
            <v>1</v>
          </cell>
          <cell r="I197">
            <v>655.54</v>
          </cell>
          <cell r="J197">
            <v>1200</v>
          </cell>
          <cell r="L197" t="str">
            <v>M</v>
          </cell>
          <cell r="M197" t="str">
            <v>PRI DE</v>
          </cell>
          <cell r="N197">
            <v>17806927</v>
          </cell>
          <cell r="O197">
            <v>20530</v>
          </cell>
          <cell r="P197" t="str">
            <v>ECONOMISTA</v>
          </cell>
          <cell r="Q197" t="str">
            <v>MAESTRO</v>
          </cell>
          <cell r="S197" t="str">
            <v>DOCTOR</v>
          </cell>
          <cell r="U197" t="str">
            <v>CASADO</v>
          </cell>
          <cell r="V197">
            <v>28384</v>
          </cell>
          <cell r="W197" t="str">
            <v>MIGUEL IGLESIAS N° 201 - SANTA MARIA V ETAPA - TRUJILLO</v>
          </cell>
          <cell r="X197" t="str">
            <v/>
          </cell>
          <cell r="Y197" t="str">
            <v/>
          </cell>
        </row>
        <row r="198">
          <cell r="A198">
            <v>3367</v>
          </cell>
          <cell r="B198" t="str">
            <v>CIENCIAS ECONOMICAS</v>
          </cell>
          <cell r="C198" t="str">
            <v>ECONOMIA</v>
          </cell>
          <cell r="D198" t="str">
            <v>FRANCO CORNELIO CARLOS ALBERTO</v>
          </cell>
          <cell r="E198" t="str">
            <v>NOMBRADO</v>
          </cell>
          <cell r="F198" t="str">
            <v>ASOCIADO DE</v>
          </cell>
          <cell r="G198">
            <v>208</v>
          </cell>
          <cell r="H198">
            <v>1</v>
          </cell>
          <cell r="I198">
            <v>283.16000000000003</v>
          </cell>
          <cell r="J198">
            <v>580</v>
          </cell>
          <cell r="L198" t="str">
            <v>M</v>
          </cell>
          <cell r="M198" t="str">
            <v>ASO DE</v>
          </cell>
          <cell r="N198">
            <v>17996192</v>
          </cell>
          <cell r="O198" t="str">
            <v>A.F.P</v>
          </cell>
          <cell r="P198" t="str">
            <v>ECONOMISTA</v>
          </cell>
          <cell r="Q198" t="str">
            <v>MAESTRO</v>
          </cell>
          <cell r="S198" t="str">
            <v xml:space="preserve"> </v>
          </cell>
          <cell r="U198" t="str">
            <v>CASADO</v>
          </cell>
          <cell r="V198">
            <v>32700</v>
          </cell>
          <cell r="W198" t="str">
            <v>SUCRE N° 24 -  - LAREDO</v>
          </cell>
          <cell r="X198" t="str">
            <v/>
          </cell>
          <cell r="Y198" t="str">
            <v/>
          </cell>
        </row>
        <row r="199">
          <cell r="A199">
            <v>3368</v>
          </cell>
          <cell r="B199" t="str">
            <v>CIENCIAS ECONOMICAS</v>
          </cell>
          <cell r="C199" t="str">
            <v>ECONOMIA</v>
          </cell>
          <cell r="D199" t="str">
            <v>CANO URBINA EDUARDO ANDRES</v>
          </cell>
          <cell r="E199" t="str">
            <v>NOMBRADO</v>
          </cell>
          <cell r="F199" t="str">
            <v>ASOCIADO DE</v>
          </cell>
          <cell r="G199">
            <v>209</v>
          </cell>
          <cell r="H199">
            <v>1</v>
          </cell>
          <cell r="I199">
            <v>283.16000000000003</v>
          </cell>
          <cell r="J199">
            <v>580</v>
          </cell>
          <cell r="L199" t="str">
            <v>M</v>
          </cell>
          <cell r="M199" t="str">
            <v>ASO DE</v>
          </cell>
          <cell r="N199">
            <v>17869141</v>
          </cell>
          <cell r="O199" t="str">
            <v>A.F.P</v>
          </cell>
          <cell r="P199" t="str">
            <v>ECONOMISTA</v>
          </cell>
          <cell r="Q199" t="str">
            <v>MAESTRO</v>
          </cell>
          <cell r="S199" t="str">
            <v xml:space="preserve"> </v>
          </cell>
          <cell r="U199" t="str">
            <v>CASADO</v>
          </cell>
          <cell r="V199">
            <v>32700</v>
          </cell>
          <cell r="W199" t="str">
            <v>MZ. P' LOTE 4 - MONSERRATE IV ETAPA - TRUJILLO</v>
          </cell>
          <cell r="X199" t="str">
            <v/>
          </cell>
          <cell r="Y199" t="str">
            <v/>
          </cell>
        </row>
        <row r="200">
          <cell r="A200">
            <v>2931</v>
          </cell>
          <cell r="B200" t="str">
            <v>CIENCIAS ECONOMICAS</v>
          </cell>
          <cell r="C200" t="str">
            <v>ECONOMIA</v>
          </cell>
          <cell r="D200" t="str">
            <v>LEON MOSTACERO LUZMILA ELENA</v>
          </cell>
          <cell r="E200" t="str">
            <v>NOMBRADO</v>
          </cell>
          <cell r="F200" t="str">
            <v>ASOCIADO DE</v>
          </cell>
          <cell r="G200">
            <v>210</v>
          </cell>
          <cell r="H200">
            <v>1</v>
          </cell>
          <cell r="I200">
            <v>246.98</v>
          </cell>
          <cell r="J200">
            <v>580</v>
          </cell>
          <cell r="L200" t="str">
            <v>F</v>
          </cell>
          <cell r="M200" t="str">
            <v>ASO DE</v>
          </cell>
          <cell r="N200">
            <v>17879710</v>
          </cell>
          <cell r="O200" t="str">
            <v>A.F.P</v>
          </cell>
          <cell r="P200" t="str">
            <v>ECONOMISTA</v>
          </cell>
          <cell r="Q200" t="str">
            <v>MAESTRO</v>
          </cell>
          <cell r="S200" t="str">
            <v>DOCTOR</v>
          </cell>
          <cell r="U200" t="str">
            <v>SOLTERA</v>
          </cell>
          <cell r="V200">
            <v>31656</v>
          </cell>
          <cell r="W200" t="str">
            <v>HUSARES DE JUNIN N° 499 - MONSERRATE - TRUJILLO</v>
          </cell>
          <cell r="X200" t="str">
            <v/>
          </cell>
          <cell r="Y200" t="str">
            <v/>
          </cell>
        </row>
        <row r="201">
          <cell r="A201">
            <v>4282</v>
          </cell>
          <cell r="B201" t="str">
            <v>CIENCIAS ECONOMICAS</v>
          </cell>
          <cell r="C201" t="str">
            <v>ECONOMIA</v>
          </cell>
          <cell r="D201" t="str">
            <v>SULEN LAU FELIX MAXIMILIANO</v>
          </cell>
          <cell r="E201" t="str">
            <v>NOMBRADO</v>
          </cell>
          <cell r="F201" t="str">
            <v>AUXILIAR TC</v>
          </cell>
          <cell r="G201">
            <v>217</v>
          </cell>
          <cell r="H201">
            <v>1</v>
          </cell>
          <cell r="I201">
            <v>116.84</v>
          </cell>
          <cell r="J201">
            <v>280</v>
          </cell>
          <cell r="L201" t="str">
            <v>M</v>
          </cell>
          <cell r="M201" t="str">
            <v>AUX TC</v>
          </cell>
          <cell r="N201">
            <v>17810427</v>
          </cell>
          <cell r="O201" t="str">
            <v>A.F.P</v>
          </cell>
          <cell r="P201" t="str">
            <v>ECONOMISTA</v>
          </cell>
          <cell r="Q201" t="str">
            <v>MAESTRO</v>
          </cell>
          <cell r="S201" t="str">
            <v xml:space="preserve"> </v>
          </cell>
          <cell r="U201" t="str">
            <v>CASADO</v>
          </cell>
          <cell r="V201">
            <v>33904</v>
          </cell>
          <cell r="W201" t="str">
            <v>ARGENTINA N° 234 - EL RECREO - TRUJILLO</v>
          </cell>
          <cell r="X201" t="str">
            <v/>
          </cell>
          <cell r="Y201" t="str">
            <v/>
          </cell>
        </row>
        <row r="202">
          <cell r="A202">
            <v>4915</v>
          </cell>
          <cell r="B202" t="str">
            <v>CIENCIAS ECONOMICAS</v>
          </cell>
          <cell r="C202" t="str">
            <v>ECONOMIA</v>
          </cell>
          <cell r="D202" t="str">
            <v>VENTURA AGUILAR HENRY ELDER</v>
          </cell>
          <cell r="E202" t="str">
            <v>NOMBRADO</v>
          </cell>
          <cell r="F202" t="str">
            <v>AUXILIAR TC</v>
          </cell>
          <cell r="G202">
            <v>219</v>
          </cell>
          <cell r="H202">
            <v>1</v>
          </cell>
          <cell r="I202">
            <v>0</v>
          </cell>
          <cell r="J202">
            <v>0</v>
          </cell>
          <cell r="L202" t="str">
            <v>M</v>
          </cell>
          <cell r="M202" t="str">
            <v>AUX TC</v>
          </cell>
          <cell r="N202">
            <v>18074679</v>
          </cell>
          <cell r="O202" t="str">
            <v>A.F.P.</v>
          </cell>
          <cell r="P202" t="str">
            <v>ECONOMISTA</v>
          </cell>
          <cell r="Q202" t="str">
            <v>MAESTRO</v>
          </cell>
          <cell r="S202" t="str">
            <v xml:space="preserve"> </v>
          </cell>
          <cell r="U202" t="str">
            <v>CASADO</v>
          </cell>
          <cell r="V202">
            <v>36220</v>
          </cell>
          <cell r="W202" t="str">
            <v>PROL. UNION 1341 - 3B - DANIEL HOYLE - TRUJILLO</v>
          </cell>
          <cell r="X202" t="str">
            <v/>
          </cell>
          <cell r="Y202" t="str">
            <v/>
          </cell>
        </row>
        <row r="203">
          <cell r="A203">
            <v>4379</v>
          </cell>
          <cell r="B203" t="str">
            <v>CIENCIAS ECONOMICAS</v>
          </cell>
          <cell r="C203" t="str">
            <v>ECONOMIA</v>
          </cell>
          <cell r="D203" t="str">
            <v>CASTILLO VERA FELIX SEGUNDO</v>
          </cell>
          <cell r="E203" t="str">
            <v>NOMBRADO</v>
          </cell>
          <cell r="F203" t="str">
            <v>AUXILIAR TC</v>
          </cell>
          <cell r="G203">
            <v>220</v>
          </cell>
          <cell r="H203">
            <v>1</v>
          </cell>
          <cell r="I203">
            <v>123.84</v>
          </cell>
          <cell r="J203">
            <v>280</v>
          </cell>
          <cell r="L203" t="str">
            <v>M</v>
          </cell>
          <cell r="M203" t="str">
            <v>AUX TC</v>
          </cell>
          <cell r="N203">
            <v>17800948</v>
          </cell>
          <cell r="O203" t="str">
            <v>A.F.P</v>
          </cell>
          <cell r="P203" t="str">
            <v>ECONOMISTA</v>
          </cell>
          <cell r="Q203" t="str">
            <v>MAESTRO</v>
          </cell>
          <cell r="S203" t="str">
            <v xml:space="preserve"> </v>
          </cell>
          <cell r="U203" t="str">
            <v>CASADO</v>
          </cell>
          <cell r="V203">
            <v>34136</v>
          </cell>
          <cell r="W203" t="str">
            <v xml:space="preserve">PERIDOTOS MZ. G8 LTE. 17 - LA RINCONADA - </v>
          </cell>
          <cell r="X203" t="str">
            <v/>
          </cell>
          <cell r="Y203" t="str">
            <v/>
          </cell>
        </row>
        <row r="204">
          <cell r="A204">
            <v>4284</v>
          </cell>
          <cell r="B204" t="str">
            <v>CIENCIAS ECONOMICAS</v>
          </cell>
          <cell r="C204" t="str">
            <v>ECONOMIA</v>
          </cell>
          <cell r="D204" t="str">
            <v>BENITEZ GAMBOA JESUS SIGIFREDO</v>
          </cell>
          <cell r="E204" t="str">
            <v>NOMBRADO</v>
          </cell>
          <cell r="F204" t="str">
            <v>AUXILIAR TP 20 H</v>
          </cell>
          <cell r="G204">
            <v>221</v>
          </cell>
          <cell r="H204">
            <v>1</v>
          </cell>
          <cell r="I204">
            <v>26.92</v>
          </cell>
          <cell r="J204">
            <v>140</v>
          </cell>
          <cell r="L204" t="str">
            <v>M</v>
          </cell>
          <cell r="M204" t="str">
            <v>AUX TP</v>
          </cell>
          <cell r="N204">
            <v>19028062</v>
          </cell>
          <cell r="O204" t="str">
            <v>A.F.P</v>
          </cell>
          <cell r="P204" t="str">
            <v>ECONOMISTA</v>
          </cell>
          <cell r="Q204" t="str">
            <v>MAESTRO</v>
          </cell>
          <cell r="S204" t="str">
            <v xml:space="preserve"> </v>
          </cell>
          <cell r="U204" t="str">
            <v>CASADO</v>
          </cell>
          <cell r="V204">
            <v>33904</v>
          </cell>
          <cell r="W204" t="str">
            <v>LOS PETALOS MZ. 05 LT. 14 - LOS ROSALES SAN ANDRES - TRUJILLO</v>
          </cell>
          <cell r="X204" t="str">
            <v/>
          </cell>
          <cell r="Y204" t="str">
            <v/>
          </cell>
        </row>
        <row r="205">
          <cell r="A205">
            <v>4286</v>
          </cell>
          <cell r="B205" t="str">
            <v>CIENCIAS ECONOMICAS</v>
          </cell>
          <cell r="C205" t="str">
            <v>ECONOMIA</v>
          </cell>
          <cell r="D205" t="str">
            <v>LIZA AVILA MONICA HERTA</v>
          </cell>
          <cell r="E205" t="str">
            <v>NOMBRADO</v>
          </cell>
          <cell r="F205" t="str">
            <v>ASOCIADO DE</v>
          </cell>
          <cell r="G205">
            <v>696</v>
          </cell>
          <cell r="H205">
            <v>1</v>
          </cell>
          <cell r="I205">
            <v>79.78</v>
          </cell>
          <cell r="J205">
            <v>300</v>
          </cell>
          <cell r="L205" t="str">
            <v>F</v>
          </cell>
          <cell r="M205" t="str">
            <v>AUX DE</v>
          </cell>
          <cell r="N205">
            <v>17844627</v>
          </cell>
          <cell r="O205" t="str">
            <v>A.F.P</v>
          </cell>
          <cell r="P205" t="str">
            <v>ECONOMISTA</v>
          </cell>
          <cell r="Q205" t="str">
            <v>MAESTRO</v>
          </cell>
          <cell r="S205" t="str">
            <v xml:space="preserve"> </v>
          </cell>
          <cell r="U205" t="str">
            <v>CASADA</v>
          </cell>
          <cell r="V205">
            <v>33904</v>
          </cell>
          <cell r="W205" t="str">
            <v>CALLE 11 P-12 - VILLA DEL CONTADOR - TRUJILLO</v>
          </cell>
          <cell r="X205" t="str">
            <v/>
          </cell>
          <cell r="Y205" t="str">
            <v/>
          </cell>
        </row>
        <row r="206">
          <cell r="A206">
            <v>3369</v>
          </cell>
          <cell r="B206" t="str">
            <v>CIENCIAS ECONOMICAS</v>
          </cell>
          <cell r="C206" t="str">
            <v>ECONOMIA</v>
          </cell>
          <cell r="D206" t="str">
            <v>POLO CAMPOS ANGEL FRANCISCO</v>
          </cell>
          <cell r="E206" t="str">
            <v>NOMBRADO</v>
          </cell>
          <cell r="F206" t="str">
            <v>ASOCIADO TC</v>
          </cell>
          <cell r="G206">
            <v>956</v>
          </cell>
          <cell r="H206">
            <v>1</v>
          </cell>
          <cell r="I206">
            <v>27.58</v>
          </cell>
          <cell r="J206">
            <v>140</v>
          </cell>
          <cell r="L206" t="str">
            <v>M</v>
          </cell>
          <cell r="M206" t="str">
            <v>ASO TC</v>
          </cell>
          <cell r="N206">
            <v>17875429</v>
          </cell>
          <cell r="O206" t="str">
            <v>A.F.P</v>
          </cell>
          <cell r="P206" t="str">
            <v>ECONOMISTA</v>
          </cell>
          <cell r="Q206" t="str">
            <v>MAESTRO</v>
          </cell>
          <cell r="S206" t="str">
            <v xml:space="preserve"> </v>
          </cell>
          <cell r="U206" t="str">
            <v>CASADO</v>
          </cell>
          <cell r="V206">
            <v>32700</v>
          </cell>
          <cell r="W206" t="str">
            <v>RODRIGUEZ DE MENDOZA N° 460 - LA NORIA - TRUJILLO</v>
          </cell>
          <cell r="X206" t="str">
            <v/>
          </cell>
          <cell r="Y206" t="str">
            <v/>
          </cell>
        </row>
        <row r="207">
          <cell r="A207">
            <v>4285</v>
          </cell>
          <cell r="B207" t="str">
            <v>CIENCIAS ECONOMICAS</v>
          </cell>
          <cell r="C207" t="str">
            <v>ECONOMIA</v>
          </cell>
          <cell r="D207" t="str">
            <v>MUÑOZ DIAZ LUIS ALBERTO</v>
          </cell>
          <cell r="E207" t="str">
            <v>NOMBRADO</v>
          </cell>
          <cell r="F207" t="str">
            <v>ASOCIADO TC</v>
          </cell>
          <cell r="G207">
            <v>957</v>
          </cell>
          <cell r="H207">
            <v>1</v>
          </cell>
          <cell r="I207">
            <v>127.56</v>
          </cell>
          <cell r="J207">
            <v>560</v>
          </cell>
          <cell r="L207" t="str">
            <v>M</v>
          </cell>
          <cell r="M207" t="str">
            <v>ASO TC</v>
          </cell>
          <cell r="N207">
            <v>17824838</v>
          </cell>
          <cell r="O207" t="str">
            <v>A.F.P</v>
          </cell>
          <cell r="P207" t="str">
            <v>ECONOMISTA</v>
          </cell>
          <cell r="Q207" t="str">
            <v>MAESTRO</v>
          </cell>
          <cell r="S207" t="str">
            <v xml:space="preserve"> </v>
          </cell>
          <cell r="U207" t="str">
            <v>CASADO</v>
          </cell>
          <cell r="V207">
            <v>33904</v>
          </cell>
          <cell r="W207" t="str">
            <v>MZ. P' LOTE 4 - SEMIRUSTICA EL BOSQUE - TRUJILLO</v>
          </cell>
          <cell r="X207" t="str">
            <v/>
          </cell>
          <cell r="Y207" t="str">
            <v/>
          </cell>
        </row>
        <row r="208">
          <cell r="A208">
            <v>4283</v>
          </cell>
          <cell r="B208" t="str">
            <v>CIENCIAS ECONOMICAS</v>
          </cell>
          <cell r="C208" t="str">
            <v>ECONOMIA</v>
          </cell>
          <cell r="D208" t="str">
            <v>RONCAL RODRIGUEZ FRANKLIN SANTIAGO</v>
          </cell>
          <cell r="E208" t="str">
            <v>NOMBRADO</v>
          </cell>
          <cell r="F208" t="str">
            <v>ASOCIADO TC</v>
          </cell>
          <cell r="G208">
            <v>959</v>
          </cell>
          <cell r="H208">
            <v>1</v>
          </cell>
          <cell r="I208">
            <v>280.36</v>
          </cell>
          <cell r="J208">
            <v>560</v>
          </cell>
          <cell r="L208" t="str">
            <v>M</v>
          </cell>
          <cell r="M208" t="str">
            <v>ASO TC</v>
          </cell>
          <cell r="N208">
            <v>17917884</v>
          </cell>
          <cell r="O208" t="str">
            <v>A.F.P</v>
          </cell>
          <cell r="P208" t="str">
            <v>ECONOMISTA</v>
          </cell>
          <cell r="Q208" t="str">
            <v>MAESTRO</v>
          </cell>
          <cell r="S208" t="str">
            <v xml:space="preserve"> </v>
          </cell>
          <cell r="U208" t="str">
            <v>CASADO</v>
          </cell>
          <cell r="V208">
            <v>33904</v>
          </cell>
          <cell r="W208" t="str">
            <v>EDIF. 12V - DPTO. 306 - MONSERRATE - TRUJILLO</v>
          </cell>
          <cell r="X208" t="str">
            <v/>
          </cell>
          <cell r="Y208" t="str">
            <v/>
          </cell>
        </row>
        <row r="209">
          <cell r="A209">
            <v>5508</v>
          </cell>
          <cell r="B209" t="str">
            <v>CIENCIAS ECONOMICAS</v>
          </cell>
          <cell r="C209" t="str">
            <v>ECONOMIA</v>
          </cell>
          <cell r="D209" t="str">
            <v>BAUTISTA ZUÑIGA LILY DE LA CONCEPCION</v>
          </cell>
          <cell r="E209" t="str">
            <v>CONTRATADO</v>
          </cell>
          <cell r="F209" t="str">
            <v>AUXILIAR TC</v>
          </cell>
          <cell r="G209">
            <v>27</v>
          </cell>
          <cell r="H209">
            <v>1</v>
          </cell>
          <cell r="I209">
            <v>0</v>
          </cell>
          <cell r="J209">
            <v>0</v>
          </cell>
          <cell r="L209" t="str">
            <v>F</v>
          </cell>
          <cell r="M209" t="str">
            <v>AUX TC</v>
          </cell>
          <cell r="N209">
            <v>18075015</v>
          </cell>
          <cell r="O209" t="str">
            <v>A.F.P.</v>
          </cell>
          <cell r="P209" t="str">
            <v>ECONOMISTA</v>
          </cell>
          <cell r="Q209" t="str">
            <v>MAESTRO</v>
          </cell>
          <cell r="S209" t="str">
            <v xml:space="preserve"> </v>
          </cell>
          <cell r="U209" t="str">
            <v>SOLTERA</v>
          </cell>
          <cell r="V209">
            <v>38091</v>
          </cell>
          <cell r="W209" t="str">
            <v>JOSE GALVEZ N°871 - CHICAGO - TRUJILLO</v>
          </cell>
          <cell r="X209" t="str">
            <v/>
          </cell>
          <cell r="Y209" t="str">
            <v/>
          </cell>
        </row>
        <row r="210">
          <cell r="A210">
            <v>5506</v>
          </cell>
          <cell r="B210" t="str">
            <v>CIENCIAS ECONOMICAS</v>
          </cell>
          <cell r="C210" t="str">
            <v>ECONOMIA</v>
          </cell>
          <cell r="D210" t="str">
            <v>ZAVALETA LOPEZ MARIA CECILIA</v>
          </cell>
          <cell r="E210" t="str">
            <v>CONTRATADO</v>
          </cell>
          <cell r="F210" t="str">
            <v>AUXILIAR TC</v>
          </cell>
          <cell r="G210">
            <v>41</v>
          </cell>
          <cell r="H210">
            <v>1</v>
          </cell>
          <cell r="I210">
            <v>0</v>
          </cell>
          <cell r="J210">
            <v>0</v>
          </cell>
          <cell r="L210" t="str">
            <v>F</v>
          </cell>
          <cell r="M210" t="str">
            <v>AUX TC</v>
          </cell>
          <cell r="N210">
            <v>18122972</v>
          </cell>
          <cell r="O210" t="str">
            <v>A.F.P.</v>
          </cell>
          <cell r="P210" t="str">
            <v>ECONOMISTA</v>
          </cell>
          <cell r="Q210" t="str">
            <v>MAESTRO</v>
          </cell>
          <cell r="S210" t="str">
            <v xml:space="preserve"> </v>
          </cell>
          <cell r="U210" t="str">
            <v>CASADA</v>
          </cell>
          <cell r="V210">
            <v>38091</v>
          </cell>
          <cell r="W210" t="str">
            <v>LA PLANICIE Nº 480 - LOS LAURELES - TRUJILLO</v>
          </cell>
          <cell r="X210" t="str">
            <v/>
          </cell>
          <cell r="Y210" t="str">
            <v/>
          </cell>
        </row>
        <row r="211">
          <cell r="A211">
            <v>5204</v>
          </cell>
          <cell r="B211" t="str">
            <v>CIENCIAS ECONOMICAS</v>
          </cell>
          <cell r="C211" t="str">
            <v>ECONOMIA</v>
          </cell>
          <cell r="D211" t="str">
            <v>JAULIS QUISPE DAVID</v>
          </cell>
          <cell r="E211" t="str">
            <v>CONTRATADO</v>
          </cell>
          <cell r="F211" t="str">
            <v>AUXILIAR TC</v>
          </cell>
          <cell r="G211">
            <v>156</v>
          </cell>
          <cell r="H211">
            <v>1</v>
          </cell>
          <cell r="I211">
            <v>0</v>
          </cell>
          <cell r="J211">
            <v>0</v>
          </cell>
          <cell r="L211" t="str">
            <v>M</v>
          </cell>
          <cell r="M211" t="str">
            <v>AUX TC</v>
          </cell>
          <cell r="N211">
            <v>28604108</v>
          </cell>
          <cell r="O211" t="str">
            <v>A.F.P.</v>
          </cell>
          <cell r="P211" t="str">
            <v>ECONOMISTA</v>
          </cell>
          <cell r="Q211" t="str">
            <v>MAESTRO</v>
          </cell>
          <cell r="S211" t="str">
            <v xml:space="preserve"> </v>
          </cell>
          <cell r="U211" t="str">
            <v>CASADO</v>
          </cell>
          <cell r="V211">
            <v>36818</v>
          </cell>
          <cell r="W211" t="str">
            <v>PEDRO MUÑIZ # 612 - SANCHEZ CARRION - TRUJILLO</v>
          </cell>
          <cell r="X211" t="str">
            <v/>
          </cell>
          <cell r="Y211" t="str">
            <v/>
          </cell>
        </row>
        <row r="212">
          <cell r="A212">
            <v>5507</v>
          </cell>
          <cell r="B212" t="str">
            <v>CIENCIAS ECONOMICAS</v>
          </cell>
          <cell r="C212" t="str">
            <v>ECONOMIA</v>
          </cell>
          <cell r="D212" t="str">
            <v>REYES VASQUEZ JULIO CESAR</v>
          </cell>
          <cell r="E212" t="str">
            <v>CONTRATADO</v>
          </cell>
          <cell r="F212" t="str">
            <v>JP TC</v>
          </cell>
          <cell r="G212">
            <v>223</v>
          </cell>
          <cell r="H212">
            <v>1</v>
          </cell>
          <cell r="I212">
            <v>0</v>
          </cell>
          <cell r="J212">
            <v>0</v>
          </cell>
          <cell r="L212" t="str">
            <v>M</v>
          </cell>
          <cell r="M212" t="str">
            <v>JP TC</v>
          </cell>
          <cell r="N212">
            <v>17906917</v>
          </cell>
          <cell r="O212">
            <v>19990</v>
          </cell>
          <cell r="P212" t="str">
            <v>ECONOMISTA</v>
          </cell>
          <cell r="Q212" t="str">
            <v xml:space="preserve"> </v>
          </cell>
          <cell r="S212" t="str">
            <v xml:space="preserve"> </v>
          </cell>
          <cell r="U212" t="str">
            <v>CASADO</v>
          </cell>
          <cell r="V212">
            <v>38091</v>
          </cell>
          <cell r="W212" t="str">
            <v>LUTHER KING Nº 285 - LA PERLA - TRUJILLO</v>
          </cell>
          <cell r="X212" t="str">
            <v/>
          </cell>
          <cell r="Y212" t="str">
            <v/>
          </cell>
        </row>
        <row r="213">
          <cell r="A213">
            <v>5706</v>
          </cell>
          <cell r="B213" t="str">
            <v>CIENCIAS ECONOMICAS</v>
          </cell>
          <cell r="C213" t="str">
            <v>ECONOMIA</v>
          </cell>
          <cell r="D213" t="str">
            <v>OBANDO PERALTA ENA CECILIA</v>
          </cell>
          <cell r="E213" t="str">
            <v>CONTRATADO</v>
          </cell>
          <cell r="F213" t="str">
            <v>JP TC</v>
          </cell>
          <cell r="G213">
            <v>224</v>
          </cell>
          <cell r="H213">
            <v>1</v>
          </cell>
          <cell r="I213">
            <v>0</v>
          </cell>
          <cell r="J213">
            <v>0</v>
          </cell>
          <cell r="L213" t="str">
            <v>F</v>
          </cell>
          <cell r="M213" t="str">
            <v>JP TC</v>
          </cell>
          <cell r="N213">
            <v>0</v>
          </cell>
          <cell r="O213">
            <v>0</v>
          </cell>
          <cell r="P213" t="str">
            <v>ECONOMISTA</v>
          </cell>
          <cell r="Q213">
            <v>0</v>
          </cell>
          <cell r="S213">
            <v>0</v>
          </cell>
          <cell r="U213">
            <v>0</v>
          </cell>
          <cell r="V213" t="str">
            <v>*</v>
          </cell>
          <cell r="W213">
            <v>0</v>
          </cell>
          <cell r="X213" t="str">
            <v/>
          </cell>
          <cell r="Y213" t="str">
            <v/>
          </cell>
        </row>
        <row r="214">
          <cell r="A214">
            <v>4610</v>
          </cell>
          <cell r="B214" t="str">
            <v>CIENCIAS ECONOMICAS</v>
          </cell>
          <cell r="C214" t="str">
            <v>ECONOMIA</v>
          </cell>
          <cell r="D214" t="str">
            <v>QUEZADA LEIVA SERGIO FERMIN</v>
          </cell>
          <cell r="E214" t="str">
            <v>CONTRATADO</v>
          </cell>
          <cell r="F214" t="str">
            <v>JP TP 10 H</v>
          </cell>
          <cell r="G214">
            <v>225</v>
          </cell>
          <cell r="H214">
            <v>1</v>
          </cell>
          <cell r="I214">
            <v>0</v>
          </cell>
          <cell r="J214">
            <v>0</v>
          </cell>
          <cell r="L214" t="str">
            <v>M</v>
          </cell>
          <cell r="M214" t="str">
            <v>JP TP</v>
          </cell>
          <cell r="N214">
            <v>0</v>
          </cell>
          <cell r="O214">
            <v>0</v>
          </cell>
          <cell r="P214" t="str">
            <v>ECONOMISTA</v>
          </cell>
          <cell r="Q214">
            <v>0</v>
          </cell>
          <cell r="S214">
            <v>0</v>
          </cell>
          <cell r="U214">
            <v>0</v>
          </cell>
          <cell r="V214" t="str">
            <v>*</v>
          </cell>
          <cell r="W214">
            <v>0</v>
          </cell>
          <cell r="X214" t="str">
            <v/>
          </cell>
          <cell r="Y214" t="str">
            <v/>
          </cell>
        </row>
        <row r="215">
          <cell r="A215">
            <v>5291</v>
          </cell>
          <cell r="B215" t="str">
            <v>CIENCIAS ECONOMICAS</v>
          </cell>
          <cell r="C215" t="str">
            <v>ECONOMIA</v>
          </cell>
          <cell r="D215" t="str">
            <v>ASMAT ALVA ALBERTO RAMIRO</v>
          </cell>
          <cell r="E215" t="str">
            <v>CONTRATADO</v>
          </cell>
          <cell r="F215" t="str">
            <v>AUXILIAR TC</v>
          </cell>
          <cell r="G215">
            <v>312</v>
          </cell>
          <cell r="H215">
            <v>1</v>
          </cell>
          <cell r="I215">
            <v>0</v>
          </cell>
          <cell r="J215">
            <v>0</v>
          </cell>
          <cell r="L215" t="str">
            <v>M</v>
          </cell>
          <cell r="M215" t="str">
            <v>AUX TC</v>
          </cell>
          <cell r="N215">
            <v>17813682</v>
          </cell>
          <cell r="O215" t="str">
            <v>A.F.P.</v>
          </cell>
          <cell r="P215" t="str">
            <v>ECONOMISTA</v>
          </cell>
          <cell r="Q215" t="str">
            <v>MAESTRO</v>
          </cell>
          <cell r="S215" t="str">
            <v xml:space="preserve"> </v>
          </cell>
          <cell r="U215" t="str">
            <v xml:space="preserve"> CASADO</v>
          </cell>
          <cell r="V215">
            <v>37207</v>
          </cell>
          <cell r="W215" t="str">
            <v>MAURICIO SIMON N° 690 - LAS QUINTANAS - TRUJILLO</v>
          </cell>
          <cell r="X215" t="str">
            <v/>
          </cell>
          <cell r="Y215" t="str">
            <v/>
          </cell>
        </row>
        <row r="216">
          <cell r="A216">
            <v>5524</v>
          </cell>
          <cell r="B216" t="str">
            <v>CIENCIAS ECONOMICAS</v>
          </cell>
          <cell r="C216" t="str">
            <v>ECONOMIA</v>
          </cell>
          <cell r="D216" t="str">
            <v>DEL ROSARIO ALFARO MANUEL JOSE</v>
          </cell>
          <cell r="E216" t="str">
            <v>CONTRATADO</v>
          </cell>
          <cell r="F216" t="str">
            <v>JP TC</v>
          </cell>
          <cell r="G216">
            <v>313</v>
          </cell>
          <cell r="H216">
            <v>1</v>
          </cell>
          <cell r="I216">
            <v>0</v>
          </cell>
          <cell r="J216">
            <v>0</v>
          </cell>
          <cell r="L216" t="str">
            <v>M</v>
          </cell>
          <cell r="M216" t="str">
            <v>JP TC</v>
          </cell>
          <cell r="N216">
            <v>17848062</v>
          </cell>
          <cell r="O216" t="str">
            <v>A.F.P.</v>
          </cell>
          <cell r="P216" t="str">
            <v>ECONOMISTA</v>
          </cell>
          <cell r="Q216" t="str">
            <v xml:space="preserve"> </v>
          </cell>
          <cell r="S216" t="str">
            <v xml:space="preserve"> </v>
          </cell>
          <cell r="U216" t="str">
            <v>CASADO</v>
          </cell>
          <cell r="V216">
            <v>38348</v>
          </cell>
          <cell r="W216" t="str">
            <v>GUILLERMO PRESCOT # 267 - VISTA BELLA - TRUJILLO</v>
          </cell>
          <cell r="X216" t="str">
            <v/>
          </cell>
          <cell r="Y216" t="str">
            <v/>
          </cell>
        </row>
        <row r="217">
          <cell r="A217">
            <v>5203</v>
          </cell>
          <cell r="B217" t="str">
            <v>CIENCIAS ECONOMICAS</v>
          </cell>
          <cell r="C217" t="str">
            <v>ECONOMIA</v>
          </cell>
          <cell r="D217" t="str">
            <v>ADRIANZEN JIMENEZ ALEX EDMUNDO</v>
          </cell>
          <cell r="E217" t="str">
            <v>CONTRATADO</v>
          </cell>
          <cell r="F217" t="str">
            <v>AUXILIAR TC</v>
          </cell>
          <cell r="G217">
            <v>714</v>
          </cell>
          <cell r="H217">
            <v>1</v>
          </cell>
          <cell r="I217">
            <v>0</v>
          </cell>
          <cell r="J217">
            <v>0</v>
          </cell>
          <cell r="L217" t="str">
            <v>M</v>
          </cell>
          <cell r="M217" t="str">
            <v>AUX TC</v>
          </cell>
          <cell r="N217">
            <v>27715521</v>
          </cell>
          <cell r="O217" t="str">
            <v>A.F.P.</v>
          </cell>
          <cell r="P217" t="str">
            <v>ECONOMISTA</v>
          </cell>
          <cell r="Q217" t="str">
            <v>MAESTRO</v>
          </cell>
          <cell r="S217" t="str">
            <v xml:space="preserve"> </v>
          </cell>
          <cell r="U217" t="str">
            <v>CASADO</v>
          </cell>
          <cell r="V217">
            <v>36754</v>
          </cell>
          <cell r="W217" t="str">
            <v>MZ "R" - LT 03 - ALTURA CDRA 14 GONZALES PRADA - SANTA MARIA V ETAPA - TRUJILLO</v>
          </cell>
          <cell r="X217" t="str">
            <v/>
          </cell>
          <cell r="Y217" t="str">
            <v/>
          </cell>
        </row>
        <row r="218">
          <cell r="A218">
            <v>0</v>
          </cell>
          <cell r="B218" t="str">
            <v>CIENCIAS ECONOMICAS</v>
          </cell>
          <cell r="C218" t="str">
            <v>ECONOMIA</v>
          </cell>
          <cell r="D218" t="str">
            <v>VACANTE</v>
          </cell>
          <cell r="E218">
            <v>0</v>
          </cell>
          <cell r="F218">
            <v>0</v>
          </cell>
          <cell r="G218">
            <v>198</v>
          </cell>
          <cell r="H218">
            <v>0</v>
          </cell>
          <cell r="I218">
            <v>0</v>
          </cell>
          <cell r="J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U218">
            <v>0</v>
          </cell>
          <cell r="V218" t="str">
            <v>*</v>
          </cell>
          <cell r="W218">
            <v>0</v>
          </cell>
          <cell r="Y218" t="str">
            <v/>
          </cell>
          <cell r="Z218" t="str">
            <v>DESTITUCION HUBER RODRIGUEZ NOMURA (1784)</v>
          </cell>
        </row>
        <row r="219">
          <cell r="A219">
            <v>0</v>
          </cell>
          <cell r="B219" t="str">
            <v>SEDE DESCENTRALIZADA HUAMACHUCO</v>
          </cell>
          <cell r="C219" t="str">
            <v>ADMINISTRACION</v>
          </cell>
          <cell r="D219" t="str">
            <v>VACANTE</v>
          </cell>
          <cell r="E219">
            <v>0</v>
          </cell>
          <cell r="F219">
            <v>0</v>
          </cell>
          <cell r="G219">
            <v>994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U219">
            <v>0</v>
          </cell>
          <cell r="V219" t="str">
            <v>*</v>
          </cell>
          <cell r="W219">
            <v>0</v>
          </cell>
          <cell r="Y219" t="str">
            <v/>
          </cell>
        </row>
        <row r="220">
          <cell r="A220">
            <v>0</v>
          </cell>
          <cell r="B220" t="str">
            <v>SEDE DESCENTRALIZADA HUAMACHUCO</v>
          </cell>
          <cell r="C220" t="str">
            <v>ADMINISTRACION</v>
          </cell>
          <cell r="D220" t="str">
            <v>VACANTE</v>
          </cell>
          <cell r="E220">
            <v>0</v>
          </cell>
          <cell r="F220">
            <v>0</v>
          </cell>
          <cell r="G220">
            <v>995</v>
          </cell>
          <cell r="H220">
            <v>0</v>
          </cell>
          <cell r="I220">
            <v>0</v>
          </cell>
          <cell r="J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U220">
            <v>0</v>
          </cell>
          <cell r="V220" t="str">
            <v>*</v>
          </cell>
          <cell r="W220">
            <v>0</v>
          </cell>
          <cell r="Y220" t="str">
            <v/>
          </cell>
        </row>
        <row r="221">
          <cell r="A221">
            <v>0</v>
          </cell>
          <cell r="B221" t="str">
            <v>SEDE DESCENTRALIZADA VALLE JEQUETEPEQUE</v>
          </cell>
          <cell r="C221" t="str">
            <v>ADMINISTRACION</v>
          </cell>
          <cell r="D221" t="str">
            <v>VACANTE</v>
          </cell>
          <cell r="E221">
            <v>0</v>
          </cell>
          <cell r="F221">
            <v>0</v>
          </cell>
          <cell r="G221">
            <v>974</v>
          </cell>
          <cell r="H221">
            <v>0</v>
          </cell>
          <cell r="I221">
            <v>0</v>
          </cell>
          <cell r="J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U221">
            <v>0</v>
          </cell>
          <cell r="V221" t="str">
            <v>*</v>
          </cell>
          <cell r="W221">
            <v>0</v>
          </cell>
          <cell r="Y221" t="str">
            <v/>
          </cell>
        </row>
        <row r="222">
          <cell r="A222">
            <v>0</v>
          </cell>
          <cell r="B222" t="str">
            <v>SEDE DESCENTRALIZADA VALLE JEQUETEPEQUE</v>
          </cell>
          <cell r="C222" t="str">
            <v>ADMINISTRACION</v>
          </cell>
          <cell r="D222" t="str">
            <v>VACANTE</v>
          </cell>
          <cell r="E222">
            <v>0</v>
          </cell>
          <cell r="F222">
            <v>0</v>
          </cell>
          <cell r="G222">
            <v>975</v>
          </cell>
          <cell r="H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U222">
            <v>0</v>
          </cell>
          <cell r="V222" t="str">
            <v>*</v>
          </cell>
          <cell r="W222">
            <v>0</v>
          </cell>
          <cell r="Y222" t="str">
            <v/>
          </cell>
        </row>
        <row r="223">
          <cell r="A223">
            <v>0</v>
          </cell>
          <cell r="B223" t="str">
            <v>SEDE DESCENTRALIZADA VALLE JEQUETEPEQUE</v>
          </cell>
          <cell r="C223" t="str">
            <v>CONTABILIDAD</v>
          </cell>
          <cell r="D223" t="str">
            <v>VACANTE</v>
          </cell>
          <cell r="E223">
            <v>0</v>
          </cell>
          <cell r="F223">
            <v>0</v>
          </cell>
          <cell r="G223">
            <v>976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U223">
            <v>0</v>
          </cell>
          <cell r="V223" t="str">
            <v>*</v>
          </cell>
          <cell r="W223">
            <v>0</v>
          </cell>
          <cell r="Y223" t="str">
            <v/>
          </cell>
        </row>
        <row r="224">
          <cell r="A224">
            <v>2802</v>
          </cell>
          <cell r="B224" t="str">
            <v>CIENCIAS FISICAS Y MATEMATICAS</v>
          </cell>
          <cell r="C224" t="str">
            <v>ESTADISTICA</v>
          </cell>
          <cell r="D224" t="str">
            <v>IPANAQUE CENTENO ENRIQUE</v>
          </cell>
          <cell r="E224" t="str">
            <v>NOMBRADO</v>
          </cell>
          <cell r="F224" t="str">
            <v>PRINCIPAL DE</v>
          </cell>
          <cell r="G224">
            <v>94</v>
          </cell>
          <cell r="H224">
            <v>1</v>
          </cell>
          <cell r="I224">
            <v>249.9</v>
          </cell>
          <cell r="J224">
            <v>580</v>
          </cell>
          <cell r="L224" t="str">
            <v>M</v>
          </cell>
          <cell r="M224" t="str">
            <v>PRI DE</v>
          </cell>
          <cell r="N224">
            <v>18012316</v>
          </cell>
          <cell r="O224">
            <v>19990</v>
          </cell>
          <cell r="P224" t="str">
            <v>LIC.  EN ESTADISTICA</v>
          </cell>
          <cell r="Q224" t="str">
            <v>MAESTRO</v>
          </cell>
          <cell r="S224" t="str">
            <v>DOCTOR</v>
          </cell>
          <cell r="U224" t="str">
            <v>CASADO</v>
          </cell>
          <cell r="V224">
            <v>31107</v>
          </cell>
          <cell r="W224" t="str">
            <v>ESPINDA # 668 -  - MOCHE</v>
          </cell>
          <cell r="X224" t="str">
            <v/>
          </cell>
          <cell r="Y224" t="str">
            <v/>
          </cell>
        </row>
        <row r="225">
          <cell r="A225">
            <v>5583</v>
          </cell>
          <cell r="B225" t="str">
            <v>CIENCIAS FISICAS Y MATEMATICAS</v>
          </cell>
          <cell r="C225" t="str">
            <v>ESTADISTICA</v>
          </cell>
          <cell r="D225" t="str">
            <v>CHAFLOQUE VITERI SERGIO ALBERT</v>
          </cell>
          <cell r="E225" t="str">
            <v>NOMBRADO</v>
          </cell>
          <cell r="F225" t="str">
            <v>AUXILIAR TC</v>
          </cell>
          <cell r="G225">
            <v>182</v>
          </cell>
          <cell r="H225">
            <v>1</v>
          </cell>
          <cell r="I225">
            <v>0</v>
          </cell>
          <cell r="J225">
            <v>280</v>
          </cell>
          <cell r="L225" t="str">
            <v>M</v>
          </cell>
          <cell r="M225" t="str">
            <v>AUX TC</v>
          </cell>
          <cell r="N225">
            <v>19082360</v>
          </cell>
          <cell r="O225">
            <v>19990</v>
          </cell>
          <cell r="P225" t="str">
            <v>LIC.  EN ESTADISTICA</v>
          </cell>
          <cell r="Q225" t="str">
            <v>MAESTRO</v>
          </cell>
          <cell r="S225" t="str">
            <v xml:space="preserve"> </v>
          </cell>
          <cell r="U225" t="str">
            <v>CONVIV.</v>
          </cell>
          <cell r="V225">
            <v>38720</v>
          </cell>
          <cell r="W225" t="str">
            <v>COSTAA RICA # 349 - TORRES ARAUJO - TRUJILLO</v>
          </cell>
          <cell r="X225" t="str">
            <v/>
          </cell>
          <cell r="Y225" t="str">
            <v/>
          </cell>
        </row>
        <row r="226">
          <cell r="A226">
            <v>2078</v>
          </cell>
          <cell r="B226" t="str">
            <v>CIENCIAS FISICAS Y MATEMATICAS</v>
          </cell>
          <cell r="C226" t="str">
            <v>ESTADISTICA</v>
          </cell>
          <cell r="D226" t="str">
            <v>MINCHON MEDINA CARLOS ALBERTO</v>
          </cell>
          <cell r="E226" t="str">
            <v>NOMBRADO</v>
          </cell>
          <cell r="F226" t="str">
            <v>PRINCIPAL DE</v>
          </cell>
          <cell r="G226">
            <v>226</v>
          </cell>
          <cell r="H226">
            <v>1</v>
          </cell>
          <cell r="I226">
            <v>647.26</v>
          </cell>
          <cell r="J226">
            <v>1200</v>
          </cell>
          <cell r="L226" t="str">
            <v>M</v>
          </cell>
          <cell r="M226" t="str">
            <v>PRI DE</v>
          </cell>
          <cell r="N226">
            <v>17873625</v>
          </cell>
          <cell r="O226" t="str">
            <v>A.F.P</v>
          </cell>
          <cell r="P226" t="str">
            <v>LIC.  EN ESTADISTICA</v>
          </cell>
          <cell r="Q226" t="str">
            <v>MAESTRO</v>
          </cell>
          <cell r="S226" t="str">
            <v xml:space="preserve"> </v>
          </cell>
          <cell r="U226" t="str">
            <v>CASADO</v>
          </cell>
          <cell r="V226">
            <v>29537</v>
          </cell>
          <cell r="W226" t="str">
            <v>MZ. D-21 V ETAPA - SAN ANDRES - VICTOR LARCO</v>
          </cell>
          <cell r="X226" t="str">
            <v/>
          </cell>
          <cell r="Y226" t="str">
            <v/>
          </cell>
        </row>
        <row r="227">
          <cell r="A227">
            <v>1322</v>
          </cell>
          <cell r="B227" t="str">
            <v>CIENCIAS FISICAS Y MATEMATICAS</v>
          </cell>
          <cell r="C227" t="str">
            <v>ESTADISTICA</v>
          </cell>
          <cell r="D227" t="str">
            <v>CHUQUILIN TERAN SEGUNDO ANTONINO</v>
          </cell>
          <cell r="E227" t="str">
            <v>NOMBRADO</v>
          </cell>
          <cell r="F227" t="str">
            <v>PRINCIPAL DE</v>
          </cell>
          <cell r="G227">
            <v>227</v>
          </cell>
          <cell r="H227">
            <v>1</v>
          </cell>
          <cell r="I227">
            <v>655.54</v>
          </cell>
          <cell r="J227">
            <v>1200</v>
          </cell>
          <cell r="L227" t="str">
            <v>M</v>
          </cell>
          <cell r="M227" t="str">
            <v>PRI DE</v>
          </cell>
          <cell r="N227">
            <v>17909829</v>
          </cell>
          <cell r="O227">
            <v>20530</v>
          </cell>
          <cell r="P227" t="str">
            <v>LIC.  EN ESTADISTICA</v>
          </cell>
          <cell r="Q227" t="str">
            <v>MAESTRO</v>
          </cell>
          <cell r="S227" t="str">
            <v>DOCTOR</v>
          </cell>
          <cell r="U227" t="str">
            <v>CASADO</v>
          </cell>
          <cell r="V227">
            <v>24400</v>
          </cell>
          <cell r="W227" t="str">
            <v>AGUA MARINA N° 129 - SANTA INES - TRUJILLO</v>
          </cell>
          <cell r="X227" t="str">
            <v/>
          </cell>
          <cell r="Y227" t="str">
            <v/>
          </cell>
        </row>
        <row r="228">
          <cell r="A228">
            <v>1323</v>
          </cell>
          <cell r="B228" t="str">
            <v>CIENCIAS FISICAS Y MATEMATICAS</v>
          </cell>
          <cell r="C228" t="str">
            <v>ESTADISTICA</v>
          </cell>
          <cell r="D228" t="str">
            <v>CHAFLOQUE CHAFLOQUE AUGUSTO EDILBERTO</v>
          </cell>
          <cell r="E228" t="str">
            <v>NOMBRADO</v>
          </cell>
          <cell r="F228" t="str">
            <v>PRINCIPAL DE</v>
          </cell>
          <cell r="G228">
            <v>228</v>
          </cell>
          <cell r="H228">
            <v>1</v>
          </cell>
          <cell r="I228">
            <v>655.54</v>
          </cell>
          <cell r="J228">
            <v>1200</v>
          </cell>
          <cell r="L228" t="str">
            <v>M</v>
          </cell>
          <cell r="M228" t="str">
            <v>PRI DE</v>
          </cell>
          <cell r="N228">
            <v>17824367</v>
          </cell>
          <cell r="O228">
            <v>20530</v>
          </cell>
          <cell r="P228" t="str">
            <v>PROF. ED. SEC.</v>
          </cell>
          <cell r="Q228" t="str">
            <v>MAESTRO</v>
          </cell>
          <cell r="S228" t="str">
            <v xml:space="preserve"> </v>
          </cell>
          <cell r="U228" t="str">
            <v>CASADO</v>
          </cell>
          <cell r="V228">
            <v>26527</v>
          </cell>
          <cell r="W228" t="str">
            <v>COSTA RICA N° 349 - TORRES ARAUJO - TRUJILLO</v>
          </cell>
          <cell r="X228" t="str">
            <v/>
          </cell>
          <cell r="Y228" t="str">
            <v/>
          </cell>
        </row>
        <row r="229">
          <cell r="A229">
            <v>1390</v>
          </cell>
          <cell r="B229" t="str">
            <v>CIENCIAS FISICAS Y MATEMATICAS</v>
          </cell>
          <cell r="C229" t="str">
            <v>ESTADISTICA</v>
          </cell>
          <cell r="D229" t="str">
            <v>PACHAMANGO LEAN OLIVERO THAUSO</v>
          </cell>
          <cell r="E229" t="str">
            <v>NOMBRADO</v>
          </cell>
          <cell r="F229" t="str">
            <v>PRINCIPAL DE</v>
          </cell>
          <cell r="G229">
            <v>229</v>
          </cell>
          <cell r="H229">
            <v>1</v>
          </cell>
          <cell r="I229">
            <v>655.54</v>
          </cell>
          <cell r="J229">
            <v>1200</v>
          </cell>
          <cell r="L229" t="str">
            <v>M</v>
          </cell>
          <cell r="M229" t="str">
            <v>PRI DE</v>
          </cell>
          <cell r="N229">
            <v>17811464</v>
          </cell>
          <cell r="O229">
            <v>20530</v>
          </cell>
          <cell r="P229" t="str">
            <v>LIC.  EN ESTADISTICA</v>
          </cell>
          <cell r="Q229" t="str">
            <v>MAESTRO</v>
          </cell>
          <cell r="S229" t="str">
            <v xml:space="preserve"> </v>
          </cell>
          <cell r="U229" t="str">
            <v>CASADO</v>
          </cell>
          <cell r="V229">
            <v>26665</v>
          </cell>
          <cell r="W229" t="str">
            <v>FEDERICO GERDES # 282 - MOCHICA - TRUJILLO</v>
          </cell>
          <cell r="X229" t="str">
            <v/>
          </cell>
          <cell r="Y229" t="str">
            <v/>
          </cell>
        </row>
        <row r="230">
          <cell r="A230">
            <v>1670</v>
          </cell>
          <cell r="B230" t="str">
            <v>CIENCIAS FISICAS Y MATEMATICAS</v>
          </cell>
          <cell r="C230" t="str">
            <v>ESTADISTICA</v>
          </cell>
          <cell r="D230" t="str">
            <v>NECIOSUP OBANDO JORGE EDUARDO</v>
          </cell>
          <cell r="E230" t="str">
            <v>NOMBRADO</v>
          </cell>
          <cell r="F230" t="str">
            <v>PRINCIPAL DE</v>
          </cell>
          <cell r="G230">
            <v>230</v>
          </cell>
          <cell r="H230">
            <v>1</v>
          </cell>
          <cell r="I230">
            <v>655.54</v>
          </cell>
          <cell r="J230">
            <v>1200</v>
          </cell>
          <cell r="L230" t="str">
            <v>M</v>
          </cell>
          <cell r="M230" t="str">
            <v>PRI DE</v>
          </cell>
          <cell r="N230">
            <v>17911612</v>
          </cell>
          <cell r="O230">
            <v>20530</v>
          </cell>
          <cell r="P230" t="str">
            <v>LIC.  EN ESTADISTICA</v>
          </cell>
          <cell r="Q230" t="str">
            <v>MAESTRO</v>
          </cell>
          <cell r="S230" t="str">
            <v xml:space="preserve"> </v>
          </cell>
          <cell r="U230" t="str">
            <v>CASADO</v>
          </cell>
          <cell r="V230">
            <v>27668</v>
          </cell>
          <cell r="W230" t="str">
            <v>MZ. D LOTE 15 - LOS LAURELES - TRUJILLO</v>
          </cell>
          <cell r="X230" t="str">
            <v/>
          </cell>
          <cell r="Y230" t="str">
            <v/>
          </cell>
        </row>
        <row r="231">
          <cell r="A231">
            <v>1802</v>
          </cell>
          <cell r="B231" t="str">
            <v>CIENCIAS FISICAS Y MATEMATICAS</v>
          </cell>
          <cell r="C231" t="str">
            <v>ESTADISTICA</v>
          </cell>
          <cell r="D231" t="str">
            <v>GONZALEZ CASTRO JEANETTE BALDR</v>
          </cell>
          <cell r="E231" t="str">
            <v>NOMBRADO</v>
          </cell>
          <cell r="F231" t="str">
            <v>PRINCIPAL DE</v>
          </cell>
          <cell r="G231">
            <v>231</v>
          </cell>
          <cell r="H231">
            <v>1</v>
          </cell>
          <cell r="I231">
            <v>655.54</v>
          </cell>
          <cell r="J231">
            <v>1200</v>
          </cell>
          <cell r="L231" t="str">
            <v>F</v>
          </cell>
          <cell r="M231" t="str">
            <v>PRI DE</v>
          </cell>
          <cell r="N231">
            <v>17907323</v>
          </cell>
          <cell r="O231">
            <v>20530</v>
          </cell>
          <cell r="P231" t="str">
            <v>LIC.  EN ESTADISTICA</v>
          </cell>
          <cell r="Q231" t="str">
            <v>MAESTRO</v>
          </cell>
          <cell r="S231" t="str">
            <v>DOCTOR</v>
          </cell>
          <cell r="U231" t="str">
            <v>CASADA</v>
          </cell>
          <cell r="V231">
            <v>28261</v>
          </cell>
          <cell r="W231" t="str">
            <v>AGUA MARINA N° 129 - SANTA INES - TRUJILLO</v>
          </cell>
          <cell r="X231" t="str">
            <v/>
          </cell>
          <cell r="Y231" t="str">
            <v/>
          </cell>
        </row>
        <row r="232">
          <cell r="A232">
            <v>1826</v>
          </cell>
          <cell r="B232" t="str">
            <v>CIENCIAS FISICAS Y MATEMATICAS</v>
          </cell>
          <cell r="C232" t="str">
            <v>ESTADISTICA</v>
          </cell>
          <cell r="D232" t="str">
            <v>GUTIERREZ DE ALARCON ROSA DEIDAMIA</v>
          </cell>
          <cell r="E232" t="str">
            <v>NOMBRADO</v>
          </cell>
          <cell r="F232" t="str">
            <v>PRINCIPAL DE</v>
          </cell>
          <cell r="G232">
            <v>232</v>
          </cell>
          <cell r="H232">
            <v>1</v>
          </cell>
          <cell r="I232">
            <v>655.52</v>
          </cell>
          <cell r="J232">
            <v>1200</v>
          </cell>
          <cell r="L232" t="str">
            <v>F</v>
          </cell>
          <cell r="M232" t="str">
            <v>PRI DE</v>
          </cell>
          <cell r="N232">
            <v>17907716</v>
          </cell>
          <cell r="O232">
            <v>20530</v>
          </cell>
          <cell r="P232" t="str">
            <v>LIC.  EN ESTADISTICA</v>
          </cell>
          <cell r="Q232" t="str">
            <v>MAESTRO</v>
          </cell>
          <cell r="S232" t="str">
            <v xml:space="preserve"> </v>
          </cell>
          <cell r="U232" t="str">
            <v>CASADA</v>
          </cell>
          <cell r="V232">
            <v>28286</v>
          </cell>
          <cell r="W232" t="str">
            <v>PEKIN 472 - SAN SALVADOR - TRUJILLO</v>
          </cell>
          <cell r="X232" t="str">
            <v/>
          </cell>
          <cell r="Y232" t="str">
            <v/>
          </cell>
        </row>
        <row r="233">
          <cell r="A233">
            <v>2019</v>
          </cell>
          <cell r="B233" t="str">
            <v>CIENCIAS FISICAS Y MATEMATICAS</v>
          </cell>
          <cell r="C233" t="str">
            <v>ESTADISTICA</v>
          </cell>
          <cell r="D233" t="str">
            <v>SISNIEGAS GONZALES MANUEL ANTONIO</v>
          </cell>
          <cell r="E233" t="str">
            <v>NOMBRADO</v>
          </cell>
          <cell r="F233" t="str">
            <v>PRINCIPAL DE</v>
          </cell>
          <cell r="G233">
            <v>233</v>
          </cell>
          <cell r="H233">
            <v>1</v>
          </cell>
          <cell r="I233">
            <v>630.78</v>
          </cell>
          <cell r="J233">
            <v>1200</v>
          </cell>
          <cell r="L233" t="str">
            <v>M</v>
          </cell>
          <cell r="M233" t="str">
            <v>PRI DE</v>
          </cell>
          <cell r="N233">
            <v>17899802</v>
          </cell>
          <cell r="O233" t="str">
            <v>A.F.P</v>
          </cell>
          <cell r="P233" t="str">
            <v>LIC.  EN ESTADISTICA</v>
          </cell>
          <cell r="Q233" t="str">
            <v>MAESTRO</v>
          </cell>
          <cell r="S233" t="str">
            <v xml:space="preserve"> </v>
          </cell>
          <cell r="U233" t="str">
            <v>CASADO</v>
          </cell>
          <cell r="V233">
            <v>29283</v>
          </cell>
          <cell r="W233" t="str">
            <v>MIGUEL CERRON ° 737 - LAS QUINTANAS - TRUJILLO</v>
          </cell>
          <cell r="X233" t="str">
            <v/>
          </cell>
          <cell r="Y233" t="str">
            <v/>
          </cell>
        </row>
        <row r="234">
          <cell r="A234">
            <v>2176</v>
          </cell>
          <cell r="B234" t="str">
            <v>CIENCIAS FISICAS Y MATEMATICAS</v>
          </cell>
          <cell r="C234" t="str">
            <v>ESTADISTICA</v>
          </cell>
          <cell r="D234" t="str">
            <v>CARDOSO VIGIL MARTHA RENEE</v>
          </cell>
          <cell r="E234" t="str">
            <v>NOMBRADO</v>
          </cell>
          <cell r="F234" t="str">
            <v>PRINCIPAL DE</v>
          </cell>
          <cell r="G234">
            <v>234</v>
          </cell>
          <cell r="H234">
            <v>1</v>
          </cell>
          <cell r="I234">
            <v>645.48</v>
          </cell>
          <cell r="J234">
            <v>1200</v>
          </cell>
          <cell r="L234" t="str">
            <v>F</v>
          </cell>
          <cell r="M234" t="str">
            <v>PRI DE</v>
          </cell>
          <cell r="N234">
            <v>17821586</v>
          </cell>
          <cell r="O234" t="str">
            <v>A.F.P</v>
          </cell>
          <cell r="P234" t="str">
            <v>LIC.  EN ESTADISTICA</v>
          </cell>
          <cell r="Q234" t="str">
            <v>MAESTRO</v>
          </cell>
          <cell r="S234" t="str">
            <v xml:space="preserve"> </v>
          </cell>
          <cell r="U234" t="str">
            <v>CASADA</v>
          </cell>
          <cell r="V234">
            <v>29752</v>
          </cell>
          <cell r="W234" t="str">
            <v>LOS CEDROS # 355 - EL GOLF - VICTOR LARCO</v>
          </cell>
          <cell r="X234" t="str">
            <v/>
          </cell>
          <cell r="Y234" t="str">
            <v/>
          </cell>
        </row>
        <row r="235">
          <cell r="A235">
            <v>2554</v>
          </cell>
          <cell r="B235" t="str">
            <v>CIENCIAS FISICAS Y MATEMATICAS</v>
          </cell>
          <cell r="C235" t="str">
            <v>ESTADISTICA</v>
          </cell>
          <cell r="D235" t="str">
            <v>ESTRADA ALVA LUIS ALBERTO</v>
          </cell>
          <cell r="E235" t="str">
            <v>NOMBRADO</v>
          </cell>
          <cell r="F235" t="str">
            <v>PRINCIPAL DE</v>
          </cell>
          <cell r="G235">
            <v>235</v>
          </cell>
          <cell r="H235">
            <v>1</v>
          </cell>
          <cell r="I235">
            <v>642.12</v>
          </cell>
          <cell r="J235">
            <v>1200</v>
          </cell>
          <cell r="L235" t="str">
            <v>M</v>
          </cell>
          <cell r="M235" t="str">
            <v>PRI DE</v>
          </cell>
          <cell r="N235">
            <v>17875883</v>
          </cell>
          <cell r="O235" t="str">
            <v>A.F.P</v>
          </cell>
          <cell r="P235" t="str">
            <v>LIC.  EN ESTADISTICA</v>
          </cell>
          <cell r="Q235" t="str">
            <v>MAESTRO</v>
          </cell>
          <cell r="S235" t="str">
            <v xml:space="preserve"> </v>
          </cell>
          <cell r="U235" t="str">
            <v>CASADO</v>
          </cell>
          <cell r="V235">
            <v>30186</v>
          </cell>
          <cell r="W235" t="str">
            <v>TORIBIO DE MOGROVEJO N° 353 2DO. PISO - SAN ANDRES - TRUJILLO</v>
          </cell>
          <cell r="X235">
            <v>5</v>
          </cell>
          <cell r="Y235" t="str">
            <v>JEFE DE DEPARTAMENTO</v>
          </cell>
        </row>
        <row r="236">
          <cell r="A236">
            <v>2619</v>
          </cell>
          <cell r="B236" t="str">
            <v>CIENCIAS FISICAS Y MATEMATICAS</v>
          </cell>
          <cell r="C236" t="str">
            <v>ESTADISTICA</v>
          </cell>
          <cell r="D236" t="str">
            <v>CHU CAMPOS ROSA ADRIANA</v>
          </cell>
          <cell r="E236" t="str">
            <v>NOMBRADO</v>
          </cell>
          <cell r="F236" t="str">
            <v>PRINCIPAL DE</v>
          </cell>
          <cell r="G236">
            <v>236</v>
          </cell>
          <cell r="H236">
            <v>1</v>
          </cell>
          <cell r="I236">
            <v>630.28</v>
          </cell>
          <cell r="J236">
            <v>1200</v>
          </cell>
          <cell r="L236" t="str">
            <v>F</v>
          </cell>
          <cell r="M236" t="str">
            <v>PRI DE</v>
          </cell>
          <cell r="N236">
            <v>17848743</v>
          </cell>
          <cell r="O236" t="str">
            <v>A.F.P</v>
          </cell>
          <cell r="P236" t="str">
            <v>LIC.  EN ESTADISTICA</v>
          </cell>
          <cell r="Q236" t="str">
            <v>MAESTRO</v>
          </cell>
          <cell r="S236" t="str">
            <v xml:space="preserve"> </v>
          </cell>
          <cell r="U236" t="str">
            <v>CASADA</v>
          </cell>
          <cell r="V236">
            <v>30407</v>
          </cell>
          <cell r="W236" t="str">
            <v>GRACILAZO DE LA VEGA  N° 207 - COVIDUNT - TRUJILLO</v>
          </cell>
          <cell r="X236">
            <v>6</v>
          </cell>
          <cell r="Y236" t="str">
            <v>DIRECTOR DE ESCUELA</v>
          </cell>
        </row>
        <row r="237">
          <cell r="A237">
            <v>2762</v>
          </cell>
          <cell r="B237" t="str">
            <v>CIENCIAS FISICAS Y MATEMATICAS</v>
          </cell>
          <cell r="C237" t="str">
            <v>ESTADISTICA</v>
          </cell>
          <cell r="D237" t="str">
            <v>DIAZ ARAUJO WILSON GUILLERMO</v>
          </cell>
          <cell r="E237" t="str">
            <v>NOMBRADO</v>
          </cell>
          <cell r="F237" t="str">
            <v>PRINCIPAL DE</v>
          </cell>
          <cell r="G237">
            <v>237</v>
          </cell>
          <cell r="H237">
            <v>1</v>
          </cell>
          <cell r="I237">
            <v>642.12</v>
          </cell>
          <cell r="J237">
            <v>1200</v>
          </cell>
          <cell r="L237" t="str">
            <v>M</v>
          </cell>
          <cell r="M237" t="str">
            <v>PRI DE</v>
          </cell>
          <cell r="N237">
            <v>17843570</v>
          </cell>
          <cell r="O237" t="str">
            <v>A.F.P</v>
          </cell>
          <cell r="P237" t="str">
            <v>LIC.  EN ESTADISTICA</v>
          </cell>
          <cell r="Q237" t="str">
            <v>MAESTRO</v>
          </cell>
          <cell r="S237" t="str">
            <v xml:space="preserve"> </v>
          </cell>
          <cell r="U237" t="str">
            <v>CASADO</v>
          </cell>
          <cell r="V237">
            <v>30987</v>
          </cell>
          <cell r="W237" t="str">
            <v>24 DE JUNIO MZ. D LT. 6 - RAMON CASTILLA - HUANCHACO</v>
          </cell>
          <cell r="X237" t="str">
            <v/>
          </cell>
          <cell r="Y237" t="str">
            <v/>
          </cell>
        </row>
        <row r="238">
          <cell r="A238">
            <v>2846</v>
          </cell>
          <cell r="B238" t="str">
            <v>CIENCIAS FISICAS Y MATEMATICAS</v>
          </cell>
          <cell r="C238" t="str">
            <v>ESTADISTICA</v>
          </cell>
          <cell r="D238" t="str">
            <v>VERDE OLIVARES HUMBERTO ANIBAL</v>
          </cell>
          <cell r="E238" t="str">
            <v>NOMBRADO</v>
          </cell>
          <cell r="F238" t="str">
            <v>PRINCIPAL DE</v>
          </cell>
          <cell r="G238">
            <v>238</v>
          </cell>
          <cell r="H238">
            <v>1</v>
          </cell>
          <cell r="I238">
            <v>630.28</v>
          </cell>
          <cell r="J238">
            <v>1200</v>
          </cell>
          <cell r="L238" t="str">
            <v>M</v>
          </cell>
          <cell r="M238" t="str">
            <v>PRI DE</v>
          </cell>
          <cell r="N238">
            <v>17877788</v>
          </cell>
          <cell r="O238" t="str">
            <v>A.F.P</v>
          </cell>
          <cell r="P238" t="str">
            <v>LIC.  EN ESTADISTICA</v>
          </cell>
          <cell r="Q238" t="str">
            <v>MAESTRO</v>
          </cell>
          <cell r="S238" t="str">
            <v>DOCTOR</v>
          </cell>
          <cell r="U238" t="str">
            <v>CASADO</v>
          </cell>
          <cell r="V238">
            <v>31400</v>
          </cell>
          <cell r="W238" t="str">
            <v>FORTUNATO HERRERA # 551 - CHIMU - TRUJILLO</v>
          </cell>
          <cell r="X238" t="str">
            <v/>
          </cell>
          <cell r="Y238" t="str">
            <v/>
          </cell>
        </row>
        <row r="239">
          <cell r="A239">
            <v>2763</v>
          </cell>
          <cell r="B239" t="str">
            <v>CIENCIAS FISICAS Y MATEMATICAS</v>
          </cell>
          <cell r="C239" t="str">
            <v>ESTADISTICA</v>
          </cell>
          <cell r="D239" t="str">
            <v>YGLESIAS ALVA LUCY ANGELICA</v>
          </cell>
          <cell r="E239" t="str">
            <v>NOMBRADO</v>
          </cell>
          <cell r="F239" t="str">
            <v>ASOCIADO DE</v>
          </cell>
          <cell r="G239">
            <v>240</v>
          </cell>
          <cell r="H239">
            <v>1</v>
          </cell>
          <cell r="I239">
            <v>251.72</v>
          </cell>
          <cell r="J239">
            <v>580</v>
          </cell>
          <cell r="L239" t="str">
            <v>F</v>
          </cell>
          <cell r="M239" t="str">
            <v>ASO DE</v>
          </cell>
          <cell r="N239">
            <v>17875884</v>
          </cell>
          <cell r="O239">
            <v>19990</v>
          </cell>
          <cell r="P239" t="str">
            <v>LIC.  EN ESTADISTICA</v>
          </cell>
          <cell r="Q239" t="str">
            <v>MAESTRO</v>
          </cell>
          <cell r="S239" t="str">
            <v>DOCTOR</v>
          </cell>
          <cell r="U239" t="str">
            <v>CASADA</v>
          </cell>
          <cell r="V239">
            <v>30987</v>
          </cell>
          <cell r="W239" t="str">
            <v>TORIBIO DE MAGROVEJO N° 353 - SAN ANDRES - TRUJILLO</v>
          </cell>
          <cell r="X239" t="str">
            <v/>
          </cell>
          <cell r="Y239" t="str">
            <v/>
          </cell>
        </row>
        <row r="240">
          <cell r="A240">
            <v>2847</v>
          </cell>
          <cell r="B240" t="str">
            <v>CIENCIAS FISICAS Y MATEMATICAS</v>
          </cell>
          <cell r="C240" t="str">
            <v>ESTADISTICA</v>
          </cell>
          <cell r="D240" t="str">
            <v>CASTAÑEDA CARRANZA JULIO ALBERTO</v>
          </cell>
          <cell r="E240" t="str">
            <v>NOMBRADO</v>
          </cell>
          <cell r="F240" t="str">
            <v>ASOCIADO DE</v>
          </cell>
          <cell r="G240">
            <v>241</v>
          </cell>
          <cell r="H240">
            <v>1</v>
          </cell>
          <cell r="I240">
            <v>247</v>
          </cell>
          <cell r="J240">
            <v>580</v>
          </cell>
          <cell r="L240" t="str">
            <v>M</v>
          </cell>
          <cell r="M240" t="str">
            <v>ASO DE</v>
          </cell>
          <cell r="N240">
            <v>18195941</v>
          </cell>
          <cell r="O240" t="str">
            <v>A.F.P</v>
          </cell>
          <cell r="P240" t="str">
            <v>LIC.  EN ESTADISTICA</v>
          </cell>
          <cell r="Q240" t="str">
            <v>MAESTRO</v>
          </cell>
          <cell r="S240" t="str">
            <v xml:space="preserve"> </v>
          </cell>
          <cell r="U240" t="str">
            <v>CASADO</v>
          </cell>
          <cell r="V240">
            <v>31400</v>
          </cell>
          <cell r="W240" t="str">
            <v>MZ. D - LOTE 25 - SAN ANDRES V ETAPA - VICTOR LARCO</v>
          </cell>
          <cell r="X240" t="str">
            <v/>
          </cell>
          <cell r="Y240" t="str">
            <v/>
          </cell>
        </row>
        <row r="241">
          <cell r="A241">
            <v>2717</v>
          </cell>
          <cell r="B241" t="str">
            <v>CIENCIAS FISICAS Y MATEMATICAS</v>
          </cell>
          <cell r="C241" t="str">
            <v>ESTADISTICA</v>
          </cell>
          <cell r="D241" t="str">
            <v>CABRERA PAZ SEGUNDO</v>
          </cell>
          <cell r="E241" t="str">
            <v>NOMBRADO</v>
          </cell>
          <cell r="F241" t="str">
            <v>ASOCIADO TC</v>
          </cell>
          <cell r="G241">
            <v>242</v>
          </cell>
          <cell r="H241">
            <v>0</v>
          </cell>
          <cell r="I241">
            <v>0</v>
          </cell>
          <cell r="J241">
            <v>0</v>
          </cell>
          <cell r="L241" t="str">
            <v>M</v>
          </cell>
          <cell r="M241" t="str">
            <v>ASO TP</v>
          </cell>
          <cell r="N241">
            <v>17813693</v>
          </cell>
          <cell r="O241" t="str">
            <v>A.F.P</v>
          </cell>
          <cell r="P241" t="str">
            <v>LIC.  EN ESTADISTICA</v>
          </cell>
          <cell r="Q241" t="str">
            <v xml:space="preserve"> </v>
          </cell>
          <cell r="S241" t="str">
            <v xml:space="preserve"> </v>
          </cell>
          <cell r="U241" t="str">
            <v>CASADO</v>
          </cell>
          <cell r="V241">
            <v>30698</v>
          </cell>
          <cell r="W241" t="str">
            <v xml:space="preserve">BLOCK D-302 MONSERRATE -  - </v>
          </cell>
          <cell r="Y241" t="str">
            <v/>
          </cell>
          <cell r="Z241" t="str">
            <v>L.S.G.H.</v>
          </cell>
        </row>
        <row r="242">
          <cell r="A242">
            <v>4376</v>
          </cell>
          <cell r="B242" t="str">
            <v>CIENCIAS FISICAS Y MATEMATICAS</v>
          </cell>
          <cell r="C242" t="str">
            <v>ESTADISTICA</v>
          </cell>
          <cell r="D242" t="str">
            <v>REYNA SEGURA ROGER DEMETRIO</v>
          </cell>
          <cell r="E242" t="str">
            <v>NOMBRADO</v>
          </cell>
          <cell r="F242" t="str">
            <v>AUXILIAR DE</v>
          </cell>
          <cell r="G242">
            <v>245</v>
          </cell>
          <cell r="H242">
            <v>1</v>
          </cell>
          <cell r="I242">
            <v>76.540000000000006</v>
          </cell>
          <cell r="J242">
            <v>300</v>
          </cell>
          <cell r="L242" t="str">
            <v>M</v>
          </cell>
          <cell r="M242" t="str">
            <v>AUX DE</v>
          </cell>
          <cell r="N242">
            <v>18100767</v>
          </cell>
          <cell r="O242" t="str">
            <v>A.F.P</v>
          </cell>
          <cell r="P242" t="str">
            <v>LIC.  EN ESTADISTICA</v>
          </cell>
          <cell r="Q242" t="str">
            <v>MAESTRO</v>
          </cell>
          <cell r="S242" t="str">
            <v xml:space="preserve"> </v>
          </cell>
          <cell r="U242" t="str">
            <v>SOLTERO</v>
          </cell>
          <cell r="V242">
            <v>34162</v>
          </cell>
          <cell r="W242" t="str">
            <v>PARROQUIA STA. CRUZ N° 144-148 - EL MOLINO - TRUJILLO</v>
          </cell>
          <cell r="X242" t="str">
            <v/>
          </cell>
          <cell r="Y242" t="str">
            <v/>
          </cell>
        </row>
        <row r="243">
          <cell r="A243">
            <v>4516</v>
          </cell>
          <cell r="B243" t="str">
            <v>CIENCIAS FISICAS Y MATEMATICAS</v>
          </cell>
          <cell r="C243" t="str">
            <v>ESTADISTICA</v>
          </cell>
          <cell r="D243" t="str">
            <v>NECIOSUP OBANDO AURORA ROSA</v>
          </cell>
          <cell r="E243" t="str">
            <v>NOMBRADO</v>
          </cell>
          <cell r="F243" t="str">
            <v>AUXILIAR TC</v>
          </cell>
          <cell r="G243">
            <v>250</v>
          </cell>
          <cell r="H243">
            <v>1</v>
          </cell>
          <cell r="I243">
            <v>114.84</v>
          </cell>
          <cell r="J243">
            <v>280</v>
          </cell>
          <cell r="L243" t="str">
            <v>F</v>
          </cell>
          <cell r="M243" t="str">
            <v>AUX TC</v>
          </cell>
          <cell r="N243">
            <v>17887779</v>
          </cell>
          <cell r="O243" t="str">
            <v>A.F.P</v>
          </cell>
          <cell r="P243" t="str">
            <v>LIC.  EN ESTADISTICA</v>
          </cell>
          <cell r="Q243" t="str">
            <v>MAESTRO</v>
          </cell>
          <cell r="S243" t="str">
            <v xml:space="preserve"> </v>
          </cell>
          <cell r="U243" t="str">
            <v>CASADA</v>
          </cell>
          <cell r="V243">
            <v>34456</v>
          </cell>
          <cell r="W243" t="str">
            <v>JUAN PABLO II D11 DPTO 302 - JUAN PABLO II - TRUJILLO</v>
          </cell>
          <cell r="X243" t="str">
            <v/>
          </cell>
          <cell r="Y243" t="str">
            <v/>
          </cell>
        </row>
        <row r="244">
          <cell r="A244">
            <v>4634</v>
          </cell>
          <cell r="B244" t="str">
            <v>CIENCIAS FISICAS Y MATEMATICAS</v>
          </cell>
          <cell r="C244" t="str">
            <v>ESTADISTICA</v>
          </cell>
          <cell r="D244" t="str">
            <v>RISCO DAVILA CARLOS ALFONSO</v>
          </cell>
          <cell r="E244" t="str">
            <v>NOMBRADO</v>
          </cell>
          <cell r="F244" t="str">
            <v>AUXILIAR DE</v>
          </cell>
          <cell r="G244">
            <v>333</v>
          </cell>
          <cell r="H244">
            <v>1</v>
          </cell>
          <cell r="I244">
            <v>114.84</v>
          </cell>
          <cell r="J244">
            <v>300</v>
          </cell>
          <cell r="L244" t="str">
            <v>M</v>
          </cell>
          <cell r="M244" t="str">
            <v>AUX DE</v>
          </cell>
          <cell r="N244">
            <v>18825064</v>
          </cell>
          <cell r="O244" t="str">
            <v>A.F.P.</v>
          </cell>
          <cell r="P244" t="str">
            <v>LIC.  EN ESTADISTICA</v>
          </cell>
          <cell r="Q244" t="str">
            <v>MAESTRO</v>
          </cell>
          <cell r="S244" t="str">
            <v xml:space="preserve"> </v>
          </cell>
          <cell r="U244" t="str">
            <v>CASADO</v>
          </cell>
          <cell r="V244">
            <v>34851</v>
          </cell>
          <cell r="W244" t="str">
            <v>JUAN PABLO II MZ. A LOTE 01 DPTO. 301 - SAN ANDRES - TRUJILLO</v>
          </cell>
          <cell r="X244" t="str">
            <v/>
          </cell>
          <cell r="Y244" t="str">
            <v/>
          </cell>
        </row>
        <row r="245">
          <cell r="A245">
            <v>3130</v>
          </cell>
          <cell r="B245" t="str">
            <v>CIENCIAS FISICAS Y MATEMATICAS</v>
          </cell>
          <cell r="C245" t="str">
            <v>ESTADISTICA</v>
          </cell>
          <cell r="D245" t="str">
            <v>RIVERA LEON LAURA MARGOT</v>
          </cell>
          <cell r="E245" t="str">
            <v>NOMBRADO</v>
          </cell>
          <cell r="F245" t="str">
            <v>ASOCIADO TC</v>
          </cell>
          <cell r="G245">
            <v>510</v>
          </cell>
          <cell r="H245">
            <v>1</v>
          </cell>
          <cell r="I245">
            <v>270.98</v>
          </cell>
          <cell r="J245">
            <v>560</v>
          </cell>
          <cell r="L245" t="str">
            <v>F</v>
          </cell>
          <cell r="M245" t="str">
            <v>ASO TC</v>
          </cell>
          <cell r="N245">
            <v>19135684</v>
          </cell>
          <cell r="O245" t="str">
            <v>A.F.P</v>
          </cell>
          <cell r="P245" t="str">
            <v>LIC.  EN ESTADISTICA</v>
          </cell>
          <cell r="Q245" t="str">
            <v>MAESTRO</v>
          </cell>
          <cell r="S245" t="str">
            <v xml:space="preserve"> </v>
          </cell>
          <cell r="U245" t="str">
            <v>CASADA</v>
          </cell>
          <cell r="V245">
            <v>32029</v>
          </cell>
          <cell r="W245" t="str">
            <v>HUNBOLDT  Nº 295 - DANIEL HOYLE - TRUJILLO</v>
          </cell>
          <cell r="X245" t="str">
            <v/>
          </cell>
          <cell r="Y245" t="str">
            <v/>
          </cell>
        </row>
        <row r="246">
          <cell r="A246">
            <v>4177</v>
          </cell>
          <cell r="B246" t="str">
            <v>CIENCIAS FISICAS Y MATEMATICAS</v>
          </cell>
          <cell r="C246" t="str">
            <v>ESTADISTICA</v>
          </cell>
          <cell r="D246" t="str">
            <v>MELENDEZ ROSALES JORGE LUIS</v>
          </cell>
          <cell r="E246" t="str">
            <v>NOMBRADO</v>
          </cell>
          <cell r="F246" t="str">
            <v>ASOCIADO DE</v>
          </cell>
          <cell r="G246">
            <v>556</v>
          </cell>
          <cell r="H246">
            <v>1</v>
          </cell>
          <cell r="I246">
            <v>247</v>
          </cell>
          <cell r="J246">
            <v>580</v>
          </cell>
          <cell r="L246" t="str">
            <v>M</v>
          </cell>
          <cell r="M246" t="str">
            <v>ASO DE</v>
          </cell>
          <cell r="N246">
            <v>17849370</v>
          </cell>
          <cell r="O246" t="str">
            <v>A.F.P</v>
          </cell>
          <cell r="P246" t="str">
            <v>LIC.  EN ESTADISTICA</v>
          </cell>
          <cell r="Q246" t="str">
            <v>MAESTRO</v>
          </cell>
          <cell r="S246" t="str">
            <v xml:space="preserve"> </v>
          </cell>
          <cell r="U246" t="str">
            <v>CASADO</v>
          </cell>
          <cell r="V246">
            <v>33585</v>
          </cell>
          <cell r="W246" t="str">
            <v>LOS LIBERTADORES # 360 - AA.HH. RAMON CASTILLA - HUANCHACO</v>
          </cell>
          <cell r="X246" t="str">
            <v/>
          </cell>
          <cell r="Y246" t="str">
            <v/>
          </cell>
        </row>
        <row r="247">
          <cell r="A247">
            <v>4615</v>
          </cell>
          <cell r="B247" t="str">
            <v>CIENCIAS FISICAS Y MATEMATICAS</v>
          </cell>
          <cell r="C247" t="str">
            <v>ESTADISTICA</v>
          </cell>
          <cell r="D247" t="str">
            <v>REYES RODRIGUEZ SANTOS BENITO</v>
          </cell>
          <cell r="E247" t="str">
            <v>NOMBRADO</v>
          </cell>
          <cell r="F247" t="str">
            <v>ASOCIADO DE</v>
          </cell>
          <cell r="G247">
            <v>634</v>
          </cell>
          <cell r="H247">
            <v>1</v>
          </cell>
          <cell r="I247">
            <v>82.52</v>
          </cell>
          <cell r="J247">
            <v>300</v>
          </cell>
          <cell r="L247" t="str">
            <v>M</v>
          </cell>
          <cell r="M247" t="str">
            <v>ASO DE</v>
          </cell>
          <cell r="N247">
            <v>19096717</v>
          </cell>
          <cell r="O247" t="str">
            <v>A.F.P</v>
          </cell>
          <cell r="P247" t="str">
            <v>LIC.  EN ESTADISTICA</v>
          </cell>
          <cell r="Q247" t="str">
            <v>MAESTRO</v>
          </cell>
          <cell r="S247" t="str">
            <v xml:space="preserve"> </v>
          </cell>
          <cell r="U247" t="str">
            <v>CONVIV.</v>
          </cell>
          <cell r="V247">
            <v>34743</v>
          </cell>
          <cell r="W247" t="str">
            <v>LOS LIBERTADORES # 351 - AA.HH. RAMON CASTILLA - HUANCHACO</v>
          </cell>
          <cell r="X247" t="str">
            <v/>
          </cell>
          <cell r="Y247" t="str">
            <v/>
          </cell>
        </row>
        <row r="248">
          <cell r="A248">
            <v>4378</v>
          </cell>
          <cell r="B248" t="str">
            <v>CIENCIAS FISICAS Y MATEMATICAS</v>
          </cell>
          <cell r="C248" t="str">
            <v>ESTADISTICA</v>
          </cell>
          <cell r="D248" t="str">
            <v>GOMEZ ARCE RICARDO MARTIN</v>
          </cell>
          <cell r="E248" t="str">
            <v>NOMBRADO</v>
          </cell>
          <cell r="F248" t="str">
            <v>ASOCIADO DE</v>
          </cell>
          <cell r="G248">
            <v>637</v>
          </cell>
          <cell r="H248">
            <v>1</v>
          </cell>
          <cell r="I248">
            <v>76.64</v>
          </cell>
          <cell r="J248">
            <v>300</v>
          </cell>
          <cell r="L248" t="str">
            <v>M</v>
          </cell>
          <cell r="M248" t="str">
            <v>ASO DE</v>
          </cell>
          <cell r="N248">
            <v>32905989</v>
          </cell>
          <cell r="O248" t="str">
            <v>A.F.P</v>
          </cell>
          <cell r="P248" t="str">
            <v>LIC.  EN ESTADISTICA</v>
          </cell>
          <cell r="Q248" t="str">
            <v>MAESTRO</v>
          </cell>
          <cell r="S248" t="str">
            <v xml:space="preserve"> </v>
          </cell>
          <cell r="U248" t="str">
            <v>CASADO</v>
          </cell>
          <cell r="V248">
            <v>34180</v>
          </cell>
          <cell r="W248" t="str">
            <v>AV. ESPAÑA N° 1518 - CENTRO CIVICO - TRUJILLO</v>
          </cell>
          <cell r="X248" t="str">
            <v/>
          </cell>
          <cell r="Y248" t="str">
            <v/>
          </cell>
        </row>
        <row r="249">
          <cell r="A249">
            <v>4232</v>
          </cell>
          <cell r="B249" t="str">
            <v>CIENCIAS FISICAS Y MATEMATICAS</v>
          </cell>
          <cell r="C249" t="str">
            <v>ESTADISTICA</v>
          </cell>
          <cell r="D249" t="str">
            <v xml:space="preserve">ROJAS GARCIA DE RUIZ MARIA TERESITA DEL </v>
          </cell>
          <cell r="E249" t="str">
            <v>NOMBRADO</v>
          </cell>
          <cell r="F249" t="str">
            <v>ASOCIADO DE</v>
          </cell>
          <cell r="G249">
            <v>651</v>
          </cell>
          <cell r="H249">
            <v>1</v>
          </cell>
          <cell r="I249">
            <v>241.26</v>
          </cell>
          <cell r="J249">
            <v>580</v>
          </cell>
          <cell r="L249" t="str">
            <v>F</v>
          </cell>
          <cell r="M249" t="str">
            <v>ASO DE</v>
          </cell>
          <cell r="N249">
            <v>17850055</v>
          </cell>
          <cell r="O249" t="str">
            <v>A.F.P</v>
          </cell>
          <cell r="P249" t="str">
            <v>LIC.  EN ESTADISTICA</v>
          </cell>
          <cell r="Q249" t="str">
            <v>MAESTRO</v>
          </cell>
          <cell r="S249" t="str">
            <v xml:space="preserve"> </v>
          </cell>
          <cell r="U249" t="str">
            <v>CASADA</v>
          </cell>
          <cell r="V249">
            <v>33795</v>
          </cell>
          <cell r="W249" t="str">
            <v>TORRES ORTEGA N° 1139 - LOS JARDINES - TRUJILLO</v>
          </cell>
          <cell r="X249" t="str">
            <v/>
          </cell>
          <cell r="Y249" t="str">
            <v/>
          </cell>
        </row>
        <row r="250">
          <cell r="A250">
            <v>4865</v>
          </cell>
          <cell r="B250" t="str">
            <v>CIENCIAS FISICAS Y MATEMATICAS</v>
          </cell>
          <cell r="C250" t="str">
            <v>ESTADISTICA</v>
          </cell>
          <cell r="D250" t="str">
            <v>RUBIO JACOBO LUIS ALBERTO</v>
          </cell>
          <cell r="E250" t="str">
            <v>CONTRATADO</v>
          </cell>
          <cell r="F250" t="str">
            <v>AUXILIAR TC</v>
          </cell>
          <cell r="G250">
            <v>242</v>
          </cell>
          <cell r="H250">
            <v>2</v>
          </cell>
          <cell r="I250">
            <v>0</v>
          </cell>
          <cell r="J250">
            <v>0</v>
          </cell>
          <cell r="L250" t="str">
            <v>M</v>
          </cell>
          <cell r="M250" t="str">
            <v>AUX TC</v>
          </cell>
          <cell r="N250">
            <v>18069833</v>
          </cell>
          <cell r="O250" t="str">
            <v>A.F.P.</v>
          </cell>
          <cell r="P250" t="str">
            <v>LIC.  EN ESTADISTICA</v>
          </cell>
          <cell r="Q250" t="str">
            <v>MAESTRO</v>
          </cell>
          <cell r="U250" t="str">
            <v>CASADO</v>
          </cell>
          <cell r="V250">
            <v>35916</v>
          </cell>
          <cell r="W250" t="str">
            <v>LUTHERKING # 607 - LA PERLA - TRUJILLO</v>
          </cell>
          <cell r="Z250" t="str">
            <v>CUBRIENDO LSGH CABRERA PAZ</v>
          </cell>
        </row>
        <row r="251">
          <cell r="A251">
            <v>5584</v>
          </cell>
          <cell r="B251" t="str">
            <v>CIENCIAS FISICAS Y MATEMATICAS</v>
          </cell>
          <cell r="C251" t="str">
            <v>ESTADISTICA</v>
          </cell>
          <cell r="D251" t="str">
            <v>ROBLES PASTOR BLANCA FLOR</v>
          </cell>
          <cell r="E251" t="str">
            <v>CONTRATADO</v>
          </cell>
          <cell r="F251" t="str">
            <v>JP TC</v>
          </cell>
          <cell r="G251">
            <v>327</v>
          </cell>
          <cell r="H251">
            <v>1</v>
          </cell>
          <cell r="I251">
            <v>0</v>
          </cell>
          <cell r="J251">
            <v>0</v>
          </cell>
          <cell r="L251" t="str">
            <v>F</v>
          </cell>
          <cell r="M251" t="str">
            <v>JP TC</v>
          </cell>
          <cell r="N251">
            <v>18057378</v>
          </cell>
          <cell r="O251">
            <v>19990</v>
          </cell>
          <cell r="P251" t="str">
            <v>LIC.  EN ESTADISTICA</v>
          </cell>
          <cell r="Q251" t="str">
            <v xml:space="preserve"> </v>
          </cell>
          <cell r="S251" t="str">
            <v xml:space="preserve"> </v>
          </cell>
          <cell r="U251" t="str">
            <v>CONVIV.</v>
          </cell>
          <cell r="V251">
            <v>38720</v>
          </cell>
          <cell r="W251" t="str">
            <v>ALFONSO UGARTE # 244 -  - LA ESPERANZA</v>
          </cell>
          <cell r="X251" t="str">
            <v/>
          </cell>
          <cell r="Y251" t="str">
            <v/>
          </cell>
        </row>
        <row r="252">
          <cell r="A252">
            <v>4504</v>
          </cell>
          <cell r="B252" t="str">
            <v>CIENCIAS FISICAS Y MATEMATICAS</v>
          </cell>
          <cell r="C252" t="str">
            <v>FISICA</v>
          </cell>
          <cell r="D252" t="str">
            <v>ROJAS ALEGRIA GUSTAVO ROBERTO</v>
          </cell>
          <cell r="E252" t="str">
            <v>NOMBRADO</v>
          </cell>
          <cell r="F252" t="str">
            <v>ASOCIADO DE</v>
          </cell>
          <cell r="G252">
            <v>11</v>
          </cell>
          <cell r="H252">
            <v>1</v>
          </cell>
          <cell r="I252">
            <v>84.42</v>
          </cell>
          <cell r="J252">
            <v>300</v>
          </cell>
          <cell r="L252" t="str">
            <v>M</v>
          </cell>
          <cell r="M252" t="str">
            <v>ASO DE</v>
          </cell>
          <cell r="N252">
            <v>18033590</v>
          </cell>
          <cell r="O252" t="str">
            <v>A.F.P</v>
          </cell>
          <cell r="P252" t="str">
            <v>LIC. EN FISICA</v>
          </cell>
          <cell r="Q252" t="str">
            <v>MAESTRO</v>
          </cell>
          <cell r="S252" t="str">
            <v xml:space="preserve"> </v>
          </cell>
          <cell r="U252" t="str">
            <v>CONVIV.</v>
          </cell>
          <cell r="V252">
            <v>34323</v>
          </cell>
          <cell r="W252" t="str">
            <v>CECILIO COX N° 321 - VISTA ALEGRE - VICTOR LARCO</v>
          </cell>
          <cell r="X252" t="str">
            <v/>
          </cell>
          <cell r="Y252" t="str">
            <v/>
          </cell>
        </row>
        <row r="253">
          <cell r="A253">
            <v>4041</v>
          </cell>
          <cell r="B253" t="str">
            <v>CIENCIAS FISICAS Y MATEMATICAS</v>
          </cell>
          <cell r="C253" t="str">
            <v>FISICA</v>
          </cell>
          <cell r="D253" t="str">
            <v>CHAVEZ BACILIO MARIO ELDER</v>
          </cell>
          <cell r="E253" t="str">
            <v>NOMBRADO</v>
          </cell>
          <cell r="F253" t="str">
            <v>PRINCIPAL DE</v>
          </cell>
          <cell r="G253">
            <v>191</v>
          </cell>
          <cell r="H253">
            <v>1</v>
          </cell>
          <cell r="I253">
            <v>238.96</v>
          </cell>
          <cell r="J253">
            <v>580</v>
          </cell>
          <cell r="L253" t="str">
            <v>M</v>
          </cell>
          <cell r="M253" t="str">
            <v>PRI DE</v>
          </cell>
          <cell r="N253">
            <v>17948581</v>
          </cell>
          <cell r="O253" t="str">
            <v>A.F.P</v>
          </cell>
          <cell r="P253" t="str">
            <v>LIC. EN FISICA</v>
          </cell>
          <cell r="Q253" t="str">
            <v>MAESTRO</v>
          </cell>
          <cell r="S253" t="str">
            <v xml:space="preserve"> </v>
          </cell>
          <cell r="U253" t="str">
            <v>CASADO</v>
          </cell>
          <cell r="V253">
            <v>32919</v>
          </cell>
          <cell r="W253" t="str">
            <v>MZ. V  LOTE 9 - LIBERTAD - TRUJILLO</v>
          </cell>
          <cell r="X253" t="str">
            <v/>
          </cell>
          <cell r="Y253" t="str">
            <v/>
          </cell>
        </row>
        <row r="254">
          <cell r="A254">
            <v>4239</v>
          </cell>
          <cell r="B254" t="str">
            <v>CIENCIAS FISICAS Y MATEMATICAS</v>
          </cell>
          <cell r="C254" t="str">
            <v>FISICA</v>
          </cell>
          <cell r="D254" t="str">
            <v>IDROGO CORDOVA JULIO CESAR</v>
          </cell>
          <cell r="E254" t="str">
            <v>NOMBRADO</v>
          </cell>
          <cell r="F254" t="str">
            <v>ASOCIADO DE</v>
          </cell>
          <cell r="G254">
            <v>239</v>
          </cell>
          <cell r="H254">
            <v>1</v>
          </cell>
          <cell r="I254">
            <v>123.12</v>
          </cell>
          <cell r="J254">
            <v>300</v>
          </cell>
          <cell r="L254" t="str">
            <v>M</v>
          </cell>
          <cell r="M254" t="str">
            <v>ASO DE</v>
          </cell>
          <cell r="N254">
            <v>17825598</v>
          </cell>
          <cell r="O254" t="str">
            <v>A.F.P</v>
          </cell>
          <cell r="P254" t="str">
            <v>LIC. EN FISICA</v>
          </cell>
          <cell r="Q254" t="str">
            <v>MAESTRO</v>
          </cell>
          <cell r="S254" t="str">
            <v xml:space="preserve"> </v>
          </cell>
          <cell r="U254" t="str">
            <v>CASADO</v>
          </cell>
          <cell r="V254">
            <v>33779</v>
          </cell>
          <cell r="W254" t="str">
            <v>EDIFICIO L2-6 DPTO. 101 - MONSERRATE IV ETAPA - TRUJILLO</v>
          </cell>
          <cell r="X254" t="str">
            <v/>
          </cell>
          <cell r="Y254" t="str">
            <v/>
          </cell>
        </row>
        <row r="255">
          <cell r="A255">
            <v>528</v>
          </cell>
          <cell r="B255" t="str">
            <v>CIENCIAS FISICAS Y MATEMATICAS</v>
          </cell>
          <cell r="C255" t="str">
            <v>FISICA</v>
          </cell>
          <cell r="D255" t="str">
            <v>PRADO CACERES SIXTO</v>
          </cell>
          <cell r="E255" t="str">
            <v>NOMBRADO</v>
          </cell>
          <cell r="F255" t="str">
            <v>PRINCIPAL DE</v>
          </cell>
          <cell r="G255">
            <v>251</v>
          </cell>
          <cell r="H255">
            <v>1</v>
          </cell>
          <cell r="I255">
            <v>655.42</v>
          </cell>
          <cell r="J255">
            <v>1200</v>
          </cell>
          <cell r="L255" t="str">
            <v>M</v>
          </cell>
          <cell r="M255" t="str">
            <v>PRI DE</v>
          </cell>
          <cell r="N255">
            <v>17862869</v>
          </cell>
          <cell r="O255">
            <v>20530</v>
          </cell>
          <cell r="P255" t="str">
            <v>FISICO</v>
          </cell>
          <cell r="Q255" t="str">
            <v xml:space="preserve"> </v>
          </cell>
          <cell r="S255" t="str">
            <v>DOCTOR</v>
          </cell>
          <cell r="U255" t="str">
            <v>CASADO</v>
          </cell>
          <cell r="V255">
            <v>23604</v>
          </cell>
          <cell r="W255" t="str">
            <v xml:space="preserve">MIGUEL CERRO N° 460 LAS QUINTANAS -  - </v>
          </cell>
          <cell r="X255" t="str">
            <v/>
          </cell>
          <cell r="Y255" t="str">
            <v/>
          </cell>
        </row>
        <row r="256">
          <cell r="A256">
            <v>1233</v>
          </cell>
          <cell r="B256" t="str">
            <v>CIENCIAS FISICAS Y MATEMATICAS</v>
          </cell>
          <cell r="C256" t="str">
            <v>FISICA</v>
          </cell>
          <cell r="D256" t="str">
            <v>VASQUEZ ARTEAGA MARCIAL VICENTE</v>
          </cell>
          <cell r="E256" t="str">
            <v>NOMBRADO</v>
          </cell>
          <cell r="F256" t="str">
            <v>PRINCIPAL DE</v>
          </cell>
          <cell r="G256">
            <v>252</v>
          </cell>
          <cell r="H256">
            <v>1</v>
          </cell>
          <cell r="I256">
            <v>655.52</v>
          </cell>
          <cell r="J256">
            <v>1200</v>
          </cell>
          <cell r="L256" t="str">
            <v>M</v>
          </cell>
          <cell r="M256" t="str">
            <v>PRI DE</v>
          </cell>
          <cell r="N256">
            <v>17932794</v>
          </cell>
          <cell r="O256">
            <v>20530</v>
          </cell>
          <cell r="P256" t="str">
            <v>LIC. EN FISICA</v>
          </cell>
          <cell r="Q256" t="str">
            <v>MAESTRO</v>
          </cell>
          <cell r="S256" t="str">
            <v xml:space="preserve"> </v>
          </cell>
          <cell r="U256" t="str">
            <v>CASADO</v>
          </cell>
          <cell r="V256">
            <v>25020</v>
          </cell>
          <cell r="W256" t="str">
            <v xml:space="preserve">HUSARES DE JUNIN N° MZ"X"-LOTE:22 - LA MERCED -  - </v>
          </cell>
          <cell r="X256">
            <v>3</v>
          </cell>
          <cell r="Y256" t="str">
            <v>DECANO</v>
          </cell>
        </row>
        <row r="257">
          <cell r="A257">
            <v>1309</v>
          </cell>
          <cell r="B257" t="str">
            <v>CIENCIAS FISICAS Y MATEMATICAS</v>
          </cell>
          <cell r="C257" t="str">
            <v>FISICA</v>
          </cell>
          <cell r="D257" t="str">
            <v>QUEZADA CASTILLO ELVAR FORTUNATO</v>
          </cell>
          <cell r="E257" t="str">
            <v>NOMBRADO</v>
          </cell>
          <cell r="F257" t="str">
            <v>PRINCIPAL DE</v>
          </cell>
          <cell r="G257">
            <v>253</v>
          </cell>
          <cell r="H257">
            <v>1</v>
          </cell>
          <cell r="I257">
            <v>655.52</v>
          </cell>
          <cell r="J257">
            <v>1200</v>
          </cell>
          <cell r="L257" t="str">
            <v>M</v>
          </cell>
          <cell r="M257" t="str">
            <v>PRI DE</v>
          </cell>
          <cell r="N257">
            <v>17825047</v>
          </cell>
          <cell r="O257">
            <v>20530</v>
          </cell>
          <cell r="P257" t="str">
            <v>FISICO</v>
          </cell>
          <cell r="Q257" t="str">
            <v>MAESTRO</v>
          </cell>
          <cell r="S257" t="str">
            <v>DOCTOR</v>
          </cell>
          <cell r="U257" t="str">
            <v>CASADO</v>
          </cell>
          <cell r="V257">
            <v>26390</v>
          </cell>
          <cell r="W257" t="str">
            <v>ALFONSO UGARTE N° 417 -  - LA ESPERANZA</v>
          </cell>
          <cell r="X257" t="str">
            <v/>
          </cell>
          <cell r="Y257" t="str">
            <v/>
          </cell>
        </row>
        <row r="258">
          <cell r="A258">
            <v>1341</v>
          </cell>
          <cell r="B258" t="str">
            <v>CIENCIAS FISICAS Y MATEMATICAS</v>
          </cell>
          <cell r="C258" t="str">
            <v>FISICA</v>
          </cell>
          <cell r="D258" t="str">
            <v>DELGADO TELLO MARCIAL</v>
          </cell>
          <cell r="E258" t="str">
            <v>NOMBRADO</v>
          </cell>
          <cell r="F258" t="str">
            <v>PRINCIPAL DE</v>
          </cell>
          <cell r="G258">
            <v>254</v>
          </cell>
          <cell r="H258">
            <v>1</v>
          </cell>
          <cell r="I258">
            <v>655.52</v>
          </cell>
          <cell r="J258">
            <v>1200</v>
          </cell>
          <cell r="L258" t="str">
            <v>M</v>
          </cell>
          <cell r="M258" t="str">
            <v>PRI DE</v>
          </cell>
          <cell r="N258">
            <v>17870215</v>
          </cell>
          <cell r="O258">
            <v>20530</v>
          </cell>
          <cell r="P258" t="str">
            <v>LIC. EN FISICA</v>
          </cell>
          <cell r="Q258" t="str">
            <v>MAESTRO</v>
          </cell>
          <cell r="S258" t="str">
            <v xml:space="preserve"> </v>
          </cell>
          <cell r="U258" t="str">
            <v>CASADO</v>
          </cell>
          <cell r="V258">
            <v>26439</v>
          </cell>
          <cell r="W258" t="str">
            <v>ALFONSO UGARTE N° 450 - CENTRO CIVICO - TRUJILLO</v>
          </cell>
          <cell r="X258" t="str">
            <v/>
          </cell>
          <cell r="Y258" t="str">
            <v/>
          </cell>
        </row>
        <row r="259">
          <cell r="A259">
            <v>1434</v>
          </cell>
          <cell r="B259" t="str">
            <v>CIENCIAS FISICAS Y MATEMATICAS</v>
          </cell>
          <cell r="C259" t="str">
            <v>FISICA</v>
          </cell>
          <cell r="D259" t="str">
            <v>AGUILAR MARIN PABLO</v>
          </cell>
          <cell r="E259" t="str">
            <v>NOMBRADO</v>
          </cell>
          <cell r="F259" t="str">
            <v>PRINCIPAL DE</v>
          </cell>
          <cell r="G259">
            <v>255</v>
          </cell>
          <cell r="H259">
            <v>1</v>
          </cell>
          <cell r="I259">
            <v>655.52</v>
          </cell>
          <cell r="J259">
            <v>1200</v>
          </cell>
          <cell r="L259" t="str">
            <v>M</v>
          </cell>
          <cell r="M259" t="str">
            <v>PRI DE</v>
          </cell>
          <cell r="N259">
            <v>18071385</v>
          </cell>
          <cell r="O259">
            <v>20530</v>
          </cell>
          <cell r="P259" t="str">
            <v>LIC. EN FISICA</v>
          </cell>
          <cell r="Q259" t="str">
            <v>MAESTRO</v>
          </cell>
          <cell r="S259" t="str">
            <v>DOCTOR</v>
          </cell>
          <cell r="U259" t="str">
            <v>CASADO</v>
          </cell>
          <cell r="V259">
            <v>26826</v>
          </cell>
          <cell r="W259" t="str">
            <v xml:space="preserve">MZ. R - 101 - LOS PINOS - </v>
          </cell>
          <cell r="X259" t="str">
            <v/>
          </cell>
          <cell r="Y259" t="str">
            <v/>
          </cell>
        </row>
        <row r="260">
          <cell r="A260">
            <v>1795</v>
          </cell>
          <cell r="B260" t="str">
            <v>CIENCIAS FISICAS Y MATEMATICAS</v>
          </cell>
          <cell r="C260" t="str">
            <v>FISICA</v>
          </cell>
          <cell r="D260" t="str">
            <v>SANCHEZ ROSALES OSWALDO ROGER</v>
          </cell>
          <cell r="E260" t="str">
            <v>NOMBRADO</v>
          </cell>
          <cell r="F260" t="str">
            <v>PRINCIPAL DE</v>
          </cell>
          <cell r="G260">
            <v>256</v>
          </cell>
          <cell r="H260">
            <v>1</v>
          </cell>
          <cell r="I260">
            <v>655.54</v>
          </cell>
          <cell r="J260">
            <v>1200</v>
          </cell>
          <cell r="L260" t="str">
            <v>M</v>
          </cell>
          <cell r="M260" t="str">
            <v>PRI DE</v>
          </cell>
          <cell r="N260">
            <v>18013692</v>
          </cell>
          <cell r="O260">
            <v>20530</v>
          </cell>
          <cell r="P260" t="str">
            <v>LIC. EN FISICA</v>
          </cell>
          <cell r="Q260" t="str">
            <v xml:space="preserve"> </v>
          </cell>
          <cell r="S260" t="str">
            <v xml:space="preserve"> </v>
          </cell>
          <cell r="U260" t="str">
            <v>CONVIV.</v>
          </cell>
          <cell r="V260">
            <v>28262</v>
          </cell>
          <cell r="W260" t="str">
            <v xml:space="preserve">LEONCIO PRADO N° 786 MOCHE -  - </v>
          </cell>
          <cell r="X260" t="str">
            <v/>
          </cell>
          <cell r="Y260" t="str">
            <v/>
          </cell>
        </row>
        <row r="261">
          <cell r="A261">
            <v>1907</v>
          </cell>
          <cell r="B261" t="str">
            <v>CIENCIAS FISICAS Y MATEMATICAS</v>
          </cell>
          <cell r="C261" t="str">
            <v>FISICA</v>
          </cell>
          <cell r="D261" t="str">
            <v>DE LA CRUZ RODRIGUEZ PEDRO EVER</v>
          </cell>
          <cell r="E261" t="str">
            <v>NOMBRADO</v>
          </cell>
          <cell r="F261" t="str">
            <v>PRINCIPAL DE</v>
          </cell>
          <cell r="G261">
            <v>257</v>
          </cell>
          <cell r="H261">
            <v>1</v>
          </cell>
          <cell r="I261">
            <v>616.28</v>
          </cell>
          <cell r="J261">
            <v>1200</v>
          </cell>
          <cell r="L261" t="str">
            <v>M</v>
          </cell>
          <cell r="M261" t="str">
            <v>PRI DE</v>
          </cell>
          <cell r="N261">
            <v>17927203</v>
          </cell>
          <cell r="O261" t="str">
            <v>A.F.P</v>
          </cell>
          <cell r="P261" t="str">
            <v>LIC. EN FISICA</v>
          </cell>
          <cell r="Q261" t="str">
            <v>MAESTRO</v>
          </cell>
          <cell r="S261" t="str">
            <v>DOCTOR</v>
          </cell>
          <cell r="U261" t="str">
            <v>CASADO</v>
          </cell>
          <cell r="V261" t="str">
            <v>122/06/1978</v>
          </cell>
          <cell r="W261" t="str">
            <v>RAFAEL SANCIO S/N DPTO. 304 BLOCK E - EL BOSQUE - TRUJILLO</v>
          </cell>
          <cell r="X261" t="str">
            <v/>
          </cell>
          <cell r="Y261" t="str">
            <v/>
          </cell>
        </row>
        <row r="262">
          <cell r="A262">
            <v>1908</v>
          </cell>
          <cell r="B262" t="str">
            <v>CIENCIAS FISICAS Y MATEMATICAS</v>
          </cell>
          <cell r="C262" t="str">
            <v>FISICA</v>
          </cell>
          <cell r="D262" t="str">
            <v>PRIETO MURCIA ANTOLIN</v>
          </cell>
          <cell r="E262" t="str">
            <v>NOMBRADO</v>
          </cell>
          <cell r="F262" t="str">
            <v>PRINCIPAL DE</v>
          </cell>
          <cell r="G262">
            <v>258</v>
          </cell>
          <cell r="H262">
            <v>1</v>
          </cell>
          <cell r="I262">
            <v>630.78</v>
          </cell>
          <cell r="J262">
            <v>1200</v>
          </cell>
          <cell r="L262" t="str">
            <v>M</v>
          </cell>
          <cell r="M262" t="str">
            <v>PRI DE</v>
          </cell>
          <cell r="N262">
            <v>41915853</v>
          </cell>
          <cell r="O262" t="str">
            <v>A.F.P</v>
          </cell>
          <cell r="P262" t="str">
            <v>LIC. EN FISICA</v>
          </cell>
          <cell r="Q262" t="str">
            <v xml:space="preserve"> </v>
          </cell>
          <cell r="S262" t="str">
            <v xml:space="preserve"> </v>
          </cell>
          <cell r="U262" t="str">
            <v>CASADO</v>
          </cell>
          <cell r="V262">
            <v>28653</v>
          </cell>
          <cell r="W262" t="str">
            <v>JUNIN N° 253 -  - TRUJILLO</v>
          </cell>
          <cell r="X262">
            <v>5</v>
          </cell>
          <cell r="Y262" t="str">
            <v>JEFE DE DEPARTAMENTO</v>
          </cell>
        </row>
        <row r="263">
          <cell r="A263">
            <v>1909</v>
          </cell>
          <cell r="B263" t="str">
            <v>CIENCIAS FISICAS Y MATEMATICAS</v>
          </cell>
          <cell r="C263" t="str">
            <v>FISICA</v>
          </cell>
          <cell r="D263" t="str">
            <v>FLORES URQUIAGA HIPOLITO FRANCISCO</v>
          </cell>
          <cell r="E263" t="str">
            <v>NOMBRADO</v>
          </cell>
          <cell r="F263" t="str">
            <v>PRINCIPAL DE</v>
          </cell>
          <cell r="G263">
            <v>259</v>
          </cell>
          <cell r="H263">
            <v>1</v>
          </cell>
          <cell r="I263">
            <v>645.78</v>
          </cell>
          <cell r="J263">
            <v>1200</v>
          </cell>
          <cell r="L263" t="str">
            <v>M</v>
          </cell>
          <cell r="M263" t="str">
            <v>PRI DE</v>
          </cell>
          <cell r="N263">
            <v>17867554</v>
          </cell>
          <cell r="O263" t="str">
            <v>A.F.P</v>
          </cell>
          <cell r="P263" t="str">
            <v>LIC. EN FISICA</v>
          </cell>
          <cell r="Q263" t="str">
            <v xml:space="preserve"> </v>
          </cell>
          <cell r="S263" t="str">
            <v xml:space="preserve"> </v>
          </cell>
          <cell r="U263" t="str">
            <v>CONVIV.</v>
          </cell>
          <cell r="V263">
            <v>28653</v>
          </cell>
          <cell r="W263" t="str">
            <v>RICARDO SANCHEZ N° 449 - SANTO DOMINGUITO - TRUJILLO</v>
          </cell>
          <cell r="X263">
            <v>6</v>
          </cell>
          <cell r="Y263" t="str">
            <v>DIRECTOR DE ESCUELA</v>
          </cell>
        </row>
        <row r="264">
          <cell r="A264">
            <v>1985</v>
          </cell>
          <cell r="B264" t="str">
            <v>CIENCIAS FISICAS Y MATEMATICAS</v>
          </cell>
          <cell r="C264" t="str">
            <v>FISICA</v>
          </cell>
          <cell r="D264" t="str">
            <v>CABRERA SALVATIERRA CARLOS ALBERTO</v>
          </cell>
          <cell r="E264" t="str">
            <v>NOMBRADO</v>
          </cell>
          <cell r="F264" t="str">
            <v>PRINCIPAL DE</v>
          </cell>
          <cell r="G264">
            <v>260</v>
          </cell>
          <cell r="H264">
            <v>1</v>
          </cell>
          <cell r="I264">
            <v>631.79999999999995</v>
          </cell>
          <cell r="J264">
            <v>1200</v>
          </cell>
          <cell r="L264" t="str">
            <v>M</v>
          </cell>
          <cell r="M264" t="str">
            <v>PRI DE</v>
          </cell>
          <cell r="N264">
            <v>17879104</v>
          </cell>
          <cell r="O264" t="str">
            <v>A.F.P</v>
          </cell>
          <cell r="P264" t="str">
            <v>LIC. EN FISICA</v>
          </cell>
          <cell r="Q264" t="str">
            <v xml:space="preserve"> </v>
          </cell>
          <cell r="S264" t="str">
            <v xml:space="preserve"> </v>
          </cell>
          <cell r="U264" t="str">
            <v>SEPARA.</v>
          </cell>
          <cell r="V264">
            <v>28954</v>
          </cell>
          <cell r="W264" t="str">
            <v xml:space="preserve">MANCO CAPAC N° 619 VISTA ALEGRE -  - </v>
          </cell>
          <cell r="X264" t="str">
            <v/>
          </cell>
          <cell r="Y264" t="str">
            <v/>
          </cell>
        </row>
        <row r="265">
          <cell r="A265">
            <v>1986</v>
          </cell>
          <cell r="B265" t="str">
            <v>CIENCIAS FISICAS Y MATEMATICAS</v>
          </cell>
          <cell r="C265" t="str">
            <v>FISICA</v>
          </cell>
          <cell r="D265" t="str">
            <v>CESPEDES CARO LUIS FERNANDO</v>
          </cell>
          <cell r="E265" t="str">
            <v>NOMBRADO</v>
          </cell>
          <cell r="F265" t="str">
            <v>PRINCIPAL DE</v>
          </cell>
          <cell r="G265">
            <v>261</v>
          </cell>
          <cell r="H265">
            <v>1</v>
          </cell>
          <cell r="I265">
            <v>645.55999999999995</v>
          </cell>
          <cell r="J265">
            <v>1200</v>
          </cell>
          <cell r="L265" t="str">
            <v>M</v>
          </cell>
          <cell r="M265" t="str">
            <v>PRI DE</v>
          </cell>
          <cell r="N265">
            <v>17855728</v>
          </cell>
          <cell r="O265" t="str">
            <v>A.F.P</v>
          </cell>
          <cell r="P265" t="str">
            <v>LIC. EN FISICA</v>
          </cell>
          <cell r="Q265" t="str">
            <v xml:space="preserve"> </v>
          </cell>
          <cell r="S265" t="str">
            <v xml:space="preserve"> </v>
          </cell>
          <cell r="U265" t="str">
            <v>CASADO</v>
          </cell>
          <cell r="V265">
            <v>28954</v>
          </cell>
          <cell r="W265" t="str">
            <v xml:space="preserve">LAS GEMAS N° 689 SAT. INES -  - </v>
          </cell>
          <cell r="X265" t="str">
            <v/>
          </cell>
          <cell r="Y265" t="str">
            <v/>
          </cell>
        </row>
        <row r="266">
          <cell r="A266">
            <v>2035</v>
          </cell>
          <cell r="B266" t="str">
            <v>CIENCIAS FISICAS Y MATEMATICAS</v>
          </cell>
          <cell r="C266" t="str">
            <v>FISICA</v>
          </cell>
          <cell r="D266" t="str">
            <v>GUEVARA VERA MANUEL ENRIQUE</v>
          </cell>
          <cell r="E266" t="str">
            <v>NOMBRADO</v>
          </cell>
          <cell r="F266" t="str">
            <v>PRINCIPAL DE</v>
          </cell>
          <cell r="G266">
            <v>262</v>
          </cell>
          <cell r="H266">
            <v>1</v>
          </cell>
          <cell r="I266">
            <v>645.05999999999995</v>
          </cell>
          <cell r="J266">
            <v>1200</v>
          </cell>
          <cell r="L266" t="str">
            <v>M</v>
          </cell>
          <cell r="M266" t="str">
            <v>PRI DE</v>
          </cell>
          <cell r="N266">
            <v>17853475</v>
          </cell>
          <cell r="O266" t="str">
            <v>A.F.P</v>
          </cell>
          <cell r="P266" t="str">
            <v>LIC. EN FISICA</v>
          </cell>
          <cell r="Q266" t="str">
            <v>MAESTRO</v>
          </cell>
          <cell r="S266" t="str">
            <v xml:space="preserve"> </v>
          </cell>
          <cell r="U266" t="str">
            <v>CASADO</v>
          </cell>
          <cell r="V266">
            <v>29312</v>
          </cell>
          <cell r="W266" t="str">
            <v>SAN MATEO # 300 DPTO. 202 - SAN ANDRES - TRUJILLO</v>
          </cell>
          <cell r="X266" t="str">
            <v/>
          </cell>
          <cell r="Y266" t="str">
            <v/>
          </cell>
        </row>
        <row r="267">
          <cell r="A267">
            <v>2119</v>
          </cell>
          <cell r="B267" t="str">
            <v>CIENCIAS FISICAS Y MATEMATICAS</v>
          </cell>
          <cell r="C267" t="str">
            <v>FISICA</v>
          </cell>
          <cell r="D267" t="str">
            <v>DELGADO OLANO WALTER HUMBERTO</v>
          </cell>
          <cell r="E267" t="str">
            <v>NOMBRADO</v>
          </cell>
          <cell r="F267" t="str">
            <v>PRINCIPAL DE</v>
          </cell>
          <cell r="G267">
            <v>263</v>
          </cell>
          <cell r="H267">
            <v>1</v>
          </cell>
          <cell r="I267">
            <v>655.52</v>
          </cell>
          <cell r="J267">
            <v>1200</v>
          </cell>
          <cell r="L267" t="str">
            <v>M</v>
          </cell>
          <cell r="M267" t="str">
            <v>PRI DE</v>
          </cell>
          <cell r="N267">
            <v>17886356</v>
          </cell>
          <cell r="O267">
            <v>20530</v>
          </cell>
          <cell r="P267" t="str">
            <v>FISICO / LIC. EN FISICA</v>
          </cell>
          <cell r="Q267" t="str">
            <v xml:space="preserve"> </v>
          </cell>
          <cell r="S267" t="str">
            <v xml:space="preserve"> </v>
          </cell>
          <cell r="U267" t="str">
            <v>CASADO</v>
          </cell>
          <cell r="V267">
            <v>29602</v>
          </cell>
          <cell r="W267" t="str">
            <v>TOKIO N° 347 - SAN NICOLAS - TRUJILLO</v>
          </cell>
          <cell r="X267" t="str">
            <v/>
          </cell>
          <cell r="Y267" t="str">
            <v/>
          </cell>
        </row>
        <row r="268">
          <cell r="A268">
            <v>1637</v>
          </cell>
          <cell r="B268" t="str">
            <v>CIENCIAS FISICAS Y MATEMATICAS</v>
          </cell>
          <cell r="C268" t="str">
            <v>FISICA</v>
          </cell>
          <cell r="D268" t="str">
            <v>TAVARA APONTE SEGUNDO ARISTIDES</v>
          </cell>
          <cell r="E268" t="str">
            <v>NOMBRADO</v>
          </cell>
          <cell r="F268" t="str">
            <v>PRINCIPAL DE</v>
          </cell>
          <cell r="G268">
            <v>264</v>
          </cell>
          <cell r="H268">
            <v>1</v>
          </cell>
          <cell r="I268">
            <v>655.54</v>
          </cell>
          <cell r="J268">
            <v>1200</v>
          </cell>
          <cell r="L268" t="str">
            <v>M</v>
          </cell>
          <cell r="M268" t="str">
            <v>PRI DE</v>
          </cell>
          <cell r="N268">
            <v>17907714</v>
          </cell>
          <cell r="O268">
            <v>20530</v>
          </cell>
          <cell r="P268" t="str">
            <v>LIC. EN FISICA</v>
          </cell>
          <cell r="Q268" t="str">
            <v xml:space="preserve"> </v>
          </cell>
          <cell r="S268" t="str">
            <v>DOCTOR</v>
          </cell>
          <cell r="U268" t="str">
            <v>CASADO</v>
          </cell>
          <cell r="V268">
            <v>27470</v>
          </cell>
          <cell r="W268" t="str">
            <v>AV. ESPAÑA N° 669 - SAN ANDRES - TRUJILLO</v>
          </cell>
          <cell r="X268" t="str">
            <v/>
          </cell>
          <cell r="Y268" t="str">
            <v/>
          </cell>
        </row>
        <row r="269">
          <cell r="A269">
            <v>2593</v>
          </cell>
          <cell r="B269" t="str">
            <v>CIENCIAS FISICAS Y MATEMATICAS</v>
          </cell>
          <cell r="C269" t="str">
            <v>FISICA</v>
          </cell>
          <cell r="D269" t="str">
            <v>ROCHA JARA JORGE ANIBAL</v>
          </cell>
          <cell r="E269" t="str">
            <v>NOMBRADO</v>
          </cell>
          <cell r="F269" t="str">
            <v>PRINCIPAL DE</v>
          </cell>
          <cell r="G269">
            <v>265</v>
          </cell>
          <cell r="H269">
            <v>1</v>
          </cell>
          <cell r="I269">
            <v>655.52</v>
          </cell>
          <cell r="J269">
            <v>1200</v>
          </cell>
          <cell r="L269" t="str">
            <v>M</v>
          </cell>
          <cell r="M269" t="str">
            <v>PRI DE</v>
          </cell>
          <cell r="N269">
            <v>17891500</v>
          </cell>
          <cell r="O269">
            <v>20530</v>
          </cell>
          <cell r="P269" t="str">
            <v>P.ED..SEC/FISICO</v>
          </cell>
          <cell r="Q269" t="str">
            <v xml:space="preserve"> </v>
          </cell>
          <cell r="S269" t="str">
            <v xml:space="preserve"> </v>
          </cell>
          <cell r="U269" t="str">
            <v>CASADO</v>
          </cell>
          <cell r="V269">
            <v>30302</v>
          </cell>
          <cell r="W269" t="str">
            <v xml:space="preserve">SAN MARTIN N° 760 -  - </v>
          </cell>
          <cell r="X269" t="str">
            <v/>
          </cell>
          <cell r="Y269" t="str">
            <v/>
          </cell>
        </row>
        <row r="270">
          <cell r="A270">
            <v>2085</v>
          </cell>
          <cell r="B270" t="str">
            <v>CIENCIAS FISICAS Y MATEMATICAS</v>
          </cell>
          <cell r="C270" t="str">
            <v>FISICA</v>
          </cell>
          <cell r="D270" t="str">
            <v>ALDAMA REYNA CLAVER WILDER</v>
          </cell>
          <cell r="E270" t="str">
            <v>NOMBRADO</v>
          </cell>
          <cell r="F270" t="str">
            <v>PRINCIPAL DE</v>
          </cell>
          <cell r="G270">
            <v>266</v>
          </cell>
          <cell r="H270">
            <v>1</v>
          </cell>
          <cell r="I270">
            <v>622.24</v>
          </cell>
          <cell r="J270">
            <v>1200</v>
          </cell>
          <cell r="L270" t="str">
            <v>M</v>
          </cell>
          <cell r="M270" t="str">
            <v>PRI DE</v>
          </cell>
          <cell r="N270">
            <v>17805901</v>
          </cell>
          <cell r="O270" t="str">
            <v>A.F.P</v>
          </cell>
          <cell r="P270" t="str">
            <v>LIC. EN FISICA</v>
          </cell>
          <cell r="Q270" t="str">
            <v>MAESTRO</v>
          </cell>
          <cell r="S270" t="str">
            <v xml:space="preserve"> </v>
          </cell>
          <cell r="U270" t="str">
            <v>CASADO</v>
          </cell>
          <cell r="V270">
            <v>29556</v>
          </cell>
          <cell r="W270" t="str">
            <v xml:space="preserve">MZ. 67 LOTE 14 - LA RINCONADA - </v>
          </cell>
          <cell r="X270" t="str">
            <v/>
          </cell>
          <cell r="Y270" t="str">
            <v/>
          </cell>
        </row>
        <row r="271">
          <cell r="A271">
            <v>2758</v>
          </cell>
          <cell r="B271" t="str">
            <v>CIENCIAS FISICAS Y MATEMATICAS</v>
          </cell>
          <cell r="C271" t="str">
            <v>FISICA</v>
          </cell>
          <cell r="D271" t="str">
            <v>MORILLO ALVA OSCAR ROBERTO</v>
          </cell>
          <cell r="E271" t="str">
            <v>NOMBRADO</v>
          </cell>
          <cell r="F271" t="str">
            <v>PRINCIPAL DE</v>
          </cell>
          <cell r="G271">
            <v>267</v>
          </cell>
          <cell r="H271">
            <v>1</v>
          </cell>
          <cell r="I271">
            <v>634.54</v>
          </cell>
          <cell r="J271">
            <v>1200</v>
          </cell>
          <cell r="L271" t="str">
            <v>M</v>
          </cell>
          <cell r="M271" t="str">
            <v>PRI DE</v>
          </cell>
          <cell r="N271">
            <v>17822105</v>
          </cell>
          <cell r="O271" t="str">
            <v>A.F.P</v>
          </cell>
          <cell r="P271" t="str">
            <v>LIC. EN FISICA</v>
          </cell>
          <cell r="Q271" t="str">
            <v>MAESTRO</v>
          </cell>
          <cell r="S271" t="str">
            <v xml:space="preserve"> </v>
          </cell>
          <cell r="U271" t="str">
            <v>CASADO</v>
          </cell>
          <cell r="V271">
            <v>30956</v>
          </cell>
          <cell r="W271" t="str">
            <v>MZ, J LOTE 8 - LOS CEDROS - TRUJILLO</v>
          </cell>
          <cell r="X271" t="str">
            <v/>
          </cell>
          <cell r="Y271" t="str">
            <v/>
          </cell>
        </row>
        <row r="272">
          <cell r="A272">
            <v>2718</v>
          </cell>
          <cell r="B272" t="str">
            <v>CIENCIAS FISICAS Y MATEMATICAS</v>
          </cell>
          <cell r="C272" t="str">
            <v>FISICA</v>
          </cell>
          <cell r="D272" t="str">
            <v>RIVASPLATA MENDOZA ANTONIO ISAIAS</v>
          </cell>
          <cell r="E272" t="str">
            <v>NOMBRADO</v>
          </cell>
          <cell r="F272" t="str">
            <v>PRINCIPAL DE</v>
          </cell>
          <cell r="G272">
            <v>269</v>
          </cell>
          <cell r="H272">
            <v>1</v>
          </cell>
          <cell r="I272">
            <v>621.55999999999995</v>
          </cell>
          <cell r="J272">
            <v>1200</v>
          </cell>
          <cell r="L272" t="str">
            <v>M</v>
          </cell>
          <cell r="M272" t="str">
            <v>PRI DE</v>
          </cell>
          <cell r="N272">
            <v>17876298</v>
          </cell>
          <cell r="O272" t="str">
            <v>A.F.P</v>
          </cell>
          <cell r="P272" t="str">
            <v>FISICO</v>
          </cell>
          <cell r="Q272" t="str">
            <v>MAESTRO</v>
          </cell>
          <cell r="S272" t="str">
            <v>DOCTOR</v>
          </cell>
          <cell r="U272" t="str">
            <v>CASADO</v>
          </cell>
          <cell r="V272">
            <v>30719</v>
          </cell>
          <cell r="W272" t="str">
            <v xml:space="preserve">MZ. H EDIFICIO L DPTO. 101 -  - </v>
          </cell>
          <cell r="X272" t="str">
            <v/>
          </cell>
          <cell r="Y272" t="str">
            <v/>
          </cell>
        </row>
        <row r="273">
          <cell r="A273">
            <v>2665</v>
          </cell>
          <cell r="B273" t="str">
            <v>CIENCIAS FISICAS Y MATEMATICAS</v>
          </cell>
          <cell r="C273" t="str">
            <v>FISICA</v>
          </cell>
          <cell r="D273" t="str">
            <v>MIGUEL AGUILAR GERMAN ELY</v>
          </cell>
          <cell r="E273" t="str">
            <v>NOMBRADO</v>
          </cell>
          <cell r="F273" t="str">
            <v>PRINCIPAL DE</v>
          </cell>
          <cell r="G273">
            <v>270</v>
          </cell>
          <cell r="H273">
            <v>1</v>
          </cell>
          <cell r="I273">
            <v>642.12</v>
          </cell>
          <cell r="J273">
            <v>1200</v>
          </cell>
          <cell r="L273" t="str">
            <v>M</v>
          </cell>
          <cell r="M273" t="str">
            <v>PRI DE</v>
          </cell>
          <cell r="N273">
            <v>17906012</v>
          </cell>
          <cell r="O273" t="str">
            <v>A.F.P</v>
          </cell>
          <cell r="P273" t="str">
            <v>LIC. EN FISICA</v>
          </cell>
          <cell r="Q273" t="str">
            <v>MAESTRO</v>
          </cell>
          <cell r="S273" t="str">
            <v xml:space="preserve"> </v>
          </cell>
          <cell r="U273" t="str">
            <v>CASADO</v>
          </cell>
          <cell r="V273">
            <v>30574</v>
          </cell>
          <cell r="W273" t="str">
            <v>MIRO QUEZADA # 110 - LOS GRANADOS - TRUJILLO</v>
          </cell>
          <cell r="X273" t="str">
            <v/>
          </cell>
          <cell r="Y273" t="str">
            <v/>
          </cell>
        </row>
        <row r="274">
          <cell r="A274">
            <v>3306</v>
          </cell>
          <cell r="B274" t="str">
            <v>CIENCIAS FISICAS Y MATEMATICAS</v>
          </cell>
          <cell r="C274" t="str">
            <v>FISICA</v>
          </cell>
          <cell r="D274" t="str">
            <v>MENDEZ GIL VILMA JULIA</v>
          </cell>
          <cell r="E274" t="str">
            <v>NOMBRADO</v>
          </cell>
          <cell r="F274" t="str">
            <v>PRINCIPAL DE</v>
          </cell>
          <cell r="G274">
            <v>271</v>
          </cell>
          <cell r="H274">
            <v>1</v>
          </cell>
          <cell r="I274">
            <v>633.84</v>
          </cell>
          <cell r="J274">
            <v>1200</v>
          </cell>
          <cell r="L274" t="str">
            <v>F</v>
          </cell>
          <cell r="M274" t="str">
            <v>PRI DE</v>
          </cell>
          <cell r="N274">
            <v>17918020</v>
          </cell>
          <cell r="O274" t="str">
            <v>A.F.P</v>
          </cell>
          <cell r="P274" t="str">
            <v>LIC. EN FISICA</v>
          </cell>
          <cell r="Q274" t="str">
            <v>MAESTRO</v>
          </cell>
          <cell r="S274" t="str">
            <v xml:space="preserve"> </v>
          </cell>
          <cell r="U274" t="str">
            <v>CONVIV.</v>
          </cell>
          <cell r="V274">
            <v>32510</v>
          </cell>
          <cell r="W274" t="str">
            <v xml:space="preserve">IQUITOS N° 290ARANJUEZ -  - </v>
          </cell>
          <cell r="X274" t="str">
            <v/>
          </cell>
          <cell r="Y274" t="str">
            <v/>
          </cell>
        </row>
        <row r="275">
          <cell r="A275">
            <v>2084</v>
          </cell>
          <cell r="B275" t="str">
            <v>CIENCIAS FISICAS Y MATEMATICAS</v>
          </cell>
          <cell r="C275" t="str">
            <v>FISICA</v>
          </cell>
          <cell r="D275" t="str">
            <v>AGUILAR CASTRO WILDER MAXIMO</v>
          </cell>
          <cell r="E275" t="str">
            <v>NOMBRADO</v>
          </cell>
          <cell r="F275" t="str">
            <v>ASOCIADO DE</v>
          </cell>
          <cell r="G275">
            <v>272</v>
          </cell>
          <cell r="H275">
            <v>1</v>
          </cell>
          <cell r="I275">
            <v>236.02</v>
          </cell>
          <cell r="J275">
            <v>580</v>
          </cell>
          <cell r="L275" t="str">
            <v>M</v>
          </cell>
          <cell r="M275" t="str">
            <v>ASO DE</v>
          </cell>
          <cell r="N275">
            <v>17897777</v>
          </cell>
          <cell r="O275" t="str">
            <v>A.F.P</v>
          </cell>
          <cell r="P275" t="str">
            <v>LIC. EN FISICA</v>
          </cell>
          <cell r="Q275" t="str">
            <v xml:space="preserve"> </v>
          </cell>
          <cell r="S275" t="str">
            <v xml:space="preserve"> </v>
          </cell>
          <cell r="U275" t="str">
            <v>CASADO</v>
          </cell>
          <cell r="V275">
            <v>29556</v>
          </cell>
          <cell r="W275" t="str">
            <v xml:space="preserve">PASAJE 2 DE MAYO N°166-PEDRO MUÑIZ 450 -  - </v>
          </cell>
          <cell r="X275" t="str">
            <v/>
          </cell>
          <cell r="Y275" t="str">
            <v/>
          </cell>
        </row>
        <row r="276">
          <cell r="A276">
            <v>2664</v>
          </cell>
          <cell r="B276" t="str">
            <v>CIENCIAS FISICAS Y MATEMATICAS</v>
          </cell>
          <cell r="C276" t="str">
            <v>FISICA</v>
          </cell>
          <cell r="D276" t="str">
            <v>SANCHEZ SANDOVAL PAULINO WAIMER</v>
          </cell>
          <cell r="E276" t="str">
            <v>NOMBRADO</v>
          </cell>
          <cell r="F276" t="str">
            <v>ASOCIADO DE</v>
          </cell>
          <cell r="G276">
            <v>273</v>
          </cell>
          <cell r="H276">
            <v>1</v>
          </cell>
          <cell r="I276">
            <v>223.04</v>
          </cell>
          <cell r="J276">
            <v>580</v>
          </cell>
          <cell r="L276" t="str">
            <v>M</v>
          </cell>
          <cell r="M276" t="str">
            <v>ASO DE</v>
          </cell>
          <cell r="N276">
            <v>17843139</v>
          </cell>
          <cell r="O276" t="str">
            <v>A.F.P</v>
          </cell>
          <cell r="P276" t="str">
            <v>LIC. EN FISICA</v>
          </cell>
          <cell r="Q276" t="str">
            <v>MAESTRO</v>
          </cell>
          <cell r="S276" t="str">
            <v xml:space="preserve"> </v>
          </cell>
          <cell r="U276" t="str">
            <v>CASADO</v>
          </cell>
          <cell r="V276">
            <v>30574</v>
          </cell>
          <cell r="W276" t="str">
            <v>HERNANDEZ DE REAÑO MZ. G LOTE 30 - SANTO DOMINGUITO - TRUJILLO</v>
          </cell>
          <cell r="X276" t="str">
            <v/>
          </cell>
          <cell r="Y276" t="str">
            <v/>
          </cell>
        </row>
        <row r="277">
          <cell r="A277">
            <v>4170</v>
          </cell>
          <cell r="B277" t="str">
            <v>CIENCIAS FISICAS Y MATEMATICAS</v>
          </cell>
          <cell r="C277" t="str">
            <v>FISICA</v>
          </cell>
          <cell r="D277" t="str">
            <v>GUARDIA JARA JUAN ROOSVELT</v>
          </cell>
          <cell r="E277" t="str">
            <v>NOMBRADO</v>
          </cell>
          <cell r="F277" t="str">
            <v>ASOCIADO DE</v>
          </cell>
          <cell r="G277">
            <v>274</v>
          </cell>
          <cell r="H277">
            <v>1</v>
          </cell>
          <cell r="I277">
            <v>82.4</v>
          </cell>
          <cell r="J277">
            <v>300</v>
          </cell>
          <cell r="L277" t="str">
            <v>M</v>
          </cell>
          <cell r="M277" t="str">
            <v>ASO DE</v>
          </cell>
          <cell r="N277">
            <v>17863627</v>
          </cell>
          <cell r="O277">
            <v>19990</v>
          </cell>
          <cell r="P277" t="str">
            <v>LIC. EN FISICA</v>
          </cell>
          <cell r="Q277" t="str">
            <v>MAESTRO</v>
          </cell>
          <cell r="S277" t="str">
            <v xml:space="preserve"> </v>
          </cell>
          <cell r="U277" t="str">
            <v>CASADO</v>
          </cell>
          <cell r="V277">
            <v>33546</v>
          </cell>
          <cell r="W277" t="str">
            <v>AGUANO MZ. 69 LOTE 56 - LA RINCONADA III ETAPA - TRUJILLO</v>
          </cell>
          <cell r="X277" t="str">
            <v/>
          </cell>
          <cell r="Y277" t="str">
            <v/>
          </cell>
        </row>
        <row r="278">
          <cell r="A278">
            <v>4234</v>
          </cell>
          <cell r="B278" t="str">
            <v>CIENCIAS FISICAS Y MATEMATICAS</v>
          </cell>
          <cell r="C278" t="str">
            <v>FISICA</v>
          </cell>
          <cell r="D278" t="str">
            <v>ALFARO GARCIA LUIS ENRIQUE</v>
          </cell>
          <cell r="E278" t="str">
            <v>NOMBRADO</v>
          </cell>
          <cell r="F278" t="str">
            <v>ASOCIADO DE</v>
          </cell>
          <cell r="G278">
            <v>275</v>
          </cell>
          <cell r="H278">
            <v>1</v>
          </cell>
          <cell r="I278">
            <v>247</v>
          </cell>
          <cell r="J278">
            <v>580</v>
          </cell>
          <cell r="L278" t="str">
            <v>M</v>
          </cell>
          <cell r="M278" t="str">
            <v>ASO DE</v>
          </cell>
          <cell r="N278">
            <v>17870685</v>
          </cell>
          <cell r="O278" t="str">
            <v>A.F.P</v>
          </cell>
          <cell r="P278" t="str">
            <v>LIC. EN FISICA</v>
          </cell>
          <cell r="Q278" t="str">
            <v>MAESTRO</v>
          </cell>
          <cell r="S278" t="str">
            <v xml:space="preserve"> </v>
          </cell>
          <cell r="U278" t="str">
            <v>SOLTERO</v>
          </cell>
          <cell r="V278">
            <v>33779</v>
          </cell>
          <cell r="W278" t="str">
            <v>MZ. A LOTE 8 - LOS SAUCES - VICTOR LARCO</v>
          </cell>
          <cell r="X278" t="str">
            <v/>
          </cell>
          <cell r="Y278" t="str">
            <v/>
          </cell>
        </row>
        <row r="279">
          <cell r="A279">
            <v>4169</v>
          </cell>
          <cell r="B279" t="str">
            <v>CIENCIAS FISICAS Y MATEMATICAS</v>
          </cell>
          <cell r="C279" t="str">
            <v>FISICA</v>
          </cell>
          <cell r="D279" t="str">
            <v>CARRANZA CRUZ ANGEL RAFAEL</v>
          </cell>
          <cell r="E279" t="str">
            <v>NOMBRADO</v>
          </cell>
          <cell r="F279" t="str">
            <v>ASOCIADO TC</v>
          </cell>
          <cell r="G279">
            <v>276</v>
          </cell>
          <cell r="H279">
            <v>1</v>
          </cell>
          <cell r="I279">
            <v>273.62</v>
          </cell>
          <cell r="J279">
            <v>560</v>
          </cell>
          <cell r="L279" t="str">
            <v>M</v>
          </cell>
          <cell r="M279" t="str">
            <v>ASO TC</v>
          </cell>
          <cell r="N279">
            <v>17965633</v>
          </cell>
          <cell r="O279" t="str">
            <v>A.F.P</v>
          </cell>
          <cell r="P279" t="str">
            <v>LIC. EN FISICA</v>
          </cell>
          <cell r="Q279" t="str">
            <v>MAESTRO</v>
          </cell>
          <cell r="S279" t="str">
            <v xml:space="preserve"> </v>
          </cell>
          <cell r="U279" t="str">
            <v>CASADO</v>
          </cell>
          <cell r="V279">
            <v>33546</v>
          </cell>
          <cell r="W279" t="str">
            <v xml:space="preserve">PUMACAHUA N° 1643 EL PORVENIR -  - </v>
          </cell>
          <cell r="X279" t="str">
            <v/>
          </cell>
          <cell r="Y279" t="str">
            <v/>
          </cell>
        </row>
        <row r="280">
          <cell r="A280">
            <v>4411</v>
          </cell>
          <cell r="B280" t="str">
            <v>CIENCIAS FISICAS Y MATEMATICAS</v>
          </cell>
          <cell r="C280" t="str">
            <v>FISICA</v>
          </cell>
          <cell r="D280" t="str">
            <v>JANAMPA AÑAÑOS GARIN FEDOR</v>
          </cell>
          <cell r="E280" t="str">
            <v>NOMBRADO</v>
          </cell>
          <cell r="F280" t="str">
            <v>AUXILIAR TC</v>
          </cell>
          <cell r="G280">
            <v>280</v>
          </cell>
          <cell r="H280">
            <v>0</v>
          </cell>
          <cell r="I280">
            <v>0</v>
          </cell>
          <cell r="J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  <cell r="U280">
            <v>0</v>
          </cell>
          <cell r="V280" t="str">
            <v>*</v>
          </cell>
          <cell r="W280">
            <v>0</v>
          </cell>
          <cell r="Y280" t="str">
            <v/>
          </cell>
          <cell r="Z280" t="str">
            <v xml:space="preserve">L.S.G.H. </v>
          </cell>
        </row>
        <row r="281">
          <cell r="A281">
            <v>5138</v>
          </cell>
          <cell r="B281" t="str">
            <v>CIENCIAS FISICAS Y MATEMATICAS</v>
          </cell>
          <cell r="C281" t="str">
            <v>FISICA</v>
          </cell>
          <cell r="D281" t="str">
            <v>ZELADA ABANTO LUIS ALFREDO</v>
          </cell>
          <cell r="E281" t="str">
            <v>NOMBRADO</v>
          </cell>
          <cell r="F281" t="str">
            <v>AUXILIAR TC</v>
          </cell>
          <cell r="G281">
            <v>281</v>
          </cell>
          <cell r="H281">
            <v>1</v>
          </cell>
          <cell r="I281">
            <v>0</v>
          </cell>
          <cell r="J281">
            <v>280</v>
          </cell>
          <cell r="L281" t="str">
            <v>M</v>
          </cell>
          <cell r="M281" t="str">
            <v>AUX TC</v>
          </cell>
          <cell r="N281">
            <v>27916322</v>
          </cell>
          <cell r="O281" t="str">
            <v>A.F.P.</v>
          </cell>
          <cell r="P281" t="str">
            <v>LIC. EN FISICA</v>
          </cell>
          <cell r="Q281" t="str">
            <v>MAESTRO</v>
          </cell>
          <cell r="S281" t="str">
            <v xml:space="preserve"> </v>
          </cell>
          <cell r="U281" t="str">
            <v>CASADO</v>
          </cell>
          <cell r="V281">
            <v>36640</v>
          </cell>
          <cell r="W281" t="str">
            <v>MZ.B 35 LOTE 38 - MANUEL AREVALO II ETAPA - LA ESPERANZA</v>
          </cell>
          <cell r="X281" t="str">
            <v/>
          </cell>
          <cell r="Y281" t="str">
            <v/>
          </cell>
        </row>
        <row r="282">
          <cell r="A282">
            <v>4238</v>
          </cell>
          <cell r="B282" t="str">
            <v>CIENCIAS FISICAS Y MATEMATICAS</v>
          </cell>
          <cell r="C282" t="str">
            <v>FISICA</v>
          </cell>
          <cell r="D282" t="str">
            <v>ALVA ZAVALETA ROLANDO JUAN</v>
          </cell>
          <cell r="E282" t="str">
            <v>NOMBRADO</v>
          </cell>
          <cell r="F282" t="str">
            <v>AUXILIAR TC</v>
          </cell>
          <cell r="G282">
            <v>282</v>
          </cell>
          <cell r="H282">
            <v>1</v>
          </cell>
          <cell r="I282">
            <v>120.12</v>
          </cell>
          <cell r="J282">
            <v>280</v>
          </cell>
          <cell r="L282" t="str">
            <v>M</v>
          </cell>
          <cell r="M282" t="str">
            <v>AUX TC</v>
          </cell>
          <cell r="N282">
            <v>17993505</v>
          </cell>
          <cell r="O282" t="str">
            <v>A.F.P</v>
          </cell>
          <cell r="P282" t="str">
            <v>LIC. EN FISICA</v>
          </cell>
          <cell r="Q282" t="str">
            <v xml:space="preserve"> </v>
          </cell>
          <cell r="S282" t="str">
            <v xml:space="preserve"> </v>
          </cell>
          <cell r="U282" t="str">
            <v>CASADO</v>
          </cell>
          <cell r="V282">
            <v>33779</v>
          </cell>
          <cell r="W282" t="str">
            <v xml:space="preserve">BENITO JUARES N° 754 LA ESPERANZA -  - </v>
          </cell>
          <cell r="X282" t="str">
            <v/>
          </cell>
          <cell r="Y282" t="str">
            <v/>
          </cell>
        </row>
        <row r="283">
          <cell r="A283">
            <v>3305</v>
          </cell>
          <cell r="B283" t="str">
            <v>CIENCIAS FISICAS Y MATEMATICAS</v>
          </cell>
          <cell r="C283" t="str">
            <v>FISICA</v>
          </cell>
          <cell r="D283" t="str">
            <v>GARCIA ROMERO WILKER HERNAN</v>
          </cell>
          <cell r="E283" t="str">
            <v>NOMBRADO</v>
          </cell>
          <cell r="F283" t="str">
            <v>AUXILIAR TC</v>
          </cell>
          <cell r="G283">
            <v>283</v>
          </cell>
          <cell r="H283">
            <v>1</v>
          </cell>
          <cell r="I283">
            <v>0</v>
          </cell>
          <cell r="J283">
            <v>280</v>
          </cell>
          <cell r="L283" t="str">
            <v>M</v>
          </cell>
          <cell r="M283" t="str">
            <v>AUX TC</v>
          </cell>
          <cell r="N283">
            <v>17802215</v>
          </cell>
          <cell r="O283" t="str">
            <v>A.F.P.</v>
          </cell>
          <cell r="P283" t="str">
            <v>LIC. EN FISICA</v>
          </cell>
          <cell r="Q283" t="str">
            <v xml:space="preserve"> </v>
          </cell>
          <cell r="S283" t="str">
            <v xml:space="preserve"> </v>
          </cell>
          <cell r="U283" t="str">
            <v>CASADO</v>
          </cell>
          <cell r="V283">
            <v>32510</v>
          </cell>
          <cell r="W283" t="str">
            <v>AV.ANTENOR ORREGO MZ.B3 LOTE 15 - SAN JUDAS TADEO - TRUJILLO</v>
          </cell>
          <cell r="X283" t="str">
            <v/>
          </cell>
          <cell r="Y283" t="str">
            <v/>
          </cell>
        </row>
        <row r="284">
          <cell r="A284">
            <v>4505</v>
          </cell>
          <cell r="B284" t="str">
            <v>CIENCIAS FISICAS Y MATEMATICAS</v>
          </cell>
          <cell r="C284" t="str">
            <v>FISICA</v>
          </cell>
          <cell r="D284" t="str">
            <v>JAUREGUI ROSAS SEGUNDO ROSALI</v>
          </cell>
          <cell r="E284" t="str">
            <v>NOMBRADO</v>
          </cell>
          <cell r="F284" t="str">
            <v>AUXILIAR TP 20 H</v>
          </cell>
          <cell r="G284">
            <v>286</v>
          </cell>
          <cell r="H284">
            <v>1</v>
          </cell>
          <cell r="I284">
            <v>24.52</v>
          </cell>
          <cell r="J284">
            <v>140</v>
          </cell>
          <cell r="L284" t="str">
            <v>M</v>
          </cell>
          <cell r="M284" t="str">
            <v>AUX TP</v>
          </cell>
          <cell r="N284">
            <v>18062800</v>
          </cell>
          <cell r="O284" t="str">
            <v>A.F.P</v>
          </cell>
          <cell r="P284" t="str">
            <v>LIC. EN FISICA</v>
          </cell>
          <cell r="Q284" t="str">
            <v>MAESTRO</v>
          </cell>
          <cell r="S284" t="str">
            <v xml:space="preserve"> </v>
          </cell>
          <cell r="U284" t="str">
            <v>SOLTERO</v>
          </cell>
          <cell r="V284">
            <v>34262</v>
          </cell>
          <cell r="W284" t="str">
            <v xml:space="preserve">HRNOS. ANGULO N° 637 EL PORVENIR -  - </v>
          </cell>
          <cell r="X284" t="str">
            <v/>
          </cell>
          <cell r="Y284" t="str">
            <v/>
          </cell>
        </row>
        <row r="285">
          <cell r="A285">
            <v>4235</v>
          </cell>
          <cell r="B285" t="str">
            <v>CIENCIAS FISICAS Y MATEMATICAS</v>
          </cell>
          <cell r="C285" t="str">
            <v>FISICA</v>
          </cell>
          <cell r="D285" t="str">
            <v>GAVIDIA IVERICO JESUS ROBERTO</v>
          </cell>
          <cell r="E285" t="str">
            <v>NOMBRADO</v>
          </cell>
          <cell r="F285" t="str">
            <v>AUXILIAR TP 20 H</v>
          </cell>
          <cell r="G285">
            <v>287</v>
          </cell>
          <cell r="H285">
            <v>1</v>
          </cell>
          <cell r="I285">
            <v>0</v>
          </cell>
          <cell r="J285">
            <v>140</v>
          </cell>
          <cell r="L285" t="str">
            <v>M</v>
          </cell>
          <cell r="M285" t="str">
            <v>AUX TP</v>
          </cell>
          <cell r="N285">
            <v>17840873</v>
          </cell>
          <cell r="O285" t="str">
            <v>A.F.P.</v>
          </cell>
          <cell r="P285" t="str">
            <v>LIC.EN FISICA</v>
          </cell>
          <cell r="Q285" t="str">
            <v>MAESTRO</v>
          </cell>
          <cell r="S285" t="str">
            <v xml:space="preserve"> </v>
          </cell>
          <cell r="U285" t="str">
            <v>CASADO</v>
          </cell>
          <cell r="V285">
            <v>33779</v>
          </cell>
          <cell r="W285" t="str">
            <v>MZ. G-2 LOT.7 5 ETAPA - MONSERRATE V ETAPA - TRUJILLO</v>
          </cell>
          <cell r="X285" t="str">
            <v/>
          </cell>
          <cell r="Y285" t="str">
            <v/>
          </cell>
        </row>
        <row r="286">
          <cell r="A286">
            <v>4541</v>
          </cell>
          <cell r="B286" t="str">
            <v>CIENCIAS FISICAS Y MATEMATICAS</v>
          </cell>
          <cell r="C286" t="str">
            <v>FISICA</v>
          </cell>
          <cell r="D286" t="str">
            <v>TANTAQUISPE CASTILLO SANTOS MERARDO</v>
          </cell>
          <cell r="E286" t="str">
            <v>NOMBRADO</v>
          </cell>
          <cell r="F286" t="str">
            <v>AUXILIAR TC</v>
          </cell>
          <cell r="G286">
            <v>351</v>
          </cell>
          <cell r="H286">
            <v>1</v>
          </cell>
          <cell r="I286">
            <v>29.34</v>
          </cell>
          <cell r="J286">
            <v>140</v>
          </cell>
          <cell r="L286" t="str">
            <v>M</v>
          </cell>
          <cell r="M286" t="str">
            <v>AUX TC</v>
          </cell>
          <cell r="N286">
            <v>17819706</v>
          </cell>
          <cell r="O286" t="str">
            <v>A.F.P.</v>
          </cell>
          <cell r="P286" t="str">
            <v>LIC. EN FISICA</v>
          </cell>
          <cell r="Q286" t="str">
            <v xml:space="preserve"> </v>
          </cell>
          <cell r="S286" t="str">
            <v xml:space="preserve"> </v>
          </cell>
          <cell r="U286" t="str">
            <v>CASADO</v>
          </cell>
          <cell r="V286">
            <v>37943</v>
          </cell>
          <cell r="W286" t="str">
            <v>PANAMA N°526 -  - TRUJILLO</v>
          </cell>
          <cell r="X286" t="str">
            <v/>
          </cell>
          <cell r="Y286" t="str">
            <v/>
          </cell>
        </row>
        <row r="287">
          <cell r="A287">
            <v>4542</v>
          </cell>
          <cell r="B287" t="str">
            <v>CIENCIAS FISICAS Y MATEMATICAS</v>
          </cell>
          <cell r="C287" t="str">
            <v>FISICA</v>
          </cell>
          <cell r="D287" t="str">
            <v>ROLDAN LOPEZ JOSE ANGEL</v>
          </cell>
          <cell r="E287" t="str">
            <v>NOMBRADO</v>
          </cell>
          <cell r="F287" t="str">
            <v>ASOCIADO TC</v>
          </cell>
          <cell r="G287">
            <v>433</v>
          </cell>
          <cell r="H287">
            <v>1</v>
          </cell>
          <cell r="I287">
            <v>268.7</v>
          </cell>
          <cell r="J287">
            <v>560</v>
          </cell>
          <cell r="L287" t="str">
            <v>M</v>
          </cell>
          <cell r="M287" t="str">
            <v>ASO TC</v>
          </cell>
          <cell r="N287">
            <v>32919145</v>
          </cell>
          <cell r="O287" t="str">
            <v>A.F.P</v>
          </cell>
          <cell r="P287" t="str">
            <v>FISICO</v>
          </cell>
          <cell r="Q287" t="str">
            <v xml:space="preserve"> </v>
          </cell>
          <cell r="S287" t="str">
            <v>DOCTOR</v>
          </cell>
          <cell r="U287" t="str">
            <v>CASADO</v>
          </cell>
          <cell r="V287">
            <v>34486</v>
          </cell>
          <cell r="W287" t="str">
            <v xml:space="preserve">MODULO 2D-DPTO. 401 - LOS PINOS - </v>
          </cell>
          <cell r="X287" t="str">
            <v/>
          </cell>
          <cell r="Y287" t="str">
            <v/>
          </cell>
        </row>
        <row r="288">
          <cell r="A288">
            <v>4237</v>
          </cell>
          <cell r="B288" t="str">
            <v>CIENCIAS FISICAS Y MATEMATICAS</v>
          </cell>
          <cell r="C288" t="str">
            <v>FISICA</v>
          </cell>
          <cell r="D288" t="str">
            <v>ANGELATS SILVA LUIS MANUEL</v>
          </cell>
          <cell r="E288" t="str">
            <v>NOMBRADO</v>
          </cell>
          <cell r="F288" t="str">
            <v>ASOCIADO TC</v>
          </cell>
          <cell r="G288">
            <v>437</v>
          </cell>
          <cell r="H288">
            <v>1</v>
          </cell>
          <cell r="I288">
            <v>279.83999999999997</v>
          </cell>
          <cell r="J288">
            <v>560</v>
          </cell>
          <cell r="L288" t="str">
            <v>M</v>
          </cell>
          <cell r="M288" t="str">
            <v>ASO TC</v>
          </cell>
          <cell r="N288">
            <v>17822604</v>
          </cell>
          <cell r="O288" t="str">
            <v>A.F.P</v>
          </cell>
          <cell r="P288" t="str">
            <v>LIC. EN FISICA</v>
          </cell>
          <cell r="Q288" t="str">
            <v>MAESTRO</v>
          </cell>
          <cell r="S288" t="str">
            <v xml:space="preserve"> </v>
          </cell>
          <cell r="U288" t="str">
            <v>CASADO</v>
          </cell>
          <cell r="V288">
            <v>33779</v>
          </cell>
          <cell r="W288" t="str">
            <v>MZ.C LOTE 38 - LA ESMERALDA - TRUJILLO</v>
          </cell>
          <cell r="X288" t="str">
            <v/>
          </cell>
          <cell r="Y288" t="str">
            <v/>
          </cell>
        </row>
        <row r="289">
          <cell r="A289">
            <v>4139</v>
          </cell>
          <cell r="B289" t="str">
            <v>CIENCIAS FISICAS Y MATEMATICAS</v>
          </cell>
          <cell r="C289" t="str">
            <v>FISICA</v>
          </cell>
          <cell r="D289" t="str">
            <v>RODAS DIAZ FRANCISCO JAVIER</v>
          </cell>
          <cell r="E289" t="str">
            <v>NOMBRADO</v>
          </cell>
          <cell r="F289" t="str">
            <v>AUXILIAR TP 20 H</v>
          </cell>
          <cell r="G289">
            <v>764</v>
          </cell>
          <cell r="H289">
            <v>1</v>
          </cell>
          <cell r="I289">
            <v>0</v>
          </cell>
          <cell r="J289">
            <v>140</v>
          </cell>
          <cell r="L289" t="str">
            <v>M</v>
          </cell>
          <cell r="M289" t="str">
            <v>AUX TP</v>
          </cell>
          <cell r="N289">
            <v>18188745</v>
          </cell>
          <cell r="O289">
            <v>19990</v>
          </cell>
          <cell r="P289" t="str">
            <v>LIC. EN FISICA</v>
          </cell>
          <cell r="Q289" t="str">
            <v>MAESTRO</v>
          </cell>
          <cell r="S289" t="str">
            <v xml:space="preserve"> </v>
          </cell>
          <cell r="U289" t="str">
            <v>SOLTERO</v>
          </cell>
          <cell r="V289">
            <v>33546</v>
          </cell>
          <cell r="W289" t="str">
            <v>JAIME BALMES # 170 - LA NORIA - TRUJILLO</v>
          </cell>
          <cell r="X289" t="str">
            <v/>
          </cell>
          <cell r="Y289" t="str">
            <v/>
          </cell>
        </row>
        <row r="290">
          <cell r="A290">
            <v>4941</v>
          </cell>
          <cell r="B290" t="str">
            <v>CIENCIAS FISICAS Y MATEMATICAS</v>
          </cell>
          <cell r="C290" t="str">
            <v>FISICA</v>
          </cell>
          <cell r="D290" t="str">
            <v>GIL RAMIREZ RICARDO JAIME</v>
          </cell>
          <cell r="E290" t="str">
            <v>NOMBRADO</v>
          </cell>
          <cell r="F290" t="str">
            <v>AUXILIAR DE</v>
          </cell>
          <cell r="G290">
            <v>901</v>
          </cell>
          <cell r="H290">
            <v>1</v>
          </cell>
          <cell r="I290">
            <v>0</v>
          </cell>
          <cell r="J290">
            <v>0</v>
          </cell>
          <cell r="L290" t="str">
            <v>M</v>
          </cell>
          <cell r="M290" t="str">
            <v>AUX DE</v>
          </cell>
          <cell r="N290">
            <v>17537014</v>
          </cell>
          <cell r="O290" t="str">
            <v>A.F.P.</v>
          </cell>
          <cell r="P290" t="str">
            <v>LIC.EN FISICA</v>
          </cell>
          <cell r="Q290" t="str">
            <v xml:space="preserve"> </v>
          </cell>
          <cell r="S290" t="str">
            <v xml:space="preserve"> </v>
          </cell>
          <cell r="U290" t="str">
            <v>CASADO</v>
          </cell>
          <cell r="V290">
            <v>36272</v>
          </cell>
          <cell r="W290" t="str">
            <v>CHIRA N° 135 -  - TRUJILLO</v>
          </cell>
          <cell r="X290" t="str">
            <v/>
          </cell>
          <cell r="Y290" t="str">
            <v/>
          </cell>
        </row>
        <row r="291">
          <cell r="A291">
            <v>5227</v>
          </cell>
          <cell r="B291" t="str">
            <v>CIENCIAS FISICAS Y MATEMATICAS</v>
          </cell>
          <cell r="C291" t="str">
            <v>FISICA</v>
          </cell>
          <cell r="D291" t="str">
            <v>RABANAL MUÑOZ JOSE FERNANDO</v>
          </cell>
          <cell r="E291" t="str">
            <v>CONTRATADO</v>
          </cell>
          <cell r="F291" t="str">
            <v>AUXILIAR TC</v>
          </cell>
          <cell r="G291">
            <v>319</v>
          </cell>
          <cell r="H291">
            <v>1</v>
          </cell>
          <cell r="I291">
            <v>0</v>
          </cell>
          <cell r="J291">
            <v>0</v>
          </cell>
          <cell r="L291" t="str">
            <v>M</v>
          </cell>
          <cell r="M291" t="str">
            <v>AUX TC</v>
          </cell>
          <cell r="N291">
            <v>17928859</v>
          </cell>
          <cell r="O291" t="str">
            <v>A.F.P</v>
          </cell>
          <cell r="P291" t="str">
            <v>FISICO</v>
          </cell>
          <cell r="Q291" t="str">
            <v xml:space="preserve"> </v>
          </cell>
          <cell r="S291" t="str">
            <v xml:space="preserve"> </v>
          </cell>
          <cell r="U291" t="str">
            <v>CASADO</v>
          </cell>
          <cell r="V291">
            <v>36991</v>
          </cell>
          <cell r="W291" t="str">
            <v>SAN LUIS 183 - SANTA ROSA - TRUJILLO</v>
          </cell>
          <cell r="X291" t="str">
            <v/>
          </cell>
          <cell r="Y291" t="str">
            <v/>
          </cell>
        </row>
        <row r="292">
          <cell r="A292">
            <v>5586</v>
          </cell>
          <cell r="B292" t="str">
            <v>CIENCIAS FISICAS Y MATEMATICAS</v>
          </cell>
          <cell r="C292" t="str">
            <v>FISICA</v>
          </cell>
          <cell r="D292" t="str">
            <v>VASQUEZ DIAZ JOSE NOLBERTO</v>
          </cell>
          <cell r="E292" t="str">
            <v>CONTRATADO</v>
          </cell>
          <cell r="F292" t="str">
            <v>JP TC</v>
          </cell>
          <cell r="G292">
            <v>331</v>
          </cell>
          <cell r="H292">
            <v>1</v>
          </cell>
          <cell r="I292">
            <v>0</v>
          </cell>
          <cell r="J292">
            <v>0</v>
          </cell>
          <cell r="L292" t="str">
            <v>M</v>
          </cell>
          <cell r="M292" t="str">
            <v>JP TC</v>
          </cell>
          <cell r="N292">
            <v>17888776</v>
          </cell>
          <cell r="O292">
            <v>19990</v>
          </cell>
          <cell r="P292" t="str">
            <v>**</v>
          </cell>
          <cell r="Q292" t="str">
            <v xml:space="preserve"> </v>
          </cell>
          <cell r="S292" t="str">
            <v xml:space="preserve"> </v>
          </cell>
          <cell r="U292" t="str">
            <v>SOLTERO</v>
          </cell>
          <cell r="V292">
            <v>38720</v>
          </cell>
          <cell r="W292" t="str">
            <v xml:space="preserve"> -  - </v>
          </cell>
          <cell r="X292" t="str">
            <v/>
          </cell>
          <cell r="Y292" t="str">
            <v/>
          </cell>
        </row>
        <row r="293">
          <cell r="A293">
            <v>5585</v>
          </cell>
          <cell r="B293" t="str">
            <v>CIENCIAS FISICAS Y MATEMATICAS</v>
          </cell>
          <cell r="C293" t="str">
            <v>FISICA</v>
          </cell>
          <cell r="D293" t="str">
            <v>SAMANAMUD MORENO FANNY VALENTINA</v>
          </cell>
          <cell r="E293" t="str">
            <v>CONTRATADO</v>
          </cell>
          <cell r="F293" t="str">
            <v>AUXILIAR TC</v>
          </cell>
          <cell r="G293">
            <v>280</v>
          </cell>
          <cell r="H293">
            <v>2</v>
          </cell>
          <cell r="I293">
            <v>0</v>
          </cell>
          <cell r="J293">
            <v>0</v>
          </cell>
          <cell r="L293" t="str">
            <v>F</v>
          </cell>
          <cell r="M293" t="str">
            <v>AUX TC</v>
          </cell>
          <cell r="N293">
            <v>18120633</v>
          </cell>
          <cell r="O293">
            <v>19990</v>
          </cell>
          <cell r="P293" t="str">
            <v>FISICO</v>
          </cell>
          <cell r="U293" t="str">
            <v>CASADA</v>
          </cell>
          <cell r="V293">
            <v>38720</v>
          </cell>
          <cell r="W293" t="str">
            <v>MZ. P4 LOTE 16 - COVICORTI - TRUJILLO</v>
          </cell>
          <cell r="Z293" t="str">
            <v>CUBRIENDO LSGH JANAMPA AÑAÑOS</v>
          </cell>
        </row>
        <row r="294">
          <cell r="A294">
            <v>0</v>
          </cell>
          <cell r="B294" t="str">
            <v>CIENCIAS FISICAS Y MATEMATICAS</v>
          </cell>
          <cell r="C294" t="str">
            <v>FISICA</v>
          </cell>
          <cell r="D294" t="str">
            <v>VACANTE</v>
          </cell>
          <cell r="E294">
            <v>0</v>
          </cell>
          <cell r="F294">
            <v>0</v>
          </cell>
          <cell r="G294">
            <v>25</v>
          </cell>
          <cell r="H294">
            <v>0</v>
          </cell>
          <cell r="I294">
            <v>118.03</v>
          </cell>
          <cell r="J294">
            <v>300</v>
          </cell>
          <cell r="L294" t="str">
            <v>M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 t="str">
            <v xml:space="preserve"> </v>
          </cell>
          <cell r="U294">
            <v>0</v>
          </cell>
          <cell r="V294" t="str">
            <v>*</v>
          </cell>
          <cell r="W294">
            <v>0</v>
          </cell>
          <cell r="X294" t="str">
            <v/>
          </cell>
          <cell r="Y294" t="str">
            <v/>
          </cell>
          <cell r="Z294" t="str">
            <v>DESTITUCION CERNA REYES (3304)</v>
          </cell>
        </row>
        <row r="295">
          <cell r="A295">
            <v>4779</v>
          </cell>
          <cell r="B295" t="str">
            <v>CIENCIAS FISICAS Y MATEMATICAS</v>
          </cell>
          <cell r="C295" t="str">
            <v>INFORMATICA</v>
          </cell>
          <cell r="D295" t="str">
            <v>CRUZ SILVA JOSE GABRIEL</v>
          </cell>
          <cell r="E295" t="str">
            <v>NOMBRADO</v>
          </cell>
          <cell r="F295" t="str">
            <v>AUXILIAR TC</v>
          </cell>
          <cell r="G295">
            <v>215</v>
          </cell>
          <cell r="H295">
            <v>1</v>
          </cell>
          <cell r="I295">
            <v>0</v>
          </cell>
          <cell r="J295">
            <v>280</v>
          </cell>
          <cell r="L295" t="str">
            <v>M</v>
          </cell>
          <cell r="M295" t="str">
            <v>AUX TC</v>
          </cell>
          <cell r="N295" t="str">
            <v>02694073</v>
          </cell>
          <cell r="O295" t="str">
            <v>A.F.P.</v>
          </cell>
          <cell r="P295" t="str">
            <v>ING. MARQUINAS ELECTRONICAS</v>
          </cell>
          <cell r="Q295" t="str">
            <v xml:space="preserve"> </v>
          </cell>
          <cell r="S295" t="str">
            <v xml:space="preserve"> </v>
          </cell>
          <cell r="U295" t="str">
            <v>CONVIV.</v>
          </cell>
          <cell r="V295">
            <v>35548</v>
          </cell>
          <cell r="W295" t="str">
            <v>LOTE 20 MZ.9 SECTOR III - EL MILAGRO - HUANCHACO-TRUJILLO</v>
          </cell>
          <cell r="X295">
            <v>5</v>
          </cell>
          <cell r="Y295" t="str">
            <v>JEFE DE DEPARTAMENTO</v>
          </cell>
        </row>
        <row r="296">
          <cell r="A296">
            <v>5225</v>
          </cell>
          <cell r="B296" t="str">
            <v>CIENCIAS FISICAS Y MATEMATICAS</v>
          </cell>
          <cell r="C296" t="str">
            <v>INFORMATICA</v>
          </cell>
          <cell r="D296" t="str">
            <v>SAAVEDRA RONDO JOSE MANUEL</v>
          </cell>
          <cell r="E296" t="str">
            <v>NOMBRADO</v>
          </cell>
          <cell r="F296" t="str">
            <v>AUXILIAR TC</v>
          </cell>
          <cell r="G296">
            <v>322</v>
          </cell>
          <cell r="H296">
            <v>0</v>
          </cell>
          <cell r="I296">
            <v>0</v>
          </cell>
          <cell r="J296">
            <v>0</v>
          </cell>
          <cell r="L296" t="str">
            <v>M</v>
          </cell>
          <cell r="M296" t="str">
            <v>AUX TC</v>
          </cell>
          <cell r="N296">
            <v>40291542</v>
          </cell>
          <cell r="O296" t="str">
            <v>A.F.P.</v>
          </cell>
          <cell r="P296" t="str">
            <v>LIC. EN MATEMAT.</v>
          </cell>
          <cell r="Q296" t="str">
            <v xml:space="preserve"> </v>
          </cell>
          <cell r="S296" t="str">
            <v xml:space="preserve"> </v>
          </cell>
          <cell r="U296" t="str">
            <v>SOLTERO</v>
          </cell>
          <cell r="V296">
            <v>36976</v>
          </cell>
          <cell r="W296" t="str">
            <v>LAS PALMERAS 474 DPTO. 201 - FATIMA - VICTOR LARCO</v>
          </cell>
          <cell r="Y296" t="str">
            <v/>
          </cell>
          <cell r="Z296" t="str">
            <v>L.S.G.H.</v>
          </cell>
        </row>
        <row r="297">
          <cell r="A297">
            <v>5799</v>
          </cell>
          <cell r="B297" t="str">
            <v>CIENCIAS FISICAS Y MATEMATICAS</v>
          </cell>
          <cell r="C297" t="str">
            <v>INFORMATICA</v>
          </cell>
          <cell r="D297" t="str">
            <v>SALAZAR CAMPOS JUAN ORLANDO</v>
          </cell>
          <cell r="E297" t="str">
            <v>CONTRATADO</v>
          </cell>
          <cell r="F297" t="str">
            <v>JP TC</v>
          </cell>
          <cell r="G297">
            <v>322</v>
          </cell>
          <cell r="H297">
            <v>2</v>
          </cell>
          <cell r="I297">
            <v>0</v>
          </cell>
          <cell r="J297">
            <v>0</v>
          </cell>
          <cell r="L297" t="str">
            <v>M</v>
          </cell>
          <cell r="M297" t="str">
            <v>JP TC</v>
          </cell>
          <cell r="Q297" t="str">
            <v xml:space="preserve"> </v>
          </cell>
          <cell r="S297" t="str">
            <v xml:space="preserve"> </v>
          </cell>
          <cell r="V297">
            <v>39944</v>
          </cell>
          <cell r="Y297" t="str">
            <v/>
          </cell>
        </row>
        <row r="298">
          <cell r="A298">
            <v>4891</v>
          </cell>
          <cell r="B298" t="str">
            <v>CIENCIAS FISICAS Y MATEMATICAS</v>
          </cell>
          <cell r="C298" t="str">
            <v>INFORMATICA</v>
          </cell>
          <cell r="D298" t="str">
            <v>RODRIGUEZ MELQUIADES JOSE ANTONIO</v>
          </cell>
          <cell r="E298" t="str">
            <v>NOMBRADO</v>
          </cell>
          <cell r="F298" t="str">
            <v>ASOCIADO TC</v>
          </cell>
          <cell r="G298">
            <v>336</v>
          </cell>
          <cell r="H298">
            <v>1</v>
          </cell>
          <cell r="I298">
            <v>0</v>
          </cell>
          <cell r="J298">
            <v>560</v>
          </cell>
          <cell r="L298" t="str">
            <v>M</v>
          </cell>
          <cell r="M298" t="str">
            <v>ASO TC</v>
          </cell>
          <cell r="N298">
            <v>17808561</v>
          </cell>
          <cell r="O298">
            <v>19990</v>
          </cell>
          <cell r="P298" t="str">
            <v>LIC. EN MATEMAT.</v>
          </cell>
          <cell r="Q298" t="str">
            <v>MAESTRO</v>
          </cell>
          <cell r="S298" t="str">
            <v xml:space="preserve"> </v>
          </cell>
          <cell r="U298" t="str">
            <v>CASADO</v>
          </cell>
          <cell r="V298">
            <v>36024</v>
          </cell>
          <cell r="W298" t="str">
            <v>LOS CEDROS N° 449 - HUAMAN - VICTOR LARCO HERRERA-TRUJILLO</v>
          </cell>
          <cell r="X298" t="str">
            <v/>
          </cell>
          <cell r="Y298" t="str">
            <v/>
          </cell>
        </row>
        <row r="299">
          <cell r="A299">
            <v>4893</v>
          </cell>
          <cell r="B299" t="str">
            <v>CIENCIAS FISICAS Y MATEMATICAS</v>
          </cell>
          <cell r="C299" t="str">
            <v>INFORMATICA</v>
          </cell>
          <cell r="D299" t="str">
            <v>GUTIERREZ GUTIERREZ JORGE LUIS</v>
          </cell>
          <cell r="E299" t="str">
            <v>NOMBRADO</v>
          </cell>
          <cell r="F299" t="str">
            <v>AUXILIAR TC</v>
          </cell>
          <cell r="G299">
            <v>337</v>
          </cell>
          <cell r="H299">
            <v>1</v>
          </cell>
          <cell r="I299">
            <v>130.38</v>
          </cell>
          <cell r="J299">
            <v>280</v>
          </cell>
          <cell r="L299" t="str">
            <v>M</v>
          </cell>
          <cell r="M299" t="str">
            <v>AUX TC</v>
          </cell>
          <cell r="N299">
            <v>18135227</v>
          </cell>
          <cell r="O299" t="str">
            <v>A.F.P</v>
          </cell>
          <cell r="P299" t="str">
            <v>ING. COMP.SIST.</v>
          </cell>
          <cell r="Q299" t="str">
            <v>MAESTRO</v>
          </cell>
          <cell r="S299" t="str">
            <v xml:space="preserve"> </v>
          </cell>
          <cell r="U299" t="str">
            <v>SOLTERO</v>
          </cell>
          <cell r="V299">
            <v>36024</v>
          </cell>
          <cell r="W299" t="str">
            <v>JUAN PABLO N°351 - SAN ANDRES - TRUJILLO</v>
          </cell>
          <cell r="X299" t="str">
            <v/>
          </cell>
          <cell r="Y299" t="str">
            <v/>
          </cell>
        </row>
        <row r="300">
          <cell r="A300">
            <v>5264</v>
          </cell>
          <cell r="B300" t="str">
            <v>CIENCIAS FISICAS Y MATEMATICAS</v>
          </cell>
          <cell r="C300" t="str">
            <v>INFORMATICA</v>
          </cell>
          <cell r="D300" t="str">
            <v>ARAUJO GONZALEZ CHRISTIAN</v>
          </cell>
          <cell r="E300" t="str">
            <v>NOMBRADO</v>
          </cell>
          <cell r="F300" t="str">
            <v>AUXILIAR TC</v>
          </cell>
          <cell r="G300">
            <v>338</v>
          </cell>
          <cell r="H300">
            <v>1</v>
          </cell>
          <cell r="I300">
            <v>130.38</v>
          </cell>
          <cell r="J300">
            <v>280</v>
          </cell>
          <cell r="L300" t="str">
            <v>M</v>
          </cell>
          <cell r="M300" t="str">
            <v>AUX TC</v>
          </cell>
          <cell r="N300">
            <v>18094374</v>
          </cell>
          <cell r="O300" t="str">
            <v>A.F.P</v>
          </cell>
          <cell r="P300" t="str">
            <v>LIC. EN MATEMAT.</v>
          </cell>
          <cell r="Q300" t="str">
            <v xml:space="preserve"> </v>
          </cell>
          <cell r="S300" t="str">
            <v xml:space="preserve"> </v>
          </cell>
          <cell r="U300" t="str">
            <v>CASADO</v>
          </cell>
          <cell r="V300">
            <v>37183</v>
          </cell>
          <cell r="W300" t="str">
            <v>COSTA RICA ED.K 2-1 DPTO.201 - MONSERRATE - TRUJILLO</v>
          </cell>
          <cell r="X300" t="str">
            <v/>
          </cell>
          <cell r="Y300" t="str">
            <v/>
          </cell>
        </row>
        <row r="301">
          <cell r="A301">
            <v>4798</v>
          </cell>
          <cell r="B301" t="str">
            <v>CIENCIAS FISICAS Y MATEMATICAS</v>
          </cell>
          <cell r="C301" t="str">
            <v>INFORMATICA</v>
          </cell>
          <cell r="D301" t="str">
            <v>CASTILLO DIESTRA CARLOS ENRIQUE</v>
          </cell>
          <cell r="E301" t="str">
            <v>NOMBRADO</v>
          </cell>
          <cell r="F301" t="str">
            <v>AUXILIAR TC</v>
          </cell>
          <cell r="G301">
            <v>339</v>
          </cell>
          <cell r="H301">
            <v>1</v>
          </cell>
          <cell r="I301">
            <v>29.34</v>
          </cell>
          <cell r="J301">
            <v>280</v>
          </cell>
          <cell r="L301" t="str">
            <v>M</v>
          </cell>
          <cell r="M301" t="str">
            <v>AUX TC</v>
          </cell>
          <cell r="N301">
            <v>18097348</v>
          </cell>
          <cell r="O301" t="str">
            <v>A.F.P</v>
          </cell>
          <cell r="P301" t="str">
            <v>ING. COMP.SIST.</v>
          </cell>
          <cell r="Q301" t="str">
            <v>MAESTRO</v>
          </cell>
          <cell r="S301" t="str">
            <v xml:space="preserve"> </v>
          </cell>
          <cell r="U301" t="str">
            <v>CASADO</v>
          </cell>
          <cell r="V301">
            <v>35643</v>
          </cell>
          <cell r="W301" t="str">
            <v>MANUEL VERA N°669 - PRIMAVERA - TRUJILLO</v>
          </cell>
          <cell r="X301">
            <v>6</v>
          </cell>
          <cell r="Y301" t="str">
            <v>DIRECTOR DE ESCUELA</v>
          </cell>
        </row>
        <row r="302">
          <cell r="A302">
            <v>5572</v>
          </cell>
          <cell r="B302" t="str">
            <v>CIENCIAS FISICAS Y MATEMATICAS</v>
          </cell>
          <cell r="C302" t="str">
            <v>INFORMATICA</v>
          </cell>
          <cell r="D302" t="str">
            <v>MENDOZA TORRES EDWIN RAUL</v>
          </cell>
          <cell r="E302" t="str">
            <v>NOMBRADO</v>
          </cell>
          <cell r="F302" t="str">
            <v>AUXILIAR TP 20 H</v>
          </cell>
          <cell r="G302">
            <v>340</v>
          </cell>
          <cell r="H302">
            <v>1</v>
          </cell>
          <cell r="I302">
            <v>0</v>
          </cell>
          <cell r="J302">
            <v>0</v>
          </cell>
          <cell r="L302" t="str">
            <v>M</v>
          </cell>
          <cell r="M302" t="str">
            <v>AUX TP</v>
          </cell>
          <cell r="N302">
            <v>18176210</v>
          </cell>
          <cell r="O302">
            <v>19990</v>
          </cell>
          <cell r="P302" t="str">
            <v>ING.  INFORMATICO</v>
          </cell>
          <cell r="Q302" t="str">
            <v xml:space="preserve"> </v>
          </cell>
          <cell r="S302" t="str">
            <v xml:space="preserve"> </v>
          </cell>
          <cell r="U302" t="str">
            <v>SOLTERO</v>
          </cell>
          <cell r="V302">
            <v>38491</v>
          </cell>
          <cell r="W302" t="str">
            <v>BASILIO PACHECO # 475 - EL BOSQUE - TRUJILLO</v>
          </cell>
          <cell r="X302" t="str">
            <v/>
          </cell>
          <cell r="Y302" t="str">
            <v/>
          </cell>
        </row>
        <row r="303">
          <cell r="A303">
            <v>5443</v>
          </cell>
          <cell r="B303" t="str">
            <v>CIENCIAS FISICAS Y MATEMATICAS</v>
          </cell>
          <cell r="C303" t="str">
            <v>INFORMATICA</v>
          </cell>
          <cell r="D303" t="str">
            <v>SIFUENTES DIAZ YENNY MILAGRITOS</v>
          </cell>
          <cell r="E303" t="str">
            <v>NOMBRADO</v>
          </cell>
          <cell r="F303" t="str">
            <v>AUXILIAR TP 20 H</v>
          </cell>
          <cell r="G303">
            <v>341</v>
          </cell>
          <cell r="H303">
            <v>1</v>
          </cell>
          <cell r="I303">
            <v>29.34</v>
          </cell>
          <cell r="J303">
            <v>140</v>
          </cell>
          <cell r="L303" t="str">
            <v>F</v>
          </cell>
          <cell r="M303" t="str">
            <v>AUX TP</v>
          </cell>
          <cell r="N303">
            <v>18090919</v>
          </cell>
          <cell r="O303" t="str">
            <v>A.F.P</v>
          </cell>
          <cell r="P303" t="str">
            <v>ING.COMP.SIST.</v>
          </cell>
          <cell r="Q303" t="str">
            <v>MAESTRO</v>
          </cell>
          <cell r="S303" t="str">
            <v xml:space="preserve"> </v>
          </cell>
          <cell r="U303" t="str">
            <v>CASADA</v>
          </cell>
          <cell r="V303">
            <v>37802</v>
          </cell>
          <cell r="W303" t="str">
            <v>MANUEL VERA ENRIQUEZ # 669 - PRIMAVERA - TRUJILLO</v>
          </cell>
          <cell r="X303" t="str">
            <v/>
          </cell>
          <cell r="Y303" t="str">
            <v/>
          </cell>
        </row>
        <row r="304">
          <cell r="A304">
            <v>5263</v>
          </cell>
          <cell r="B304" t="str">
            <v>CIENCIAS FISICAS Y MATEMATICAS</v>
          </cell>
          <cell r="C304" t="str">
            <v>INFORMATICA</v>
          </cell>
          <cell r="D304" t="str">
            <v>CRUZ FLORIAN IRIS AUREA</v>
          </cell>
          <cell r="E304" t="str">
            <v>CONTRATADO</v>
          </cell>
          <cell r="F304" t="str">
            <v>AUXILIAR TC</v>
          </cell>
          <cell r="G304">
            <v>249</v>
          </cell>
          <cell r="H304">
            <v>1</v>
          </cell>
          <cell r="I304">
            <v>0</v>
          </cell>
          <cell r="J304">
            <v>0</v>
          </cell>
          <cell r="L304" t="str">
            <v>F</v>
          </cell>
          <cell r="M304" t="str">
            <v>AUX TC</v>
          </cell>
          <cell r="N304">
            <v>18084808</v>
          </cell>
          <cell r="O304" t="str">
            <v>A.F.P.</v>
          </cell>
          <cell r="P304" t="str">
            <v>ING. COMP.SIST.</v>
          </cell>
          <cell r="Q304" t="str">
            <v xml:space="preserve"> </v>
          </cell>
          <cell r="S304" t="str">
            <v xml:space="preserve"> </v>
          </cell>
          <cell r="U304" t="str">
            <v>CASADA</v>
          </cell>
          <cell r="V304">
            <v>37183</v>
          </cell>
          <cell r="W304" t="str">
            <v>LEON XIII N° 260 - SAN ANDRES - TRUJILLO</v>
          </cell>
          <cell r="X304" t="str">
            <v/>
          </cell>
          <cell r="Y304" t="str">
            <v/>
          </cell>
        </row>
        <row r="305">
          <cell r="A305">
            <v>5682</v>
          </cell>
          <cell r="B305" t="str">
            <v>CIENCIAS FISICAS Y MATEMATICAS</v>
          </cell>
          <cell r="C305" t="str">
            <v>INFORMATICA</v>
          </cell>
          <cell r="D305" t="str">
            <v>GUEVARA DIAZ JORGE LUIS</v>
          </cell>
          <cell r="E305" t="str">
            <v>CONTRATADO</v>
          </cell>
          <cell r="F305" t="str">
            <v>JP TC</v>
          </cell>
          <cell r="G305">
            <v>328</v>
          </cell>
          <cell r="H305">
            <v>1</v>
          </cell>
          <cell r="I305">
            <v>0</v>
          </cell>
          <cell r="J305">
            <v>0</v>
          </cell>
          <cell r="L305" t="str">
            <v>M</v>
          </cell>
          <cell r="M305" t="str">
            <v>JP TC</v>
          </cell>
          <cell r="N305">
            <v>41080024</v>
          </cell>
          <cell r="O305" t="str">
            <v>**</v>
          </cell>
          <cell r="P305" t="str">
            <v>ING. INFORMATICA</v>
          </cell>
          <cell r="Q305" t="str">
            <v xml:space="preserve"> </v>
          </cell>
          <cell r="S305" t="str">
            <v xml:space="preserve"> </v>
          </cell>
          <cell r="U305" t="str">
            <v>SOLTERO</v>
          </cell>
          <cell r="V305">
            <v>39183</v>
          </cell>
          <cell r="W305" t="str">
            <v>MZ.M LOTE I - PARQUE INDUSTRIAL - LA ESPERANZA-TRUJILLO</v>
          </cell>
          <cell r="X305" t="str">
            <v/>
          </cell>
          <cell r="Y305" t="str">
            <v/>
          </cell>
        </row>
        <row r="306">
          <cell r="A306">
            <v>5703</v>
          </cell>
          <cell r="B306" t="str">
            <v>CIENCIAS FISICAS Y MATEMATICAS</v>
          </cell>
          <cell r="C306" t="str">
            <v>INFORMATICA</v>
          </cell>
          <cell r="D306" t="str">
            <v>PERALTA LUJAN JOSE LUIS</v>
          </cell>
          <cell r="E306" t="str">
            <v>CONTRATADO</v>
          </cell>
          <cell r="F306" t="str">
            <v>JP TC</v>
          </cell>
          <cell r="G306">
            <v>330</v>
          </cell>
          <cell r="H306">
            <v>1</v>
          </cell>
          <cell r="I306">
            <v>0</v>
          </cell>
          <cell r="J306">
            <v>0</v>
          </cell>
          <cell r="L306" t="str">
            <v>M</v>
          </cell>
          <cell r="M306" t="str">
            <v>JP TC</v>
          </cell>
          <cell r="N306">
            <v>0</v>
          </cell>
          <cell r="O306">
            <v>0</v>
          </cell>
          <cell r="P306">
            <v>0</v>
          </cell>
          <cell r="Q306" t="str">
            <v xml:space="preserve"> </v>
          </cell>
          <cell r="S306" t="str">
            <v xml:space="preserve"> </v>
          </cell>
          <cell r="U306" t="str">
            <v>CASADA</v>
          </cell>
          <cell r="V306">
            <v>37183</v>
          </cell>
          <cell r="W306" t="str">
            <v>LEON XIII N° 260 - SAN ANDRES - TRUJILLO</v>
          </cell>
          <cell r="X306" t="str">
            <v/>
          </cell>
          <cell r="Y306" t="str">
            <v/>
          </cell>
          <cell r="Z306" t="str">
            <v>REEM. SAMANAMUD M.</v>
          </cell>
        </row>
        <row r="307">
          <cell r="A307">
            <v>5785</v>
          </cell>
          <cell r="B307" t="str">
            <v>CIENCIAS FISICAS Y MATEMATICAS</v>
          </cell>
          <cell r="C307" t="str">
            <v>INFORMATICA</v>
          </cell>
          <cell r="D307" t="str">
            <v>BRACAMONTE NOLE TERESA JACQUELINE</v>
          </cell>
          <cell r="E307" t="str">
            <v>CONTRATADO</v>
          </cell>
          <cell r="F307" t="str">
            <v>JP TC</v>
          </cell>
          <cell r="G307">
            <v>704</v>
          </cell>
          <cell r="H307">
            <v>1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  <cell r="U307">
            <v>0</v>
          </cell>
          <cell r="V307" t="str">
            <v>*</v>
          </cell>
          <cell r="W307">
            <v>0</v>
          </cell>
          <cell r="X307" t="str">
            <v/>
          </cell>
          <cell r="Y307" t="str">
            <v/>
          </cell>
        </row>
        <row r="308">
          <cell r="A308">
            <v>5408</v>
          </cell>
          <cell r="B308" t="str">
            <v>CIENCIAS FISICAS Y MATEMATICAS</v>
          </cell>
          <cell r="C308" t="str">
            <v>INFORMATICA</v>
          </cell>
          <cell r="D308" t="str">
            <v>GUEVARA RUIZ RICARDO MANUEL</v>
          </cell>
          <cell r="E308" t="str">
            <v>CONTRATADO</v>
          </cell>
          <cell r="F308" t="str">
            <v>AUXILIAR TC</v>
          </cell>
          <cell r="G308">
            <v>906</v>
          </cell>
          <cell r="H308">
            <v>1</v>
          </cell>
          <cell r="I308">
            <v>0</v>
          </cell>
          <cell r="J308">
            <v>0</v>
          </cell>
          <cell r="L308" t="str">
            <v>M</v>
          </cell>
          <cell r="M308" t="str">
            <v>AUX TC</v>
          </cell>
          <cell r="N308">
            <v>18214760</v>
          </cell>
          <cell r="O308" t="str">
            <v>A.F.P.</v>
          </cell>
          <cell r="P308" t="str">
            <v>ING. COMP. Y SISTEMAS</v>
          </cell>
          <cell r="Q308" t="str">
            <v xml:space="preserve"> </v>
          </cell>
          <cell r="S308" t="str">
            <v xml:space="preserve"> </v>
          </cell>
          <cell r="U308" t="str">
            <v>SOLTERO</v>
          </cell>
          <cell r="V308">
            <v>37712</v>
          </cell>
          <cell r="W308" t="str">
            <v>MZ. I'4 LOTE 23  V ETAPA - SAN ANDRES - TRUJILLO</v>
          </cell>
          <cell r="X308" t="str">
            <v/>
          </cell>
          <cell r="Y308" t="str">
            <v/>
          </cell>
        </row>
        <row r="309">
          <cell r="A309">
            <v>2740</v>
          </cell>
          <cell r="B309" t="str">
            <v>CIENCIAS FISICAS Y MATEMATICAS</v>
          </cell>
          <cell r="C309" t="str">
            <v>MATEMATICAS</v>
          </cell>
          <cell r="D309" t="str">
            <v>VERGARA MORENO EDMUNDO RUBEN</v>
          </cell>
          <cell r="E309" t="str">
            <v>NOMBRADO</v>
          </cell>
          <cell r="F309" t="str">
            <v>PRINCIPAL DE</v>
          </cell>
          <cell r="G309">
            <v>1</v>
          </cell>
          <cell r="H309">
            <v>1</v>
          </cell>
          <cell r="I309">
            <v>642.12</v>
          </cell>
          <cell r="J309">
            <v>1200</v>
          </cell>
          <cell r="L309" t="str">
            <v>M</v>
          </cell>
          <cell r="M309" t="str">
            <v>PRI DE</v>
          </cell>
          <cell r="N309">
            <v>17894466</v>
          </cell>
          <cell r="O309" t="str">
            <v>A.F.P</v>
          </cell>
          <cell r="P309" t="str">
            <v>LIC. EN MATEMAT.</v>
          </cell>
          <cell r="Q309" t="str">
            <v xml:space="preserve"> </v>
          </cell>
          <cell r="S309" t="str">
            <v>DOCTOR</v>
          </cell>
          <cell r="U309" t="str">
            <v>CONVIV.</v>
          </cell>
          <cell r="V309">
            <v>30903</v>
          </cell>
          <cell r="W309" t="str">
            <v>COVICORTI 13 LOTE 1 -  - TRUJILLO</v>
          </cell>
          <cell r="X309">
            <v>6</v>
          </cell>
          <cell r="Y309" t="str">
            <v>DIRECTOR DE ESCUELA</v>
          </cell>
        </row>
        <row r="310">
          <cell r="A310">
            <v>2744</v>
          </cell>
          <cell r="B310" t="str">
            <v>CIENCIAS FISICAS Y MATEMATICAS</v>
          </cell>
          <cell r="C310" t="str">
            <v>MATEMATICAS</v>
          </cell>
          <cell r="D310" t="str">
            <v>ORTIZ CESPEDES LOLO LORGIO</v>
          </cell>
          <cell r="E310" t="str">
            <v>NOMBRADO</v>
          </cell>
          <cell r="F310" t="str">
            <v>PRINCIPAL DE</v>
          </cell>
          <cell r="G310">
            <v>3</v>
          </cell>
          <cell r="H310">
            <v>1</v>
          </cell>
          <cell r="I310">
            <v>249.74</v>
          </cell>
          <cell r="J310">
            <v>580</v>
          </cell>
          <cell r="L310" t="str">
            <v>M</v>
          </cell>
          <cell r="M310" t="str">
            <v>ASO DE</v>
          </cell>
          <cell r="N310">
            <v>17894581</v>
          </cell>
          <cell r="O310">
            <v>19990</v>
          </cell>
          <cell r="P310" t="str">
            <v>LIC. EN MATEMAT.</v>
          </cell>
          <cell r="Q310" t="str">
            <v>MAESTRO</v>
          </cell>
          <cell r="S310" t="str">
            <v xml:space="preserve"> </v>
          </cell>
          <cell r="U310" t="str">
            <v>CONVIV.</v>
          </cell>
          <cell r="V310">
            <v>30903</v>
          </cell>
          <cell r="W310" t="str">
            <v>PROLONGACION UNION N°999 -  - HUANCHACO-TRUJILLO</v>
          </cell>
          <cell r="X310" t="str">
            <v/>
          </cell>
          <cell r="Y310" t="str">
            <v/>
          </cell>
        </row>
        <row r="311">
          <cell r="A311">
            <v>4088</v>
          </cell>
          <cell r="B311" t="str">
            <v>CIENCIAS FISICAS Y MATEMATICAS</v>
          </cell>
          <cell r="C311" t="str">
            <v>MATEMATICAS</v>
          </cell>
          <cell r="D311" t="str">
            <v>DIONICIO VEREAU JONY YSRAEL</v>
          </cell>
          <cell r="E311" t="str">
            <v>NOMBRADO</v>
          </cell>
          <cell r="F311" t="str">
            <v>ASOCIADO DE</v>
          </cell>
          <cell r="G311">
            <v>130</v>
          </cell>
          <cell r="H311">
            <v>1</v>
          </cell>
          <cell r="I311">
            <v>64.64</v>
          </cell>
          <cell r="J311">
            <v>300</v>
          </cell>
          <cell r="L311" t="str">
            <v>M</v>
          </cell>
          <cell r="M311" t="str">
            <v>AUX DE</v>
          </cell>
          <cell r="N311">
            <v>18032916</v>
          </cell>
          <cell r="O311" t="str">
            <v>A.F.P</v>
          </cell>
          <cell r="P311" t="str">
            <v>LIC. EN MATEMAT.</v>
          </cell>
          <cell r="Q311" t="str">
            <v>MAESTRO</v>
          </cell>
          <cell r="S311" t="str">
            <v xml:space="preserve"> </v>
          </cell>
          <cell r="U311" t="str">
            <v>CONVIV.</v>
          </cell>
          <cell r="V311">
            <v>33025</v>
          </cell>
          <cell r="W311" t="str">
            <v>TUPAC YUPANQUI N° 752 - SANTA MARIA - TRUJILLO</v>
          </cell>
          <cell r="X311" t="str">
            <v/>
          </cell>
          <cell r="Y311" t="str">
            <v/>
          </cell>
        </row>
        <row r="312">
          <cell r="A312">
            <v>5025</v>
          </cell>
          <cell r="B312" t="str">
            <v>CIENCIAS FISICAS Y MATEMATICAS</v>
          </cell>
          <cell r="C312" t="str">
            <v>MATEMATICAS</v>
          </cell>
          <cell r="D312" t="str">
            <v>DIAZ LEIVA JOSE LEVI</v>
          </cell>
          <cell r="E312" t="str">
            <v>NOMBRADO</v>
          </cell>
          <cell r="F312" t="str">
            <v>PRINCIPAL DE</v>
          </cell>
          <cell r="G312">
            <v>192</v>
          </cell>
          <cell r="H312">
            <v>1</v>
          </cell>
          <cell r="I312">
            <v>243.54</v>
          </cell>
          <cell r="J312">
            <v>580</v>
          </cell>
          <cell r="L312" t="str">
            <v>M</v>
          </cell>
          <cell r="M312" t="str">
            <v>ASO DE</v>
          </cell>
          <cell r="N312">
            <v>17821030</v>
          </cell>
          <cell r="O312" t="str">
            <v>A.F.P</v>
          </cell>
          <cell r="P312" t="str">
            <v>LIC. EN MATEMAT.</v>
          </cell>
          <cell r="Q312" t="str">
            <v>MAESTRO</v>
          </cell>
          <cell r="S312" t="str">
            <v xml:space="preserve"> </v>
          </cell>
          <cell r="U312" t="str">
            <v>CASADO</v>
          </cell>
          <cell r="V312">
            <v>33025</v>
          </cell>
          <cell r="W312" t="str">
            <v>FELIPE PINGLO N° 630 - PRIMAVERA - TRUJILLO</v>
          </cell>
          <cell r="X312" t="str">
            <v/>
          </cell>
          <cell r="Y312" t="str">
            <v/>
          </cell>
        </row>
        <row r="313">
          <cell r="A313">
            <v>2741</v>
          </cell>
          <cell r="B313" t="str">
            <v>CIENCIAS FISICAS Y MATEMATICAS</v>
          </cell>
          <cell r="C313" t="str">
            <v>MATEMATICAS</v>
          </cell>
          <cell r="D313" t="str">
            <v>GUIBAR OBESO SEGUNDO VALENTIN</v>
          </cell>
          <cell r="E313" t="str">
            <v>NOMBRADO</v>
          </cell>
          <cell r="F313" t="str">
            <v>PRINCIPAL DE</v>
          </cell>
          <cell r="G313">
            <v>199</v>
          </cell>
          <cell r="H313">
            <v>1</v>
          </cell>
          <cell r="I313">
            <v>238.96</v>
          </cell>
          <cell r="J313">
            <v>580</v>
          </cell>
          <cell r="L313" t="str">
            <v>M</v>
          </cell>
          <cell r="M313" t="str">
            <v>ASO DE</v>
          </cell>
          <cell r="N313">
            <v>17983222</v>
          </cell>
          <cell r="O313" t="str">
            <v>A.F.P</v>
          </cell>
          <cell r="P313" t="str">
            <v>LIC. EN MATEMAT.</v>
          </cell>
          <cell r="Q313" t="str">
            <v>MAESTRO</v>
          </cell>
          <cell r="S313" t="str">
            <v xml:space="preserve"> </v>
          </cell>
          <cell r="U313" t="str">
            <v>DIVORC.</v>
          </cell>
          <cell r="V313">
            <v>30903</v>
          </cell>
          <cell r="W313" t="str">
            <v>MZ D LOTE 9 2DO PISO - VISTA HERMOSA - TRUJILLO</v>
          </cell>
          <cell r="X313" t="str">
            <v/>
          </cell>
          <cell r="Y313" t="str">
            <v/>
          </cell>
        </row>
        <row r="314">
          <cell r="A314">
            <v>4600</v>
          </cell>
          <cell r="B314" t="str">
            <v>CIENCIAS FISICAS Y MATEMATICAS</v>
          </cell>
          <cell r="C314" t="str">
            <v>MATEMATICAS</v>
          </cell>
          <cell r="D314" t="str">
            <v>CUTI GUTIERREZ HERNAN ARQUIMEDES</v>
          </cell>
          <cell r="E314" t="str">
            <v>NOMBRADO</v>
          </cell>
          <cell r="F314" t="str">
            <v>AUXILIAR TC</v>
          </cell>
          <cell r="G314">
            <v>248</v>
          </cell>
          <cell r="H314">
            <v>1</v>
          </cell>
          <cell r="I314">
            <v>0</v>
          </cell>
          <cell r="J314">
            <v>0</v>
          </cell>
          <cell r="L314" t="str">
            <v>M</v>
          </cell>
          <cell r="M314" t="str">
            <v>AUX TC</v>
          </cell>
          <cell r="N314">
            <v>32912394</v>
          </cell>
          <cell r="O314" t="str">
            <v>A.F.P.</v>
          </cell>
          <cell r="P314" t="str">
            <v>LIC. EN MATEMAT.</v>
          </cell>
          <cell r="Q314" t="str">
            <v>MAESTRO</v>
          </cell>
          <cell r="S314" t="str">
            <v xml:space="preserve"> </v>
          </cell>
          <cell r="U314" t="str">
            <v>CASADO</v>
          </cell>
          <cell r="V314">
            <v>34743</v>
          </cell>
          <cell r="W314" t="str">
            <v>HUAMAN # 970 -  - VICTOR LARCO</v>
          </cell>
          <cell r="X314" t="str">
            <v/>
          </cell>
          <cell r="Y314" t="str">
            <v/>
          </cell>
        </row>
        <row r="315">
          <cell r="A315">
            <v>2745</v>
          </cell>
          <cell r="B315" t="str">
            <v>CIENCIAS FISICAS Y MATEMATICAS</v>
          </cell>
          <cell r="C315" t="str">
            <v>MATEMATICAS</v>
          </cell>
          <cell r="D315" t="str">
            <v>CASTILLO PEREDA ESTEBAN ROSAS</v>
          </cell>
          <cell r="E315" t="str">
            <v>NOMBRADO</v>
          </cell>
          <cell r="F315" t="str">
            <v>PRINCIPAL DE</v>
          </cell>
          <cell r="G315">
            <v>268</v>
          </cell>
          <cell r="H315">
            <v>1</v>
          </cell>
          <cell r="I315">
            <v>227.8</v>
          </cell>
          <cell r="J315">
            <v>580</v>
          </cell>
          <cell r="L315" t="str">
            <v>M</v>
          </cell>
          <cell r="M315" t="str">
            <v>ASO DE</v>
          </cell>
          <cell r="N315">
            <v>17975490</v>
          </cell>
          <cell r="O315">
            <v>19990</v>
          </cell>
          <cell r="P315" t="str">
            <v>LIC. EN MATEMAT.</v>
          </cell>
          <cell r="Q315" t="str">
            <v>MAESTRO</v>
          </cell>
          <cell r="S315" t="str">
            <v xml:space="preserve"> </v>
          </cell>
          <cell r="U315" t="str">
            <v>CASADO</v>
          </cell>
          <cell r="V315">
            <v>30903</v>
          </cell>
          <cell r="W315" t="str">
            <v>PSJE. UNO N° 180 SECTOR JERUSALEN -  - LA ESPERANZA</v>
          </cell>
          <cell r="X315" t="str">
            <v/>
          </cell>
          <cell r="Y315" t="str">
            <v/>
          </cell>
        </row>
        <row r="316">
          <cell r="A316">
            <v>5762</v>
          </cell>
          <cell r="B316" t="str">
            <v>CIENCIAS FISICAS Y MATEMATICAS</v>
          </cell>
          <cell r="C316" t="str">
            <v>MATEMATICAS</v>
          </cell>
          <cell r="D316" t="str">
            <v>ARTEAGA BLAS MARCIANO DANIEL</v>
          </cell>
          <cell r="E316" t="str">
            <v>NOMBRADO</v>
          </cell>
          <cell r="F316" t="str">
            <v>AUXILIAR TC</v>
          </cell>
          <cell r="G316">
            <v>279</v>
          </cell>
          <cell r="H316">
            <v>1</v>
          </cell>
          <cell r="I316">
            <v>0</v>
          </cell>
          <cell r="J316">
            <v>0</v>
          </cell>
          <cell r="L316" t="str">
            <v>M</v>
          </cell>
          <cell r="M316" t="str">
            <v>AUX TC</v>
          </cell>
          <cell r="N316">
            <v>17843995</v>
          </cell>
          <cell r="O316" t="str">
            <v>A.F.P.</v>
          </cell>
          <cell r="P316" t="str">
            <v>LIC. EN MATEMAT.</v>
          </cell>
          <cell r="Q316" t="str">
            <v xml:space="preserve"> </v>
          </cell>
          <cell r="S316" t="str">
            <v xml:space="preserve"> </v>
          </cell>
          <cell r="U316" t="str">
            <v>CASADO</v>
          </cell>
          <cell r="V316">
            <v>30437</v>
          </cell>
          <cell r="W316" t="str">
            <v xml:space="preserve">MOQUEGUA Nº 199 - ARANGUEZ - </v>
          </cell>
          <cell r="X316" t="str">
            <v/>
          </cell>
          <cell r="Y316" t="str">
            <v/>
          </cell>
        </row>
        <row r="317">
          <cell r="A317">
            <v>4561</v>
          </cell>
          <cell r="B317" t="str">
            <v>CIENCIAS FISICAS Y MATEMATICAS</v>
          </cell>
          <cell r="C317" t="str">
            <v>MATEMATICAS</v>
          </cell>
          <cell r="D317" t="str">
            <v>ZAVALETA QUIPUZCOA DE COLUMNA SANTOS</v>
          </cell>
          <cell r="E317" t="str">
            <v>NOMBRADO</v>
          </cell>
          <cell r="F317" t="str">
            <v>AUXILIAR TC</v>
          </cell>
          <cell r="G317">
            <v>285</v>
          </cell>
          <cell r="H317">
            <v>1</v>
          </cell>
          <cell r="I317">
            <v>0</v>
          </cell>
          <cell r="J317">
            <v>0</v>
          </cell>
          <cell r="L317" t="str">
            <v>F</v>
          </cell>
          <cell r="M317" t="str">
            <v>AUX TC</v>
          </cell>
          <cell r="N317">
            <v>18097305</v>
          </cell>
          <cell r="O317">
            <v>19990</v>
          </cell>
          <cell r="P317" t="str">
            <v>LIC. EN MATEMAT.</v>
          </cell>
          <cell r="Q317" t="str">
            <v>MAESTRO</v>
          </cell>
          <cell r="S317" t="str">
            <v xml:space="preserve"> </v>
          </cell>
          <cell r="U317" t="str">
            <v>CASADA</v>
          </cell>
          <cell r="V317">
            <v>34535</v>
          </cell>
          <cell r="W317" t="str">
            <v>ORTEGA Y GASSETE N° 611 - RAZURI - TRUJILLO</v>
          </cell>
          <cell r="X317" t="str">
            <v/>
          </cell>
          <cell r="Y317" t="str">
            <v/>
          </cell>
        </row>
        <row r="318">
          <cell r="A318">
            <v>2689</v>
          </cell>
          <cell r="B318" t="str">
            <v>CIENCIAS FISICAS Y MATEMATICAS</v>
          </cell>
          <cell r="C318" t="str">
            <v>MATEMATICAS</v>
          </cell>
          <cell r="D318" t="str">
            <v>CORTEZ GUTIERREZ MILTON MILCIADES</v>
          </cell>
          <cell r="E318" t="str">
            <v>NOMBRADO</v>
          </cell>
          <cell r="F318" t="str">
            <v>PRINCIPAL DE</v>
          </cell>
          <cell r="G318">
            <v>289</v>
          </cell>
          <cell r="H318">
            <v>1</v>
          </cell>
          <cell r="I318">
            <v>634.32000000000005</v>
          </cell>
          <cell r="J318">
            <v>1170</v>
          </cell>
          <cell r="L318" t="str">
            <v>M</v>
          </cell>
          <cell r="M318" t="str">
            <v>PRI DE</v>
          </cell>
          <cell r="N318">
            <v>18162818</v>
          </cell>
          <cell r="O318">
            <v>19990</v>
          </cell>
          <cell r="P318" t="str">
            <v>MATEMATICO</v>
          </cell>
          <cell r="Q318" t="str">
            <v>MAESTRO</v>
          </cell>
          <cell r="S318" t="str">
            <v>DOCTOR</v>
          </cell>
          <cell r="U318" t="str">
            <v>CASADO</v>
          </cell>
          <cell r="V318">
            <v>30651</v>
          </cell>
          <cell r="W318" t="str">
            <v>MZ-E LOTE 8 - SANTA MARIA IV ETAPA - TRUJILLO</v>
          </cell>
          <cell r="X318" t="str">
            <v/>
          </cell>
          <cell r="Y318" t="str">
            <v/>
          </cell>
        </row>
        <row r="319">
          <cell r="A319">
            <v>1285</v>
          </cell>
          <cell r="B319" t="str">
            <v>CIENCIAS FISICAS Y MATEMATICAS</v>
          </cell>
          <cell r="C319" t="str">
            <v>MATEMATICAS</v>
          </cell>
          <cell r="D319" t="str">
            <v>RAMIREZ LARA GUILLERMO TEODORO</v>
          </cell>
          <cell r="E319" t="str">
            <v>NOMBRADO</v>
          </cell>
          <cell r="F319" t="str">
            <v>PRINCIPAL DE</v>
          </cell>
          <cell r="G319">
            <v>290</v>
          </cell>
          <cell r="H319">
            <v>1</v>
          </cell>
          <cell r="I319">
            <v>645.55999999999995</v>
          </cell>
          <cell r="J319">
            <v>1200</v>
          </cell>
          <cell r="L319" t="str">
            <v>M</v>
          </cell>
          <cell r="M319" t="str">
            <v>PRI DE</v>
          </cell>
          <cell r="N319">
            <v>17907315</v>
          </cell>
          <cell r="O319" t="str">
            <v>A.F.P</v>
          </cell>
          <cell r="P319" t="str">
            <v>MATEMATICO</v>
          </cell>
          <cell r="Q319" t="str">
            <v>MAESTRO</v>
          </cell>
          <cell r="S319" t="str">
            <v xml:space="preserve"> </v>
          </cell>
          <cell r="U319" t="str">
            <v>CONVIV.</v>
          </cell>
          <cell r="V319">
            <v>26390</v>
          </cell>
          <cell r="W319" t="str">
            <v>COVIDUNT MB L2 -  - TRUJILLO</v>
          </cell>
          <cell r="X319" t="str">
            <v/>
          </cell>
          <cell r="Y319" t="str">
            <v/>
          </cell>
        </row>
        <row r="320">
          <cell r="A320">
            <v>1728</v>
          </cell>
          <cell r="B320" t="str">
            <v>CIENCIAS FISICAS Y MATEMATICAS</v>
          </cell>
          <cell r="C320" t="str">
            <v>MATEMATICAS</v>
          </cell>
          <cell r="D320" t="str">
            <v>ESPINOZA QUIROZ SALOMON TOBIAS</v>
          </cell>
          <cell r="E320" t="str">
            <v>NOMBRADO</v>
          </cell>
          <cell r="F320" t="str">
            <v>PRINCIPAL DE</v>
          </cell>
          <cell r="G320">
            <v>291</v>
          </cell>
          <cell r="H320">
            <v>1</v>
          </cell>
          <cell r="I320">
            <v>655.54</v>
          </cell>
          <cell r="J320">
            <v>1200</v>
          </cell>
          <cell r="L320" t="str">
            <v>M</v>
          </cell>
          <cell r="M320" t="str">
            <v>PRI DE</v>
          </cell>
          <cell r="N320">
            <v>18092776</v>
          </cell>
          <cell r="O320">
            <v>20530</v>
          </cell>
          <cell r="P320" t="str">
            <v>MATEMATICO</v>
          </cell>
          <cell r="Q320" t="str">
            <v>MAESTRO</v>
          </cell>
          <cell r="S320" t="str">
            <v xml:space="preserve"> </v>
          </cell>
          <cell r="U320" t="str">
            <v>CASADO</v>
          </cell>
          <cell r="V320">
            <v>27882</v>
          </cell>
          <cell r="W320" t="str">
            <v>MZ. E LOTE 6 - COVIDUNT - TRUJILLO</v>
          </cell>
          <cell r="X320" t="str">
            <v/>
          </cell>
          <cell r="Y320" t="str">
            <v/>
          </cell>
        </row>
        <row r="321">
          <cell r="A321">
            <v>1995</v>
          </cell>
          <cell r="B321" t="str">
            <v>CIENCIAS FISICAS Y MATEMATICAS</v>
          </cell>
          <cell r="C321" t="str">
            <v>MATEMATICAS</v>
          </cell>
          <cell r="D321" t="str">
            <v>ZAVALETA CALDERON ANTONIO ULICES</v>
          </cell>
          <cell r="E321" t="str">
            <v>NOMBRADO</v>
          </cell>
          <cell r="F321" t="str">
            <v>PRINCIPAL DE</v>
          </cell>
          <cell r="G321">
            <v>292</v>
          </cell>
          <cell r="H321">
            <v>1</v>
          </cell>
          <cell r="I321">
            <v>645.78</v>
          </cell>
          <cell r="J321">
            <v>1200</v>
          </cell>
          <cell r="L321" t="str">
            <v>M</v>
          </cell>
          <cell r="M321" t="str">
            <v>PRI DE</v>
          </cell>
          <cell r="N321">
            <v>17890539</v>
          </cell>
          <cell r="O321">
            <v>19990</v>
          </cell>
          <cell r="P321" t="str">
            <v>LIC. EN MATEMAT.</v>
          </cell>
          <cell r="Q321" t="str">
            <v>MAESTRO</v>
          </cell>
          <cell r="S321" t="str">
            <v>DOCTOR</v>
          </cell>
          <cell r="U321" t="str">
            <v>CASADO</v>
          </cell>
          <cell r="V321">
            <v>29109</v>
          </cell>
          <cell r="W321" t="str">
            <v>FRANCISCO ADRIANZEN # 368 - SANTA MARIA V ETAPA - TRUJJILLO</v>
          </cell>
          <cell r="X321" t="str">
            <v/>
          </cell>
          <cell r="Y321" t="str">
            <v/>
          </cell>
        </row>
        <row r="322">
          <cell r="A322">
            <v>1996</v>
          </cell>
          <cell r="B322" t="str">
            <v>CIENCIAS FISICAS Y MATEMATICAS</v>
          </cell>
          <cell r="C322" t="str">
            <v>MATEMATICAS</v>
          </cell>
          <cell r="D322" t="str">
            <v>MENDEZ CRUZ GILBERTO AMADO</v>
          </cell>
          <cell r="E322" t="str">
            <v>NOMBRADO</v>
          </cell>
          <cell r="F322" t="str">
            <v>PRINCIPAL DE</v>
          </cell>
          <cell r="G322">
            <v>293</v>
          </cell>
          <cell r="H322">
            <v>1</v>
          </cell>
          <cell r="I322">
            <v>634.54</v>
          </cell>
          <cell r="J322">
            <v>1200</v>
          </cell>
          <cell r="L322" t="str">
            <v>M</v>
          </cell>
          <cell r="M322" t="str">
            <v>PRI DE</v>
          </cell>
          <cell r="N322">
            <v>17843614</v>
          </cell>
          <cell r="O322" t="str">
            <v>A.F.P</v>
          </cell>
          <cell r="P322" t="str">
            <v>LIC. EN MATEMAT.</v>
          </cell>
          <cell r="Q322" t="str">
            <v>MAESTRO</v>
          </cell>
          <cell r="S322" t="str">
            <v>DOCTOR</v>
          </cell>
          <cell r="U322" t="str">
            <v>CASADO</v>
          </cell>
          <cell r="V322">
            <v>29109</v>
          </cell>
          <cell r="W322" t="str">
            <v>AMERICA SUR N° 690 - PALERMO - TRUJILLO</v>
          </cell>
          <cell r="X322">
            <v>5</v>
          </cell>
          <cell r="Y322" t="str">
            <v>JEFE DE DEPARTAMENTO</v>
          </cell>
        </row>
        <row r="323">
          <cell r="A323">
            <v>1997</v>
          </cell>
          <cell r="B323" t="str">
            <v>CIENCIAS FISICAS Y MATEMATICAS</v>
          </cell>
          <cell r="C323" t="str">
            <v>MATEMATICAS</v>
          </cell>
          <cell r="D323" t="str">
            <v>GARCIA PEREZ ELMIS OCTAVIO</v>
          </cell>
          <cell r="E323" t="str">
            <v>NOMBRADO</v>
          </cell>
          <cell r="F323" t="str">
            <v>PRINCIPAL DE</v>
          </cell>
          <cell r="G323">
            <v>294</v>
          </cell>
          <cell r="H323">
            <v>1</v>
          </cell>
          <cell r="I323">
            <v>634.62</v>
          </cell>
          <cell r="J323">
            <v>1200</v>
          </cell>
          <cell r="L323" t="str">
            <v>M</v>
          </cell>
          <cell r="M323" t="str">
            <v>PRI DE</v>
          </cell>
          <cell r="N323">
            <v>17838166</v>
          </cell>
          <cell r="O323" t="str">
            <v>A.F.P</v>
          </cell>
          <cell r="P323" t="str">
            <v>LIC. EN MATEMAT.</v>
          </cell>
          <cell r="Q323" t="str">
            <v>MAESTRO</v>
          </cell>
          <cell r="S323" t="str">
            <v xml:space="preserve"> </v>
          </cell>
          <cell r="U323" t="str">
            <v>CASADO</v>
          </cell>
          <cell r="V323">
            <v>29109</v>
          </cell>
          <cell r="W323" t="str">
            <v>LOS ANGELES N° 514 -  - LA ESPERANZA</v>
          </cell>
          <cell r="X323" t="str">
            <v/>
          </cell>
          <cell r="Y323" t="str">
            <v/>
          </cell>
        </row>
        <row r="324">
          <cell r="A324">
            <v>2041</v>
          </cell>
          <cell r="B324" t="str">
            <v>CIENCIAS FISICAS Y MATEMATICAS</v>
          </cell>
          <cell r="C324" t="str">
            <v>MATEMATICAS</v>
          </cell>
          <cell r="D324" t="str">
            <v>OLIVENCIA QUIÑONES JOSE MANUEL</v>
          </cell>
          <cell r="E324" t="str">
            <v>NOMBRADO</v>
          </cell>
          <cell r="F324" t="str">
            <v>PRINCIPAL DE</v>
          </cell>
          <cell r="G324">
            <v>295</v>
          </cell>
          <cell r="H324">
            <v>1</v>
          </cell>
          <cell r="I324">
            <v>645.55999999999995</v>
          </cell>
          <cell r="J324">
            <v>1200</v>
          </cell>
          <cell r="L324" t="str">
            <v>M</v>
          </cell>
          <cell r="M324" t="str">
            <v>PRI DE</v>
          </cell>
          <cell r="N324">
            <v>18039132</v>
          </cell>
          <cell r="O324">
            <v>19990</v>
          </cell>
          <cell r="P324" t="str">
            <v>LIC. EN MATEMAT.</v>
          </cell>
          <cell r="Q324" t="str">
            <v>MAESTRO</v>
          </cell>
          <cell r="S324" t="str">
            <v>DOCTOR</v>
          </cell>
          <cell r="U324" t="str">
            <v>CASADO</v>
          </cell>
          <cell r="V324">
            <v>29321</v>
          </cell>
          <cell r="W324" t="str">
            <v>LOS GLADIOLOS N° 245 - CALIFORNIA - VICTOR LARCO HERRERA-TRUJILLO</v>
          </cell>
          <cell r="X324" t="str">
            <v/>
          </cell>
          <cell r="Y324" t="str">
            <v/>
          </cell>
        </row>
        <row r="325">
          <cell r="A325">
            <v>2074</v>
          </cell>
          <cell r="B325" t="str">
            <v>CIENCIAS FISICAS Y MATEMATICAS</v>
          </cell>
          <cell r="C325" t="str">
            <v>MATEMATICAS</v>
          </cell>
          <cell r="D325" t="str">
            <v>POVIS PUENTE ROSA AMELIA</v>
          </cell>
          <cell r="E325" t="str">
            <v>NOMBRADO</v>
          </cell>
          <cell r="F325" t="str">
            <v>PRINCIPAL DE</v>
          </cell>
          <cell r="G325">
            <v>296</v>
          </cell>
          <cell r="H325">
            <v>1</v>
          </cell>
          <cell r="I325">
            <v>655.54</v>
          </cell>
          <cell r="J325">
            <v>1200</v>
          </cell>
          <cell r="L325" t="str">
            <v>F</v>
          </cell>
          <cell r="M325" t="str">
            <v>PRI DE</v>
          </cell>
          <cell r="N325">
            <v>17908945</v>
          </cell>
          <cell r="O325">
            <v>20530</v>
          </cell>
          <cell r="P325" t="str">
            <v>LIC. EN MATEMAT.</v>
          </cell>
          <cell r="Q325" t="str">
            <v>MAESTRO</v>
          </cell>
          <cell r="S325" t="str">
            <v xml:space="preserve"> </v>
          </cell>
          <cell r="U325" t="str">
            <v>SEPARA.</v>
          </cell>
          <cell r="V325">
            <v>29526</v>
          </cell>
          <cell r="W325" t="str">
            <v>LAS GABIOTAS MOD-8A-102 -  LOS PINOS - TRUJILLO</v>
          </cell>
          <cell r="X325" t="str">
            <v/>
          </cell>
          <cell r="Y325" t="str">
            <v/>
          </cell>
        </row>
        <row r="326">
          <cell r="A326">
            <v>2498</v>
          </cell>
          <cell r="B326" t="str">
            <v>CIENCIAS FISICAS Y MATEMATICAS</v>
          </cell>
          <cell r="C326" t="str">
            <v>MATEMATICAS</v>
          </cell>
          <cell r="D326" t="str">
            <v>RODRIGUEZ DE ZAVALETA ROXANA FABIOLA</v>
          </cell>
          <cell r="E326" t="str">
            <v>NOMBRADO</v>
          </cell>
          <cell r="F326" t="str">
            <v>PRINCIPAL DE</v>
          </cell>
          <cell r="G326">
            <v>297</v>
          </cell>
          <cell r="H326">
            <v>1</v>
          </cell>
          <cell r="I326">
            <v>647.17999999999995</v>
          </cell>
          <cell r="J326">
            <v>1200</v>
          </cell>
          <cell r="L326" t="str">
            <v>F</v>
          </cell>
          <cell r="M326" t="str">
            <v>PRI DE</v>
          </cell>
          <cell r="N326">
            <v>17886360</v>
          </cell>
          <cell r="O326">
            <v>19990</v>
          </cell>
          <cell r="P326" t="str">
            <v>LIC. EN MATEMAT.</v>
          </cell>
          <cell r="Q326" t="str">
            <v>MAESTRO</v>
          </cell>
          <cell r="S326" t="str">
            <v xml:space="preserve"> </v>
          </cell>
          <cell r="U326" t="str">
            <v>CASADO</v>
          </cell>
          <cell r="V326">
            <v>30025</v>
          </cell>
          <cell r="W326" t="str">
            <v>FRANCISCO ADRIANZEN N° 368 - SANTA MARIA V ETAPA - TRUJILLO</v>
          </cell>
          <cell r="X326" t="str">
            <v/>
          </cell>
          <cell r="Y326" t="str">
            <v/>
          </cell>
        </row>
        <row r="327">
          <cell r="A327">
            <v>2077</v>
          </cell>
          <cell r="B327" t="str">
            <v>CIENCIAS FISICAS Y MATEMATICAS</v>
          </cell>
          <cell r="C327" t="str">
            <v>MATEMATICAS</v>
          </cell>
          <cell r="D327" t="str">
            <v>SARACHAGA VILLANUEVA RAUL ALEJANDRO</v>
          </cell>
          <cell r="E327" t="str">
            <v>NOMBRADO</v>
          </cell>
          <cell r="F327" t="str">
            <v>PRINCIPAL DE</v>
          </cell>
          <cell r="G327">
            <v>299</v>
          </cell>
          <cell r="H327">
            <v>1</v>
          </cell>
          <cell r="I327">
            <v>634.05999999999995</v>
          </cell>
          <cell r="J327">
            <v>1200</v>
          </cell>
          <cell r="L327" t="str">
            <v>M</v>
          </cell>
          <cell r="M327" t="str">
            <v>PRI DE</v>
          </cell>
          <cell r="N327">
            <v>17994307</v>
          </cell>
          <cell r="O327" t="str">
            <v>A.F.P</v>
          </cell>
          <cell r="P327" t="str">
            <v>LIC. EN MATEMAT.</v>
          </cell>
          <cell r="Q327" t="str">
            <v xml:space="preserve"> </v>
          </cell>
          <cell r="S327" t="str">
            <v xml:space="preserve"> </v>
          </cell>
          <cell r="U327" t="str">
            <v>CASADO</v>
          </cell>
          <cell r="V327">
            <v>29526</v>
          </cell>
          <cell r="W327" t="str">
            <v>ENRIQUE FEBRES # 317 - CHIMU - TRUJILLO</v>
          </cell>
          <cell r="X327" t="str">
            <v/>
          </cell>
          <cell r="Y327" t="str">
            <v/>
          </cell>
        </row>
        <row r="328">
          <cell r="A328">
            <v>5056</v>
          </cell>
          <cell r="B328" t="str">
            <v>CIENCIAS FISICAS Y MATEMATICAS</v>
          </cell>
          <cell r="C328" t="str">
            <v>MATEMATICAS</v>
          </cell>
          <cell r="D328" t="str">
            <v>RUBIO MERCEDES OBIDIO ELISBAN</v>
          </cell>
          <cell r="E328" t="str">
            <v>NOMBRADO</v>
          </cell>
          <cell r="F328" t="str">
            <v>PRINCIPAL DE</v>
          </cell>
          <cell r="G328">
            <v>300</v>
          </cell>
          <cell r="H328">
            <v>1</v>
          </cell>
          <cell r="I328">
            <v>649.38</v>
          </cell>
          <cell r="J328">
            <v>1200</v>
          </cell>
          <cell r="L328" t="str">
            <v>M</v>
          </cell>
          <cell r="M328" t="str">
            <v>PRI DE</v>
          </cell>
          <cell r="N328" t="str">
            <v>06298755</v>
          </cell>
          <cell r="O328" t="str">
            <v>A.F.P</v>
          </cell>
          <cell r="P328" t="str">
            <v>LIC. EN MATEMAT.</v>
          </cell>
          <cell r="Q328" t="str">
            <v>MAESTRO</v>
          </cell>
          <cell r="S328" t="str">
            <v>DOCTOR</v>
          </cell>
          <cell r="U328" t="str">
            <v>CASADO</v>
          </cell>
          <cell r="V328">
            <v>33298</v>
          </cell>
          <cell r="W328" t="str">
            <v>DANIEL CARRION N° 383 - SAN NICOLAS - TRUJILLO</v>
          </cell>
          <cell r="X328" t="str">
            <v/>
          </cell>
          <cell r="Y328" t="str">
            <v/>
          </cell>
        </row>
        <row r="329">
          <cell r="A329">
            <v>4306</v>
          </cell>
          <cell r="B329" t="str">
            <v>CIENCIAS FISICAS Y MATEMATICAS</v>
          </cell>
          <cell r="C329" t="str">
            <v>MATEMATICAS</v>
          </cell>
          <cell r="D329" t="str">
            <v>RUBIO LOPEZ FRANCO MODESTO</v>
          </cell>
          <cell r="E329" t="str">
            <v>NOMBRADO</v>
          </cell>
          <cell r="F329" t="str">
            <v>ASOCIADO DE</v>
          </cell>
          <cell r="G329">
            <v>301</v>
          </cell>
          <cell r="H329">
            <v>1</v>
          </cell>
          <cell r="I329">
            <v>249.72</v>
          </cell>
          <cell r="J329">
            <v>580</v>
          </cell>
          <cell r="L329" t="str">
            <v>M</v>
          </cell>
          <cell r="M329" t="str">
            <v>ASO DE</v>
          </cell>
          <cell r="N329">
            <v>19027387</v>
          </cell>
          <cell r="O329">
            <v>19990</v>
          </cell>
          <cell r="P329" t="str">
            <v>LIC. EN MATEMAT.</v>
          </cell>
          <cell r="Q329" t="str">
            <v>MAESTRO</v>
          </cell>
          <cell r="S329" t="str">
            <v xml:space="preserve"> </v>
          </cell>
          <cell r="U329" t="str">
            <v>CASADO</v>
          </cell>
          <cell r="V329">
            <v>33941</v>
          </cell>
          <cell r="W329" t="str">
            <v>MZ. 31 - SAN ANDRES V ETAPA - VICTOR LARCO</v>
          </cell>
          <cell r="X329" t="str">
            <v/>
          </cell>
          <cell r="Y329" t="str">
            <v/>
          </cell>
        </row>
        <row r="330">
          <cell r="A330">
            <v>2621</v>
          </cell>
          <cell r="B330" t="str">
            <v>CIENCIAS FISICAS Y MATEMATICAS</v>
          </cell>
          <cell r="C330" t="str">
            <v>MATEMATICAS</v>
          </cell>
          <cell r="D330" t="str">
            <v>SALAZAR ROJAS NELVA LUCY</v>
          </cell>
          <cell r="E330" t="str">
            <v>NOMBRADO</v>
          </cell>
          <cell r="F330" t="str">
            <v>ASOCIADO DE</v>
          </cell>
          <cell r="G330">
            <v>302</v>
          </cell>
          <cell r="H330">
            <v>1</v>
          </cell>
          <cell r="I330">
            <v>238.96</v>
          </cell>
          <cell r="J330">
            <v>580</v>
          </cell>
          <cell r="L330" t="str">
            <v>F</v>
          </cell>
          <cell r="M330" t="str">
            <v>ASO DE</v>
          </cell>
          <cell r="N330">
            <v>17802380</v>
          </cell>
          <cell r="O330" t="str">
            <v>A.F.P</v>
          </cell>
          <cell r="P330" t="str">
            <v>LIC. EN MATEMAT.</v>
          </cell>
          <cell r="Q330" t="str">
            <v xml:space="preserve"> </v>
          </cell>
          <cell r="S330" t="str">
            <v xml:space="preserve"> </v>
          </cell>
          <cell r="U330" t="str">
            <v>CASADA</v>
          </cell>
          <cell r="V330">
            <v>30407</v>
          </cell>
          <cell r="W330" t="str">
            <v xml:space="preserve">A-22 RESIDENCIAL UNIVERSITARIA -  - </v>
          </cell>
          <cell r="X330" t="str">
            <v/>
          </cell>
          <cell r="Y330" t="str">
            <v/>
          </cell>
        </row>
        <row r="331">
          <cell r="A331">
            <v>4089</v>
          </cell>
          <cell r="B331" t="str">
            <v>CIENCIAS FISICAS Y MATEMATICAS</v>
          </cell>
          <cell r="C331" t="str">
            <v>MATEMATICAS</v>
          </cell>
          <cell r="D331" t="str">
            <v>ROJAS JERONIMO JENNY MARGARITA</v>
          </cell>
          <cell r="E331" t="str">
            <v>NOMBRADO</v>
          </cell>
          <cell r="F331" t="str">
            <v>ASOCIADO DE</v>
          </cell>
          <cell r="G331">
            <v>303</v>
          </cell>
          <cell r="H331">
            <v>1</v>
          </cell>
          <cell r="I331">
            <v>247</v>
          </cell>
          <cell r="J331">
            <v>580</v>
          </cell>
          <cell r="L331" t="str">
            <v>F</v>
          </cell>
          <cell r="M331" t="str">
            <v>ASO DE</v>
          </cell>
          <cell r="N331">
            <v>17819558</v>
          </cell>
          <cell r="O331" t="str">
            <v>A.F.P</v>
          </cell>
          <cell r="P331" t="str">
            <v>LIC. EN MATEMAT.</v>
          </cell>
          <cell r="Q331" t="str">
            <v>MAESTRO</v>
          </cell>
          <cell r="S331" t="str">
            <v>DOCTOR</v>
          </cell>
          <cell r="U331" t="str">
            <v>SOLTERA</v>
          </cell>
          <cell r="V331">
            <v>33025</v>
          </cell>
          <cell r="W331" t="str">
            <v>DAMASCO N° 286 - SAN SALVADOR - TRUJILLO</v>
          </cell>
          <cell r="X331" t="str">
            <v/>
          </cell>
          <cell r="Y331" t="str">
            <v/>
          </cell>
        </row>
        <row r="332">
          <cell r="A332">
            <v>2746</v>
          </cell>
          <cell r="B332" t="str">
            <v>CIENCIAS FISICAS Y MATEMATICAS</v>
          </cell>
          <cell r="C332" t="str">
            <v>MATEMATICAS</v>
          </cell>
          <cell r="D332" t="str">
            <v>BARRETO VEGA WAYMER ALFONSO</v>
          </cell>
          <cell r="E332" t="str">
            <v>NOMBRADO</v>
          </cell>
          <cell r="F332" t="str">
            <v>ASOCIADO DE</v>
          </cell>
          <cell r="G332">
            <v>304</v>
          </cell>
          <cell r="H332">
            <v>1</v>
          </cell>
          <cell r="I332">
            <v>68.260000000000005</v>
          </cell>
          <cell r="J332">
            <v>300</v>
          </cell>
          <cell r="L332" t="str">
            <v>M</v>
          </cell>
          <cell r="M332" t="str">
            <v>AUX DE</v>
          </cell>
          <cell r="N332">
            <v>18829679</v>
          </cell>
          <cell r="O332" t="str">
            <v>A.F.P</v>
          </cell>
          <cell r="P332" t="str">
            <v>LIC. EN MATEMAT.</v>
          </cell>
          <cell r="Q332" t="str">
            <v>MAESTRO</v>
          </cell>
          <cell r="S332" t="str">
            <v xml:space="preserve"> </v>
          </cell>
          <cell r="U332" t="str">
            <v>CASADO</v>
          </cell>
          <cell r="V332">
            <v>30903</v>
          </cell>
          <cell r="W332" t="str">
            <v>BOLIVAR N° 107 - SAN ANDRES - VICTOR LARCO HERRERA-TRUJILLO</v>
          </cell>
          <cell r="X332" t="str">
            <v/>
          </cell>
          <cell r="Y332" t="str">
            <v/>
          </cell>
        </row>
        <row r="333">
          <cell r="A333">
            <v>2743</v>
          </cell>
          <cell r="B333" t="str">
            <v>CIENCIAS FISICAS Y MATEMATICAS</v>
          </cell>
          <cell r="C333" t="str">
            <v>MATEMATICAS</v>
          </cell>
          <cell r="D333" t="str">
            <v>DELGADO VASQUEZ ROSARIO DIOMEDES</v>
          </cell>
          <cell r="E333" t="str">
            <v>NOMBRADO</v>
          </cell>
          <cell r="F333" t="str">
            <v>ASOCIADO DE</v>
          </cell>
          <cell r="G333">
            <v>306</v>
          </cell>
          <cell r="H333">
            <v>1</v>
          </cell>
          <cell r="I333">
            <v>238.96</v>
          </cell>
          <cell r="J333">
            <v>580</v>
          </cell>
          <cell r="L333" t="str">
            <v>M</v>
          </cell>
          <cell r="M333" t="str">
            <v>ASO DE</v>
          </cell>
          <cell r="N333">
            <v>18887218</v>
          </cell>
          <cell r="O333" t="str">
            <v>A.F.P</v>
          </cell>
          <cell r="P333" t="str">
            <v>LIC. EN MATEMAT.</v>
          </cell>
          <cell r="Q333" t="str">
            <v xml:space="preserve"> </v>
          </cell>
          <cell r="S333" t="str">
            <v xml:space="preserve"> </v>
          </cell>
          <cell r="U333" t="str">
            <v>CASADO</v>
          </cell>
          <cell r="V333">
            <v>30903</v>
          </cell>
          <cell r="W333" t="str">
            <v>GRAN CHIMU N° 617 -  - LA ESPERANZA</v>
          </cell>
          <cell r="X333" t="str">
            <v/>
          </cell>
          <cell r="Y333" t="str">
            <v/>
          </cell>
        </row>
        <row r="334">
          <cell r="A334">
            <v>2747</v>
          </cell>
          <cell r="B334" t="str">
            <v>CIENCIAS FISICAS Y MATEMATICAS</v>
          </cell>
          <cell r="C334" t="str">
            <v>MATEMATICAS</v>
          </cell>
          <cell r="D334" t="str">
            <v>ACEVEDO TENORIO TEODORO LUIS</v>
          </cell>
          <cell r="E334" t="str">
            <v>NOMBRADO</v>
          </cell>
          <cell r="F334" t="str">
            <v>ASOCIADO DE</v>
          </cell>
          <cell r="G334">
            <v>307</v>
          </cell>
          <cell r="H334">
            <v>1</v>
          </cell>
          <cell r="I334">
            <v>68.260000000000005</v>
          </cell>
          <cell r="J334">
            <v>300</v>
          </cell>
          <cell r="L334" t="str">
            <v>M</v>
          </cell>
          <cell r="M334" t="str">
            <v>AUX DE</v>
          </cell>
          <cell r="N334">
            <v>17993594</v>
          </cell>
          <cell r="O334" t="str">
            <v>A.F.P</v>
          </cell>
          <cell r="P334" t="str">
            <v>LIC. EN MATEMAT.</v>
          </cell>
          <cell r="Q334" t="str">
            <v>MAESTRO</v>
          </cell>
          <cell r="S334" t="str">
            <v xml:space="preserve"> </v>
          </cell>
          <cell r="U334" t="str">
            <v>CASADO</v>
          </cell>
          <cell r="V334">
            <v>30903</v>
          </cell>
          <cell r="W334" t="str">
            <v>MZ A27 LOTE.41 - MANUEL AREVALO III ETAPA - LA ESPERANZA</v>
          </cell>
          <cell r="X334" t="str">
            <v/>
          </cell>
          <cell r="Y334" t="str">
            <v/>
          </cell>
        </row>
        <row r="335">
          <cell r="A335">
            <v>4171</v>
          </cell>
          <cell r="B335" t="str">
            <v>CIENCIAS FISICAS Y MATEMATICAS</v>
          </cell>
          <cell r="C335" t="str">
            <v>MATEMATICAS</v>
          </cell>
          <cell r="D335" t="str">
            <v>HORNA MERCEDES JORGE</v>
          </cell>
          <cell r="E335" t="str">
            <v>NOMBRADO</v>
          </cell>
          <cell r="F335" t="str">
            <v>ASOCIADO DE</v>
          </cell>
          <cell r="G335">
            <v>308</v>
          </cell>
          <cell r="H335">
            <v>1</v>
          </cell>
          <cell r="I335">
            <v>79.06</v>
          </cell>
          <cell r="J335">
            <v>300</v>
          </cell>
          <cell r="L335" t="str">
            <v>M</v>
          </cell>
          <cell r="M335" t="str">
            <v>AUX DE</v>
          </cell>
          <cell r="N335">
            <v>17905273</v>
          </cell>
          <cell r="O335" t="str">
            <v>A.F.P</v>
          </cell>
          <cell r="P335" t="str">
            <v>LIC. EN MATEMAT.</v>
          </cell>
          <cell r="Q335" t="str">
            <v>MAESTRO</v>
          </cell>
          <cell r="S335" t="str">
            <v xml:space="preserve"> </v>
          </cell>
          <cell r="U335" t="str">
            <v>CONVIV.</v>
          </cell>
          <cell r="V335">
            <v>33548</v>
          </cell>
          <cell r="W335" t="str">
            <v>LOS MILAGROS LTE. 6 - VILLA HERMOSA - LA ESPERANZA-TRUJILLO</v>
          </cell>
          <cell r="X335" t="str">
            <v/>
          </cell>
          <cell r="Y335" t="str">
            <v/>
          </cell>
        </row>
        <row r="336">
          <cell r="A336">
            <v>5046</v>
          </cell>
          <cell r="B336" t="str">
            <v>CIENCIAS FISICAS Y MATEMATICAS</v>
          </cell>
          <cell r="C336" t="str">
            <v>MATEMATICAS</v>
          </cell>
          <cell r="D336" t="str">
            <v>FERRER REYNA MARCOS ENRIQUE</v>
          </cell>
          <cell r="E336" t="str">
            <v>NOMBRADO</v>
          </cell>
          <cell r="F336" t="str">
            <v>ASOCIADO DE</v>
          </cell>
          <cell r="G336">
            <v>309</v>
          </cell>
          <cell r="H336">
            <v>1</v>
          </cell>
          <cell r="I336">
            <v>76.540000000000006</v>
          </cell>
          <cell r="J336">
            <v>300</v>
          </cell>
          <cell r="L336" t="str">
            <v>M</v>
          </cell>
          <cell r="M336" t="str">
            <v>AUX DE</v>
          </cell>
          <cell r="N336">
            <v>17930410</v>
          </cell>
          <cell r="O336" t="str">
            <v>A.F.P</v>
          </cell>
          <cell r="P336" t="str">
            <v>LIC. EN MATEMAT.</v>
          </cell>
          <cell r="Q336" t="str">
            <v>MAESTRO</v>
          </cell>
          <cell r="S336" t="str">
            <v xml:space="preserve"> </v>
          </cell>
          <cell r="U336" t="str">
            <v>CASADO</v>
          </cell>
          <cell r="V336">
            <v>33298</v>
          </cell>
          <cell r="W336" t="str">
            <v>MZ. S LOTE 36B - SAN ANDRES V ETAPA - VICTOR LARCO</v>
          </cell>
          <cell r="X336" t="str">
            <v/>
          </cell>
          <cell r="Y336" t="str">
            <v/>
          </cell>
        </row>
        <row r="337">
          <cell r="A337">
            <v>5055</v>
          </cell>
          <cell r="B337" t="str">
            <v>CIENCIAS FISICAS Y MATEMATICAS</v>
          </cell>
          <cell r="C337" t="str">
            <v>MATEMATICAS</v>
          </cell>
          <cell r="D337" t="str">
            <v>NORIEGA SAGASTEGUI RUTH NOEMI</v>
          </cell>
          <cell r="E337" t="str">
            <v>NOMBRADO</v>
          </cell>
          <cell r="F337" t="str">
            <v>ASOCIADO DE</v>
          </cell>
          <cell r="G337">
            <v>310</v>
          </cell>
          <cell r="H337">
            <v>1</v>
          </cell>
          <cell r="I337">
            <v>243.54</v>
          </cell>
          <cell r="J337">
            <v>580</v>
          </cell>
          <cell r="L337" t="str">
            <v>F</v>
          </cell>
          <cell r="M337" t="str">
            <v>ASO DE</v>
          </cell>
          <cell r="N337" t="str">
            <v>06298753</v>
          </cell>
          <cell r="O337" t="str">
            <v>A.F.P</v>
          </cell>
          <cell r="P337" t="str">
            <v>LIC. EN MATEMAT.</v>
          </cell>
          <cell r="Q337" t="str">
            <v>MAESTRO</v>
          </cell>
          <cell r="S337" t="str">
            <v xml:space="preserve"> </v>
          </cell>
          <cell r="U337" t="str">
            <v>CASADA</v>
          </cell>
          <cell r="V337">
            <v>33298</v>
          </cell>
          <cell r="W337" t="str">
            <v>DANIEL A. CARRION N° 383 - SAN NICOLAS - TRUJILLO</v>
          </cell>
          <cell r="X337" t="str">
            <v/>
          </cell>
          <cell r="Y337" t="str">
            <v/>
          </cell>
        </row>
        <row r="338">
          <cell r="A338">
            <v>4172</v>
          </cell>
          <cell r="B338" t="str">
            <v>CIENCIAS FISICAS Y MATEMATICAS</v>
          </cell>
          <cell r="C338" t="str">
            <v>MATEMATICAS</v>
          </cell>
          <cell r="D338" t="str">
            <v>ARAGONES SALAZAR NELSON OMAR</v>
          </cell>
          <cell r="E338" t="str">
            <v>NOMBRADO</v>
          </cell>
          <cell r="F338" t="str">
            <v>ASOCIADO TC</v>
          </cell>
          <cell r="G338">
            <v>311</v>
          </cell>
          <cell r="H338">
            <v>1</v>
          </cell>
          <cell r="I338">
            <v>283.74</v>
          </cell>
          <cell r="J338">
            <v>560</v>
          </cell>
          <cell r="L338" t="str">
            <v>M</v>
          </cell>
          <cell r="M338" t="str">
            <v>ASO TC</v>
          </cell>
          <cell r="N338">
            <v>18137567</v>
          </cell>
          <cell r="O338" t="str">
            <v>A.F.P</v>
          </cell>
          <cell r="P338" t="str">
            <v>LIC. EN MATEMAT.</v>
          </cell>
          <cell r="Q338" t="str">
            <v>MAESTRO</v>
          </cell>
          <cell r="S338" t="str">
            <v xml:space="preserve"> </v>
          </cell>
          <cell r="U338" t="str">
            <v>SOLTERO</v>
          </cell>
          <cell r="V338">
            <v>33548</v>
          </cell>
          <cell r="W338" t="str">
            <v xml:space="preserve">ESPAÑA N° 2532 -  - </v>
          </cell>
          <cell r="X338" t="str">
            <v/>
          </cell>
          <cell r="Y338" t="str">
            <v/>
          </cell>
        </row>
        <row r="339">
          <cell r="A339">
            <v>4637</v>
          </cell>
          <cell r="B339" t="str">
            <v>CIENCIAS FISICAS Y MATEMATICAS</v>
          </cell>
          <cell r="C339" t="str">
            <v>MATEMATICAS</v>
          </cell>
          <cell r="D339" t="str">
            <v>PERALTA CASTAÑEDA JULIO CESAR</v>
          </cell>
          <cell r="E339" t="str">
            <v>NOMBRADO</v>
          </cell>
          <cell r="F339" t="str">
            <v>AUXILIAR DE</v>
          </cell>
          <cell r="G339">
            <v>315</v>
          </cell>
          <cell r="H339">
            <v>1</v>
          </cell>
          <cell r="I339">
            <v>130.38</v>
          </cell>
          <cell r="J339">
            <v>300</v>
          </cell>
          <cell r="L339" t="str">
            <v>M</v>
          </cell>
          <cell r="M339" t="str">
            <v>AUX DE</v>
          </cell>
          <cell r="N339">
            <v>17903644</v>
          </cell>
          <cell r="O339" t="str">
            <v>A.F.P</v>
          </cell>
          <cell r="P339" t="str">
            <v>LIC. EN MATEMAT.</v>
          </cell>
          <cell r="Q339" t="str">
            <v>MAESTRO</v>
          </cell>
          <cell r="S339" t="str">
            <v xml:space="preserve"> </v>
          </cell>
          <cell r="U339" t="str">
            <v>CASADO</v>
          </cell>
          <cell r="V339">
            <v>34851</v>
          </cell>
          <cell r="W339" t="str">
            <v>EL TUNANTE N°357 - 2DO. PISO - PALERMO - TRUJILLO</v>
          </cell>
          <cell r="X339" t="str">
            <v/>
          </cell>
          <cell r="Y339" t="str">
            <v/>
          </cell>
        </row>
        <row r="340">
          <cell r="A340">
            <v>4179</v>
          </cell>
          <cell r="B340" t="str">
            <v>CIENCIAS FISICAS Y MATEMATICAS</v>
          </cell>
          <cell r="C340" t="str">
            <v>MATEMATICAS</v>
          </cell>
          <cell r="D340" t="str">
            <v>ÑIQUE ROMERO SANTOS SEGUNDO</v>
          </cell>
          <cell r="E340" t="str">
            <v>NOMBRADO</v>
          </cell>
          <cell r="F340" t="str">
            <v>AUXILIAR DE</v>
          </cell>
          <cell r="G340">
            <v>316</v>
          </cell>
          <cell r="H340">
            <v>1</v>
          </cell>
          <cell r="I340">
            <v>81.02</v>
          </cell>
          <cell r="J340">
            <v>300</v>
          </cell>
          <cell r="L340" t="str">
            <v>M</v>
          </cell>
          <cell r="M340" t="str">
            <v>AUX DE</v>
          </cell>
          <cell r="N340">
            <v>17879714</v>
          </cell>
          <cell r="O340" t="str">
            <v>A.F.P</v>
          </cell>
          <cell r="P340" t="str">
            <v>LIC. EN MATEMAT.</v>
          </cell>
          <cell r="Q340" t="str">
            <v xml:space="preserve"> </v>
          </cell>
          <cell r="S340" t="str">
            <v xml:space="preserve"> </v>
          </cell>
          <cell r="U340" t="str">
            <v>CASADO</v>
          </cell>
          <cell r="V340">
            <v>33539</v>
          </cell>
          <cell r="W340" t="str">
            <v>JOHN KENNEDY N° 230 - LA PERLA - TRUJILLO</v>
          </cell>
          <cell r="X340" t="str">
            <v/>
          </cell>
          <cell r="Y340" t="str">
            <v/>
          </cell>
        </row>
        <row r="341">
          <cell r="A341">
            <v>4638</v>
          </cell>
          <cell r="B341" t="str">
            <v>CIENCIAS FISICAS Y MATEMATICAS</v>
          </cell>
          <cell r="C341" t="str">
            <v>MATEMATICAS</v>
          </cell>
          <cell r="D341" t="str">
            <v>MARTINEZ ZOCON RAUL NARCISO</v>
          </cell>
          <cell r="E341" t="str">
            <v>NOMBRADO</v>
          </cell>
          <cell r="F341" t="str">
            <v>AUXILIAR TC</v>
          </cell>
          <cell r="G341">
            <v>321</v>
          </cell>
          <cell r="H341">
            <v>1</v>
          </cell>
          <cell r="I341">
            <v>127.58</v>
          </cell>
          <cell r="J341">
            <v>280</v>
          </cell>
          <cell r="L341" t="str">
            <v>M</v>
          </cell>
          <cell r="M341" t="str">
            <v>AUX TC</v>
          </cell>
          <cell r="N341">
            <v>18092621</v>
          </cell>
          <cell r="O341" t="str">
            <v>A.F.P</v>
          </cell>
          <cell r="P341" t="str">
            <v>LIC. EN MATEMAT.</v>
          </cell>
          <cell r="Q341" t="str">
            <v>MAESTRO</v>
          </cell>
          <cell r="S341" t="str">
            <v xml:space="preserve"> </v>
          </cell>
          <cell r="U341" t="str">
            <v>SOLTERO</v>
          </cell>
          <cell r="V341">
            <v>34851</v>
          </cell>
          <cell r="W341" t="str">
            <v>JUAN PABLO II N° 1110 -  - TRUJILLO</v>
          </cell>
          <cell r="X341" t="str">
            <v/>
          </cell>
          <cell r="Y341" t="str">
            <v/>
          </cell>
        </row>
        <row r="342">
          <cell r="A342">
            <v>4563</v>
          </cell>
          <cell r="B342" t="str">
            <v>CIENCIAS FISICAS Y MATEMATICAS</v>
          </cell>
          <cell r="C342" t="str">
            <v>MATEMATICAS</v>
          </cell>
          <cell r="D342" t="str">
            <v>MONTALVO BONILLA MANUEL COSME</v>
          </cell>
          <cell r="E342" t="str">
            <v>NOMBRADO</v>
          </cell>
          <cell r="F342" t="str">
            <v>AUXILIAR TC</v>
          </cell>
          <cell r="G342">
            <v>323</v>
          </cell>
          <cell r="H342">
            <v>1</v>
          </cell>
          <cell r="I342">
            <v>0</v>
          </cell>
          <cell r="J342">
            <v>280</v>
          </cell>
          <cell r="L342" t="str">
            <v>M</v>
          </cell>
          <cell r="M342" t="str">
            <v>AUX TC</v>
          </cell>
          <cell r="N342">
            <v>17874010</v>
          </cell>
          <cell r="O342" t="str">
            <v>A.F.P</v>
          </cell>
          <cell r="P342" t="str">
            <v>LIC. EN MATEMAT.</v>
          </cell>
          <cell r="Q342" t="str">
            <v>MAESTRO</v>
          </cell>
          <cell r="S342" t="str">
            <v xml:space="preserve"> </v>
          </cell>
          <cell r="U342" t="str">
            <v>CONVIV.</v>
          </cell>
          <cell r="V342">
            <v>34535</v>
          </cell>
          <cell r="W342" t="str">
            <v>SANTA CRUZ 362 - INT. 6 - CHICAGO - TRUJILLO</v>
          </cell>
          <cell r="X342" t="str">
            <v/>
          </cell>
          <cell r="Y342" t="str">
            <v/>
          </cell>
        </row>
        <row r="343">
          <cell r="A343">
            <v>4562</v>
          </cell>
          <cell r="B343" t="str">
            <v>CIENCIAS FISICAS Y MATEMATICAS</v>
          </cell>
          <cell r="C343" t="str">
            <v>MATEMATICAS</v>
          </cell>
          <cell r="D343" t="str">
            <v>MORENO PACHAMANGO HIGIDIA ROSA</v>
          </cell>
          <cell r="E343" t="str">
            <v>NOMBRADO</v>
          </cell>
          <cell r="F343" t="str">
            <v>AUXILIAR TC</v>
          </cell>
          <cell r="G343">
            <v>324</v>
          </cell>
          <cell r="H343">
            <v>1</v>
          </cell>
          <cell r="I343">
            <v>121.68</v>
          </cell>
          <cell r="J343">
            <v>280</v>
          </cell>
          <cell r="L343" t="str">
            <v>F</v>
          </cell>
          <cell r="M343" t="str">
            <v>AUX TC</v>
          </cell>
          <cell r="N343">
            <v>17891552</v>
          </cell>
          <cell r="O343" t="str">
            <v>A.F.P</v>
          </cell>
          <cell r="P343" t="str">
            <v>LIC. EN MATEMAT.</v>
          </cell>
          <cell r="Q343" t="str">
            <v>MAESTRO</v>
          </cell>
          <cell r="S343" t="str">
            <v xml:space="preserve"> </v>
          </cell>
          <cell r="U343" t="str">
            <v>SOLTERA</v>
          </cell>
          <cell r="V343">
            <v>34535</v>
          </cell>
          <cell r="W343" t="str">
            <v>CARLOS MONGE N° 185 CHIMU - CHIMU - TRUJILLO</v>
          </cell>
          <cell r="X343" t="str">
            <v/>
          </cell>
          <cell r="Y343" t="str">
            <v/>
          </cell>
        </row>
        <row r="344">
          <cell r="A344">
            <v>4412</v>
          </cell>
          <cell r="B344" t="str">
            <v>CIENCIAS FISICAS Y MATEMATICAS</v>
          </cell>
          <cell r="C344" t="str">
            <v>MATEMATICAS</v>
          </cell>
          <cell r="D344" t="str">
            <v>VARGAS VERA LUIS FERNANDO</v>
          </cell>
          <cell r="E344" t="str">
            <v>NOMBRADO</v>
          </cell>
          <cell r="F344" t="str">
            <v>AUXILIAR TC</v>
          </cell>
          <cell r="G344">
            <v>325</v>
          </cell>
          <cell r="H344">
            <v>1</v>
          </cell>
          <cell r="I344">
            <v>123.12</v>
          </cell>
          <cell r="J344">
            <v>280</v>
          </cell>
          <cell r="L344" t="str">
            <v>M</v>
          </cell>
          <cell r="M344" t="str">
            <v>AUX TC</v>
          </cell>
          <cell r="N344">
            <v>18056943</v>
          </cell>
          <cell r="O344" t="str">
            <v>A.F.P</v>
          </cell>
          <cell r="P344" t="str">
            <v>LIC. EN MATEMAT.</v>
          </cell>
          <cell r="Q344" t="str">
            <v>MAESTRO</v>
          </cell>
          <cell r="S344" t="str">
            <v xml:space="preserve"> </v>
          </cell>
          <cell r="U344" t="str">
            <v>CASADO</v>
          </cell>
          <cell r="V344">
            <v>34312</v>
          </cell>
          <cell r="W344" t="str">
            <v>JOSE ARTIGAS N° 1123 -  - LA ESPERANZA</v>
          </cell>
          <cell r="X344" t="str">
            <v/>
          </cell>
          <cell r="Y344" t="str">
            <v/>
          </cell>
        </row>
        <row r="345">
          <cell r="A345">
            <v>4337</v>
          </cell>
          <cell r="B345" t="str">
            <v>CIENCIAS FISICAS Y MATEMATICAS</v>
          </cell>
          <cell r="C345" t="str">
            <v>MATEMATICAS</v>
          </cell>
          <cell r="D345" t="str">
            <v>LEON NAVARRO RONALD</v>
          </cell>
          <cell r="E345" t="str">
            <v>NOMBRADO</v>
          </cell>
          <cell r="F345" t="str">
            <v>AUXILIAR DE</v>
          </cell>
          <cell r="G345">
            <v>332</v>
          </cell>
          <cell r="H345">
            <v>1</v>
          </cell>
          <cell r="I345">
            <v>123.12</v>
          </cell>
          <cell r="J345">
            <v>300</v>
          </cell>
          <cell r="L345" t="str">
            <v>M</v>
          </cell>
          <cell r="M345" t="str">
            <v>AUX DE</v>
          </cell>
          <cell r="N345">
            <v>17993614</v>
          </cell>
          <cell r="O345" t="str">
            <v>A.F.P</v>
          </cell>
          <cell r="P345" t="str">
            <v>LIC. EN MATEMAT.</v>
          </cell>
          <cell r="Q345" t="str">
            <v>MAESTRO</v>
          </cell>
          <cell r="S345" t="str">
            <v xml:space="preserve"> </v>
          </cell>
          <cell r="U345" t="str">
            <v>SOLTERO</v>
          </cell>
          <cell r="V345">
            <v>34123</v>
          </cell>
          <cell r="W345" t="str">
            <v>MATEO DE TORO Y ZAMBRANO N° 973 -  - LA ESPERANZA</v>
          </cell>
          <cell r="X345" t="str">
            <v/>
          </cell>
          <cell r="Y345" t="str">
            <v/>
          </cell>
        </row>
        <row r="346">
          <cell r="A346">
            <v>4938</v>
          </cell>
          <cell r="B346" t="str">
            <v>CIENCIAS FISICAS Y MATEMATICAS</v>
          </cell>
          <cell r="C346" t="str">
            <v>MATEMATICAS</v>
          </cell>
          <cell r="D346" t="str">
            <v>ZUBIAGA VERA WILLY FRANK</v>
          </cell>
          <cell r="E346" t="str">
            <v>NOMBRADO</v>
          </cell>
          <cell r="F346" t="str">
            <v>AUXILIAR TC</v>
          </cell>
          <cell r="G346">
            <v>379</v>
          </cell>
          <cell r="H346">
            <v>1</v>
          </cell>
          <cell r="I346">
            <v>0</v>
          </cell>
          <cell r="J346">
            <v>0</v>
          </cell>
          <cell r="L346" t="str">
            <v>M</v>
          </cell>
          <cell r="M346" t="str">
            <v>AUX TC</v>
          </cell>
          <cell r="N346">
            <v>18107586</v>
          </cell>
          <cell r="O346" t="str">
            <v>A.F.P.</v>
          </cell>
          <cell r="P346" t="str">
            <v>LIC. EN MATEMAT.</v>
          </cell>
          <cell r="Q346" t="str">
            <v>MAESTRO</v>
          </cell>
          <cell r="S346" t="str">
            <v xml:space="preserve"> </v>
          </cell>
          <cell r="U346" t="str">
            <v>CASADO</v>
          </cell>
          <cell r="V346">
            <v>36272</v>
          </cell>
          <cell r="W346" t="str">
            <v>FELIX ALDAO N° 742 -  - LA ESPERANZA</v>
          </cell>
          <cell r="X346" t="str">
            <v/>
          </cell>
          <cell r="Y346" t="str">
            <v/>
          </cell>
        </row>
        <row r="347">
          <cell r="A347">
            <v>5633</v>
          </cell>
          <cell r="B347" t="str">
            <v>MEDICINA</v>
          </cell>
          <cell r="C347" t="str">
            <v>MEDICINA</v>
          </cell>
          <cell r="D347" t="str">
            <v>HERNANDEZ BRACAMONTE ROSA KARINA</v>
          </cell>
          <cell r="E347" t="str">
            <v>NOMBRADO</v>
          </cell>
          <cell r="F347" t="str">
            <v>AUXILIAR TC</v>
          </cell>
          <cell r="G347">
            <v>518</v>
          </cell>
          <cell r="H347">
            <v>1</v>
          </cell>
          <cell r="I347">
            <v>0</v>
          </cell>
          <cell r="J347">
            <v>280</v>
          </cell>
          <cell r="L347" t="str">
            <v>F</v>
          </cell>
          <cell r="M347" t="str">
            <v>AUX TC</v>
          </cell>
          <cell r="N347">
            <v>18011753</v>
          </cell>
          <cell r="O347">
            <v>19990</v>
          </cell>
          <cell r="P347" t="str">
            <v>MEDICO CIRUJANO</v>
          </cell>
          <cell r="Q347" t="str">
            <v xml:space="preserve"> </v>
          </cell>
          <cell r="S347" t="str">
            <v xml:space="preserve"> </v>
          </cell>
          <cell r="U347" t="str">
            <v>SOLTERO</v>
          </cell>
          <cell r="V347">
            <v>38832</v>
          </cell>
          <cell r="W347" t="str">
            <v>AV. ESPAÑA # 2340 -  - TRUJILLO</v>
          </cell>
          <cell r="X347" t="str">
            <v/>
          </cell>
          <cell r="Y347" t="str">
            <v/>
          </cell>
        </row>
        <row r="348">
          <cell r="A348">
            <v>4307</v>
          </cell>
          <cell r="B348" t="str">
            <v>CIENCIAS FISICAS Y MATEMATICAS</v>
          </cell>
          <cell r="C348" t="str">
            <v>MATEMATICAS</v>
          </cell>
          <cell r="D348" t="str">
            <v>LARA ROMERO LUIS</v>
          </cell>
          <cell r="E348" t="str">
            <v>NOMBRADO</v>
          </cell>
          <cell r="F348" t="str">
            <v>ASOCIADO DE</v>
          </cell>
          <cell r="G348">
            <v>663</v>
          </cell>
          <cell r="H348">
            <v>1</v>
          </cell>
          <cell r="I348">
            <v>249.72</v>
          </cell>
          <cell r="J348">
            <v>580</v>
          </cell>
          <cell r="L348" t="str">
            <v>M</v>
          </cell>
          <cell r="M348" t="str">
            <v>ASO DE</v>
          </cell>
          <cell r="N348">
            <v>18065193</v>
          </cell>
          <cell r="O348" t="str">
            <v>A.F.P</v>
          </cell>
          <cell r="P348" t="str">
            <v>LIC. EN MATEMAT.</v>
          </cell>
          <cell r="Q348" t="str">
            <v>MAESTRO</v>
          </cell>
          <cell r="S348" t="str">
            <v xml:space="preserve"> </v>
          </cell>
          <cell r="U348" t="str">
            <v>CASADO</v>
          </cell>
          <cell r="V348">
            <v>33941</v>
          </cell>
          <cell r="W348" t="str">
            <v>SAN PABLO N°309 SAN ANDRES - SAN ANDRES - TRUJILLO</v>
          </cell>
          <cell r="X348" t="str">
            <v/>
          </cell>
          <cell r="Y348" t="str">
            <v/>
          </cell>
        </row>
        <row r="349">
          <cell r="A349">
            <v>2623</v>
          </cell>
          <cell r="B349" t="str">
            <v>CIENCIAS FISICAS Y MATEMATICAS</v>
          </cell>
          <cell r="C349" t="str">
            <v>MATEMATICAS</v>
          </cell>
          <cell r="D349" t="str">
            <v>MACO VASQUEZ WILSON ARCENIO</v>
          </cell>
          <cell r="E349" t="str">
            <v>NOMBRADO</v>
          </cell>
          <cell r="F349" t="str">
            <v>PRINCIPAL DE</v>
          </cell>
          <cell r="G349">
            <v>933</v>
          </cell>
          <cell r="H349">
            <v>1</v>
          </cell>
          <cell r="I349">
            <v>630.28</v>
          </cell>
          <cell r="J349">
            <v>1200</v>
          </cell>
          <cell r="L349" t="str">
            <v>M</v>
          </cell>
          <cell r="M349" t="str">
            <v>PRI DE</v>
          </cell>
          <cell r="N349">
            <v>17806640</v>
          </cell>
          <cell r="O349" t="str">
            <v>A.F.P</v>
          </cell>
          <cell r="P349" t="str">
            <v>LIC. EN MATEMAT.</v>
          </cell>
          <cell r="Q349" t="str">
            <v>MAESTRO</v>
          </cell>
          <cell r="S349" t="str">
            <v xml:space="preserve"> </v>
          </cell>
          <cell r="U349" t="str">
            <v>CASADO</v>
          </cell>
          <cell r="V349">
            <v>30407</v>
          </cell>
          <cell r="W349" t="str">
            <v xml:space="preserve">COVIDUN N° A-22 RESIDENCIAL UNIVESRSITARIA -  - </v>
          </cell>
          <cell r="X349" t="str">
            <v/>
          </cell>
          <cell r="Y349" t="str">
            <v/>
          </cell>
        </row>
        <row r="350">
          <cell r="A350">
            <v>4939</v>
          </cell>
          <cell r="B350" t="str">
            <v>CIENCIAS FISICAS Y MATEMATICAS</v>
          </cell>
          <cell r="C350" t="str">
            <v>MATEMATICAS</v>
          </cell>
          <cell r="D350" t="str">
            <v>HERNANDEZ BRACAMONTE ORLANDO MARTIN</v>
          </cell>
          <cell r="E350" t="str">
            <v>CONTRATADO</v>
          </cell>
          <cell r="F350" t="str">
            <v>AUXILIAR TC</v>
          </cell>
          <cell r="G350">
            <v>298</v>
          </cell>
          <cell r="H350">
            <v>1</v>
          </cell>
          <cell r="I350">
            <v>0</v>
          </cell>
          <cell r="J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U350">
            <v>0</v>
          </cell>
          <cell r="V350" t="str">
            <v>*</v>
          </cell>
          <cell r="W350">
            <v>0</v>
          </cell>
          <cell r="X350" t="str">
            <v/>
          </cell>
          <cell r="Y350" t="str">
            <v/>
          </cell>
        </row>
        <row r="351">
          <cell r="A351">
            <v>4937</v>
          </cell>
          <cell r="B351" t="str">
            <v>CIENCIAS FISICAS Y MATEMATICAS</v>
          </cell>
          <cell r="C351" t="str">
            <v>MATEMATICAS</v>
          </cell>
          <cell r="D351" t="str">
            <v>LEON LLANOS JULIO</v>
          </cell>
          <cell r="E351" t="str">
            <v>CONTRATADO</v>
          </cell>
          <cell r="F351" t="str">
            <v>JP TC</v>
          </cell>
          <cell r="G351">
            <v>329</v>
          </cell>
          <cell r="H351">
            <v>1</v>
          </cell>
          <cell r="I351">
            <v>0</v>
          </cell>
          <cell r="J351">
            <v>0</v>
          </cell>
          <cell r="L351" t="str">
            <v>M</v>
          </cell>
          <cell r="M351" t="str">
            <v>JP TC</v>
          </cell>
          <cell r="N351">
            <v>17992367</v>
          </cell>
          <cell r="O351" t="str">
            <v>A.F.P.</v>
          </cell>
          <cell r="P351" t="str">
            <v>LIC. EN MATEMAT.</v>
          </cell>
          <cell r="Q351" t="str">
            <v xml:space="preserve"> </v>
          </cell>
          <cell r="S351" t="str">
            <v xml:space="preserve"> </v>
          </cell>
          <cell r="U351" t="str">
            <v>SOLTERO</v>
          </cell>
          <cell r="V351">
            <v>36272</v>
          </cell>
          <cell r="W351" t="str">
            <v>22 DE FEBRERO N° 2232 LA ESPERANZA -  - LA ESPERANZA-TRUJILLO</v>
          </cell>
          <cell r="X351" t="str">
            <v/>
          </cell>
          <cell r="Y351" t="str">
            <v/>
          </cell>
        </row>
        <row r="352">
          <cell r="A352">
            <v>4403</v>
          </cell>
          <cell r="B352" t="str">
            <v>CIENCIAS FISICAS Y MATEMATICAS</v>
          </cell>
          <cell r="C352" t="str">
            <v>MATEMATICAS</v>
          </cell>
          <cell r="D352" t="str">
            <v>RUIZ CABALLERO JULIAN ELISBAN</v>
          </cell>
          <cell r="E352" t="str">
            <v>CONTRATADO</v>
          </cell>
          <cell r="F352" t="str">
            <v>AUXILIAR TC</v>
          </cell>
          <cell r="G352">
            <v>658</v>
          </cell>
          <cell r="H352">
            <v>1</v>
          </cell>
          <cell r="I352">
            <v>0</v>
          </cell>
          <cell r="J352">
            <v>0</v>
          </cell>
          <cell r="L352" t="str">
            <v>M</v>
          </cell>
          <cell r="M352" t="str">
            <v>AUX TC</v>
          </cell>
          <cell r="N352">
            <v>32941279</v>
          </cell>
          <cell r="O352" t="str">
            <v>A.F.P.</v>
          </cell>
          <cell r="P352" t="str">
            <v>LIC. EN MATEMAT.</v>
          </cell>
          <cell r="Q352" t="str">
            <v>MAESTRO</v>
          </cell>
          <cell r="S352" t="str">
            <v xml:space="preserve"> </v>
          </cell>
          <cell r="U352" t="str">
            <v>SOLTERO</v>
          </cell>
          <cell r="V352">
            <v>34302</v>
          </cell>
          <cell r="W352" t="str">
            <v>MZ. A9 LOTE 17 - MANUEL AREVALO III ETAPA - LA ESPERANZA</v>
          </cell>
          <cell r="X352" t="str">
            <v/>
          </cell>
          <cell r="Y352" t="str">
            <v/>
          </cell>
        </row>
        <row r="353">
          <cell r="A353">
            <v>5754</v>
          </cell>
          <cell r="B353" t="str">
            <v>SEDE DESCENTRALIZADA VALLE JEQUETEPEQUE</v>
          </cell>
          <cell r="C353" t="str">
            <v>INFORMATICA</v>
          </cell>
          <cell r="D353" t="str">
            <v>LARIOS FRANCO ALFREDO CESAR</v>
          </cell>
          <cell r="E353" t="str">
            <v>NOMBRADO</v>
          </cell>
          <cell r="F353" t="str">
            <v>AUXILIAR TC</v>
          </cell>
          <cell r="G353">
            <v>980</v>
          </cell>
          <cell r="H353">
            <v>1</v>
          </cell>
          <cell r="I353">
            <v>0</v>
          </cell>
          <cell r="J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U353">
            <v>0</v>
          </cell>
          <cell r="V353" t="str">
            <v>*</v>
          </cell>
          <cell r="W353">
            <v>0</v>
          </cell>
          <cell r="X353" t="str">
            <v/>
          </cell>
          <cell r="Y353" t="str">
            <v/>
          </cell>
        </row>
        <row r="354">
          <cell r="A354">
            <v>0</v>
          </cell>
          <cell r="B354" t="str">
            <v>SEDE DESCENTRALIZADA VALLE JEQUETEPEQUE</v>
          </cell>
          <cell r="C354" t="str">
            <v>INFORMATICA</v>
          </cell>
          <cell r="D354" t="str">
            <v>VACANTE</v>
          </cell>
          <cell r="E354">
            <v>0</v>
          </cell>
          <cell r="F354">
            <v>0</v>
          </cell>
          <cell r="G354">
            <v>981</v>
          </cell>
          <cell r="H354">
            <v>0</v>
          </cell>
          <cell r="I354">
            <v>0</v>
          </cell>
          <cell r="J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U354">
            <v>0</v>
          </cell>
          <cell r="V354" t="str">
            <v>*</v>
          </cell>
          <cell r="W354">
            <v>0</v>
          </cell>
          <cell r="Y354" t="str">
            <v/>
          </cell>
        </row>
        <row r="355">
          <cell r="A355">
            <v>4823</v>
          </cell>
          <cell r="B355" t="str">
            <v>CIENCIAS SOCIALES</v>
          </cell>
          <cell r="C355" t="str">
            <v>ARQUEOLOGIA Y ANTROPOLOGIA</v>
          </cell>
          <cell r="D355" t="str">
            <v>ESPINOZA CAMUS FLOR CAROLINA</v>
          </cell>
          <cell r="E355" t="str">
            <v>NOMBRADO</v>
          </cell>
          <cell r="F355" t="str">
            <v>ASOCIADO DE</v>
          </cell>
          <cell r="G355">
            <v>15</v>
          </cell>
          <cell r="H355">
            <v>1</v>
          </cell>
          <cell r="I355">
            <v>0</v>
          </cell>
          <cell r="J355">
            <v>580</v>
          </cell>
          <cell r="L355" t="str">
            <v>F</v>
          </cell>
          <cell r="M355" t="str">
            <v>ASO DE</v>
          </cell>
          <cell r="N355">
            <v>17914426</v>
          </cell>
          <cell r="O355">
            <v>19990</v>
          </cell>
          <cell r="P355" t="str">
            <v>LIC. EN ANTROP.</v>
          </cell>
          <cell r="Q355" t="str">
            <v>MAESTRO</v>
          </cell>
          <cell r="S355" t="str">
            <v xml:space="preserve"> </v>
          </cell>
          <cell r="U355" t="str">
            <v>VIUDA</v>
          </cell>
          <cell r="V355">
            <v>35768</v>
          </cell>
          <cell r="W355" t="str">
            <v>EL OPALO N° 240 - SANTA INES - TRUJILLO</v>
          </cell>
          <cell r="X355" t="str">
            <v/>
          </cell>
          <cell r="Y355" t="str">
            <v/>
          </cell>
        </row>
        <row r="356">
          <cell r="A356">
            <v>4849</v>
          </cell>
          <cell r="B356" t="str">
            <v>CIENCIAS SOCIALES</v>
          </cell>
          <cell r="C356" t="str">
            <v>ARQUEOLOGIA Y ANTROPOLOGIA</v>
          </cell>
          <cell r="D356" t="str">
            <v>MORALES GAMARRA RICARDO ENRIQUE</v>
          </cell>
          <cell r="E356" t="str">
            <v>NOMBRADO</v>
          </cell>
          <cell r="F356" t="str">
            <v>AUXILIAR TC</v>
          </cell>
          <cell r="G356">
            <v>29</v>
          </cell>
          <cell r="H356">
            <v>1</v>
          </cell>
          <cell r="I356">
            <v>0</v>
          </cell>
          <cell r="J356">
            <v>280</v>
          </cell>
          <cell r="L356" t="str">
            <v>M</v>
          </cell>
          <cell r="M356" t="str">
            <v>AUX TC</v>
          </cell>
          <cell r="N356">
            <v>17834390</v>
          </cell>
          <cell r="O356" t="str">
            <v>A.F.P.</v>
          </cell>
          <cell r="P356" t="str">
            <v>LIC. ANTROP.SOC.</v>
          </cell>
          <cell r="Q356" t="str">
            <v xml:space="preserve"> </v>
          </cell>
          <cell r="S356" t="str">
            <v xml:space="preserve"> </v>
          </cell>
          <cell r="U356" t="str">
            <v>CASADO</v>
          </cell>
          <cell r="V356">
            <v>29118</v>
          </cell>
          <cell r="W356" t="str">
            <v>WAGNER 1023 - PRIMAVERA - TRUJILLO</v>
          </cell>
          <cell r="X356" t="str">
            <v/>
          </cell>
          <cell r="Y356" t="str">
            <v/>
          </cell>
        </row>
        <row r="357">
          <cell r="A357">
            <v>4784</v>
          </cell>
          <cell r="B357" t="str">
            <v>CIENCIAS SOCIALES</v>
          </cell>
          <cell r="C357" t="str">
            <v>ARQUEOLOGIA Y ANTROPOLOGIA</v>
          </cell>
          <cell r="D357" t="str">
            <v>ESCALANTE GOMEZ HEIDER ONU</v>
          </cell>
          <cell r="E357" t="str">
            <v>NOMBRADO</v>
          </cell>
          <cell r="F357" t="str">
            <v>AUXILIAR DE</v>
          </cell>
          <cell r="G357">
            <v>87</v>
          </cell>
          <cell r="H357">
            <v>1</v>
          </cell>
          <cell r="I357">
            <v>83.56</v>
          </cell>
          <cell r="J357">
            <v>300</v>
          </cell>
          <cell r="L357" t="str">
            <v>M</v>
          </cell>
          <cell r="M357" t="str">
            <v>AUX DE</v>
          </cell>
          <cell r="N357">
            <v>17958285</v>
          </cell>
          <cell r="O357" t="str">
            <v>A.F.P</v>
          </cell>
          <cell r="P357" t="str">
            <v>LIC. ANTROP.SOC.</v>
          </cell>
          <cell r="Q357" t="str">
            <v>MAESTRO</v>
          </cell>
          <cell r="S357" t="str">
            <v xml:space="preserve"> </v>
          </cell>
          <cell r="U357" t="str">
            <v>CASADO</v>
          </cell>
          <cell r="V357">
            <v>35507</v>
          </cell>
          <cell r="W357" t="str">
            <v>M. VERA ENRIQUEZ 288 DPTO 104-A RESIDENCIA AURORA - HUERTA GRANDE - TRUJILLO</v>
          </cell>
          <cell r="X357" t="str">
            <v/>
          </cell>
          <cell r="Y357" t="str">
            <v/>
          </cell>
        </row>
        <row r="358">
          <cell r="A358">
            <v>4833</v>
          </cell>
          <cell r="B358" t="str">
            <v>CIENCIAS SOCIALES</v>
          </cell>
          <cell r="C358" t="str">
            <v>ARQUEOLOGIA Y ANTROPOLOGIA</v>
          </cell>
          <cell r="D358" t="str">
            <v>IBERICO DIAZ MARCIA ADRIANA</v>
          </cell>
          <cell r="E358" t="str">
            <v>NOMBRADO</v>
          </cell>
          <cell r="F358" t="str">
            <v>ASOCIADO DE</v>
          </cell>
          <cell r="G358">
            <v>113</v>
          </cell>
          <cell r="H358">
            <v>1</v>
          </cell>
          <cell r="I358">
            <v>86.32</v>
          </cell>
          <cell r="J358">
            <v>300</v>
          </cell>
          <cell r="L358" t="str">
            <v>F</v>
          </cell>
          <cell r="M358" t="str">
            <v>ASO DE</v>
          </cell>
          <cell r="N358">
            <v>6785430</v>
          </cell>
          <cell r="O358" t="str">
            <v>A.F.P</v>
          </cell>
          <cell r="P358" t="str">
            <v>TURISMO Y HOT.</v>
          </cell>
          <cell r="Q358" t="str">
            <v>MAESTRO</v>
          </cell>
          <cell r="S358" t="str">
            <v xml:space="preserve"> </v>
          </cell>
          <cell r="U358" t="str">
            <v>CASADA</v>
          </cell>
          <cell r="V358">
            <v>35787</v>
          </cell>
          <cell r="W358" t="str">
            <v>ALMAGRO Nº 349 - CENTRO CIVICO - TRUJILLO</v>
          </cell>
          <cell r="X358" t="str">
            <v/>
          </cell>
          <cell r="Y358" t="str">
            <v/>
          </cell>
        </row>
        <row r="359">
          <cell r="A359">
            <v>5761</v>
          </cell>
          <cell r="B359" t="str">
            <v>CIENCIAS SOCIALES</v>
          </cell>
          <cell r="C359" t="str">
            <v>ARQUEOLOGIA Y ANTROPOLOGIA</v>
          </cell>
          <cell r="D359" t="str">
            <v>NAVARRETE FLORES RIGOBERTO HERNÁN</v>
          </cell>
          <cell r="E359" t="str">
            <v>NOMBRADO</v>
          </cell>
          <cell r="F359" t="str">
            <v>AUXILIAR TC</v>
          </cell>
          <cell r="G359">
            <v>161</v>
          </cell>
          <cell r="H359">
            <v>1</v>
          </cell>
          <cell r="I359">
            <v>0</v>
          </cell>
          <cell r="J359">
            <v>0</v>
          </cell>
          <cell r="L359" t="str">
            <v>F</v>
          </cell>
          <cell r="M359" t="str">
            <v>AUX TC</v>
          </cell>
          <cell r="N359">
            <v>18214972</v>
          </cell>
          <cell r="O359">
            <v>19990</v>
          </cell>
          <cell r="P359" t="str">
            <v>LIC. TURISMO</v>
          </cell>
          <cell r="Q359" t="str">
            <v xml:space="preserve"> </v>
          </cell>
          <cell r="S359" t="str">
            <v xml:space="preserve"> </v>
          </cell>
          <cell r="U359" t="str">
            <v>CONVIV.</v>
          </cell>
          <cell r="V359">
            <v>38720</v>
          </cell>
          <cell r="W359" t="str">
            <v>MANSICHE Nº 1622 - LOS CEDROS - TRUJILLO</v>
          </cell>
          <cell r="X359" t="str">
            <v/>
          </cell>
          <cell r="Y359" t="str">
            <v/>
          </cell>
        </row>
        <row r="360">
          <cell r="A360">
            <v>5318</v>
          </cell>
          <cell r="B360" t="str">
            <v>CIENCIAS SOCIALES</v>
          </cell>
          <cell r="C360" t="str">
            <v>ARQUEOLOGIA Y ANTROPOLOGIA</v>
          </cell>
          <cell r="D360" t="str">
            <v>PINILLOS VILCA CARLOS ALBERTO</v>
          </cell>
          <cell r="E360" t="str">
            <v>NOMBRADO</v>
          </cell>
          <cell r="F360" t="str">
            <v>AUXILIAR TC</v>
          </cell>
          <cell r="G360">
            <v>162</v>
          </cell>
          <cell r="H360">
            <v>1</v>
          </cell>
          <cell r="I360">
            <v>0</v>
          </cell>
          <cell r="J360">
            <v>280</v>
          </cell>
          <cell r="L360" t="str">
            <v>M</v>
          </cell>
          <cell r="M360" t="str">
            <v>AUX TC</v>
          </cell>
          <cell r="N360">
            <v>18111201</v>
          </cell>
          <cell r="O360" t="str">
            <v>A.F.P.</v>
          </cell>
          <cell r="P360" t="str">
            <v>LIC.ANTROP. SOCIAL</v>
          </cell>
          <cell r="Q360" t="str">
            <v>MAESTRO</v>
          </cell>
          <cell r="S360" t="str">
            <v xml:space="preserve"> </v>
          </cell>
          <cell r="U360" t="str">
            <v>CASADO</v>
          </cell>
          <cell r="V360">
            <v>37379</v>
          </cell>
          <cell r="W360" t="str">
            <v xml:space="preserve">CARLOS PEDEMONTE Y TALAVERA # 141 - INT 203 - SAN ANDRES - </v>
          </cell>
          <cell r="X360" t="str">
            <v/>
          </cell>
          <cell r="Y360" t="str">
            <v/>
          </cell>
        </row>
        <row r="361">
          <cell r="A361">
            <v>5258</v>
          </cell>
          <cell r="B361" t="str">
            <v>CIENCIAS SOCIALES</v>
          </cell>
          <cell r="C361" t="str">
            <v>ARQUEOLOGIA Y ANTROPOLOGIA</v>
          </cell>
          <cell r="D361" t="str">
            <v>LAVADO IBAÑEZ MANUEL ALFONSO</v>
          </cell>
          <cell r="E361" t="str">
            <v>NOMBRADO</v>
          </cell>
          <cell r="F361" t="str">
            <v>ASOCIADO DE</v>
          </cell>
          <cell r="G361">
            <v>404</v>
          </cell>
          <cell r="H361">
            <v>1</v>
          </cell>
          <cell r="I361">
            <v>0</v>
          </cell>
          <cell r="J361">
            <v>580</v>
          </cell>
          <cell r="L361" t="str">
            <v>M</v>
          </cell>
          <cell r="M361" t="str">
            <v>ASO TC</v>
          </cell>
          <cell r="N361">
            <v>18010735</v>
          </cell>
          <cell r="O361" t="str">
            <v>A.F.P.</v>
          </cell>
          <cell r="P361" t="str">
            <v>LIC. ARQUEOLOG.</v>
          </cell>
          <cell r="Q361" t="str">
            <v>MAESTRO</v>
          </cell>
          <cell r="S361" t="str">
            <v xml:space="preserve"> </v>
          </cell>
          <cell r="U361" t="str">
            <v>CASADO</v>
          </cell>
          <cell r="V361">
            <v>37165</v>
          </cell>
          <cell r="W361" t="str">
            <v>G. CHARUN # 324 - SAN ANDRES - TRUJILLO</v>
          </cell>
          <cell r="X361">
            <v>6</v>
          </cell>
          <cell r="Y361" t="str">
            <v>DIRECTOR DE ESCUELA</v>
          </cell>
        </row>
        <row r="362">
          <cell r="A362">
            <v>2912</v>
          </cell>
          <cell r="B362" t="str">
            <v>CIENCIAS SOCIALES</v>
          </cell>
          <cell r="C362" t="str">
            <v>ARQUEOLOGIA Y ANTROPOLOGIA</v>
          </cell>
          <cell r="D362" t="str">
            <v>VEGA LLERENA HUMBERTO MANUEL</v>
          </cell>
          <cell r="E362" t="str">
            <v>NOMBRADO</v>
          </cell>
          <cell r="F362" t="str">
            <v>ASOCIADO TC</v>
          </cell>
          <cell r="G362">
            <v>411</v>
          </cell>
          <cell r="H362">
            <v>1</v>
          </cell>
          <cell r="I362">
            <v>124.98</v>
          </cell>
          <cell r="J362">
            <v>280</v>
          </cell>
          <cell r="L362" t="str">
            <v>M</v>
          </cell>
          <cell r="M362" t="str">
            <v>ASO TC</v>
          </cell>
          <cell r="N362">
            <v>17820362</v>
          </cell>
          <cell r="O362">
            <v>19990</v>
          </cell>
          <cell r="P362" t="str">
            <v>LIC. ARQUEOLOGIA</v>
          </cell>
          <cell r="Q362" t="str">
            <v>MAESTRO</v>
          </cell>
          <cell r="S362" t="str">
            <v xml:space="preserve"> </v>
          </cell>
          <cell r="U362" t="str">
            <v>SOLTERO</v>
          </cell>
          <cell r="V362">
            <v>31639</v>
          </cell>
          <cell r="W362" t="str">
            <v xml:space="preserve">HUAYNA CAPAC N° 357 STA. MARIA -  - </v>
          </cell>
          <cell r="X362">
            <v>6</v>
          </cell>
          <cell r="Y362" t="str">
            <v>DIRECTOR DE ESCUELA</v>
          </cell>
        </row>
        <row r="363">
          <cell r="A363">
            <v>5590</v>
          </cell>
          <cell r="B363" t="str">
            <v>CIENCIAS SOCIALES</v>
          </cell>
          <cell r="C363" t="str">
            <v>ARQUEOLOGIA Y ANTROPOLOGIA</v>
          </cell>
          <cell r="D363" t="str">
            <v>YEPJEN RAMOS ALEJANDRO ELJOV</v>
          </cell>
          <cell r="E363" t="str">
            <v>NOMBRADO</v>
          </cell>
          <cell r="F363" t="str">
            <v>AUXILIAR TC</v>
          </cell>
          <cell r="G363">
            <v>465</v>
          </cell>
          <cell r="H363">
            <v>1</v>
          </cell>
          <cell r="I363">
            <v>0</v>
          </cell>
          <cell r="J363">
            <v>0</v>
          </cell>
          <cell r="L363" t="str">
            <v>M</v>
          </cell>
          <cell r="M363" t="str">
            <v>AUX TC</v>
          </cell>
          <cell r="N363">
            <v>40064653</v>
          </cell>
          <cell r="O363">
            <v>19990</v>
          </cell>
          <cell r="P363" t="str">
            <v>LIC.ARQUEOLOGIA</v>
          </cell>
          <cell r="Q363" t="str">
            <v xml:space="preserve"> </v>
          </cell>
          <cell r="S363" t="str">
            <v xml:space="preserve"> </v>
          </cell>
          <cell r="U363" t="str">
            <v>SOLTERO</v>
          </cell>
          <cell r="V363">
            <v>38720</v>
          </cell>
          <cell r="W363" t="str">
            <v>MZ. N3 LOTE 12 - SAN ANDRES V ETAPA - VICTOR LARCO</v>
          </cell>
          <cell r="X363" t="str">
            <v/>
          </cell>
          <cell r="Y363" t="str">
            <v/>
          </cell>
        </row>
        <row r="364">
          <cell r="A364">
            <v>1302</v>
          </cell>
          <cell r="B364" t="str">
            <v>CIENCIAS SOCIALES</v>
          </cell>
          <cell r="C364" t="str">
            <v>ARQUEOLOGIA Y ANTROPOLOGIA</v>
          </cell>
          <cell r="D364" t="str">
            <v>GUTIERREZ CHACON GUILLERMO ARMANDO</v>
          </cell>
          <cell r="E364" t="str">
            <v>NOMBRADO</v>
          </cell>
          <cell r="F364" t="str">
            <v>PRINCIPAL DE</v>
          </cell>
          <cell r="G364">
            <v>543</v>
          </cell>
          <cell r="H364">
            <v>1</v>
          </cell>
          <cell r="I364">
            <v>655.54</v>
          </cell>
          <cell r="J364">
            <v>1200</v>
          </cell>
          <cell r="L364" t="str">
            <v>M</v>
          </cell>
          <cell r="M364" t="str">
            <v>PRI DE</v>
          </cell>
          <cell r="N364">
            <v>17849052</v>
          </cell>
          <cell r="O364">
            <v>20530</v>
          </cell>
          <cell r="P364" t="str">
            <v>LIC. ANT.SOC.</v>
          </cell>
          <cell r="Q364" t="str">
            <v>MAESTRO</v>
          </cell>
          <cell r="S364" t="str">
            <v xml:space="preserve"> </v>
          </cell>
          <cell r="U364" t="str">
            <v>CASADO</v>
          </cell>
          <cell r="V364">
            <v>26451</v>
          </cell>
          <cell r="W364" t="str">
            <v>MZ. B LOTE 10 - COVICORTI - TRUJILLO</v>
          </cell>
          <cell r="X364">
            <v>3</v>
          </cell>
          <cell r="Y364" t="str">
            <v>DECANO</v>
          </cell>
        </row>
        <row r="365">
          <cell r="A365">
            <v>2003</v>
          </cell>
          <cell r="B365" t="str">
            <v>CIENCIAS SOCIALES</v>
          </cell>
          <cell r="C365" t="str">
            <v>ARQUEOLOGIA Y ANTROPOLOGIA</v>
          </cell>
          <cell r="D365" t="str">
            <v>ELIAS MINAYA JOSE FERNANDO</v>
          </cell>
          <cell r="E365" t="str">
            <v>NOMBRADO</v>
          </cell>
          <cell r="F365" t="str">
            <v>PRINCIPAL DE</v>
          </cell>
          <cell r="G365">
            <v>545</v>
          </cell>
          <cell r="H365">
            <v>1</v>
          </cell>
          <cell r="I365">
            <v>645.4</v>
          </cell>
          <cell r="J365">
            <v>1200</v>
          </cell>
          <cell r="L365" t="str">
            <v>M</v>
          </cell>
          <cell r="M365" t="str">
            <v>PRI DE</v>
          </cell>
          <cell r="N365">
            <v>17814756</v>
          </cell>
          <cell r="O365" t="str">
            <v>A.F.P</v>
          </cell>
          <cell r="P365" t="str">
            <v>LIC. ANTROPOL.</v>
          </cell>
          <cell r="Q365" t="str">
            <v>MAESTRO</v>
          </cell>
          <cell r="S365" t="str">
            <v xml:space="preserve"> </v>
          </cell>
          <cell r="U365" t="str">
            <v>CASADO</v>
          </cell>
          <cell r="V365">
            <v>29118</v>
          </cell>
          <cell r="W365" t="str">
            <v>SAN FRANCISCO N° 366 - SAN SALVADOR - TRUJILLO</v>
          </cell>
          <cell r="X365" t="str">
            <v/>
          </cell>
          <cell r="Y365" t="str">
            <v/>
          </cell>
        </row>
        <row r="366">
          <cell r="A366">
            <v>2845</v>
          </cell>
          <cell r="B366" t="str">
            <v>CIENCIAS SOCIALES</v>
          </cell>
          <cell r="C366" t="str">
            <v>ARQUEOLOGIA Y ANTROPOLOGIA</v>
          </cell>
          <cell r="D366" t="str">
            <v>PORTOCARRERO CARDENAS WEYDER</v>
          </cell>
          <cell r="E366" t="str">
            <v>NOMBRADO</v>
          </cell>
          <cell r="F366" t="str">
            <v>PRINCIPAL DE</v>
          </cell>
          <cell r="G366">
            <v>546</v>
          </cell>
          <cell r="H366">
            <v>1</v>
          </cell>
          <cell r="I366">
            <v>655.54</v>
          </cell>
          <cell r="J366">
            <v>1200</v>
          </cell>
          <cell r="L366" t="str">
            <v>M</v>
          </cell>
          <cell r="M366" t="str">
            <v>PRI DE</v>
          </cell>
          <cell r="N366">
            <v>18095932</v>
          </cell>
          <cell r="O366">
            <v>20530</v>
          </cell>
          <cell r="P366" t="str">
            <v>LIC. ANTR.SOC.</v>
          </cell>
          <cell r="Q366" t="str">
            <v>MAESTRO</v>
          </cell>
          <cell r="S366" t="str">
            <v>DOCTOR</v>
          </cell>
          <cell r="U366" t="str">
            <v>CASADO</v>
          </cell>
          <cell r="V366">
            <v>27454</v>
          </cell>
          <cell r="W366" t="str">
            <v>CONRADO AGUILAR MZ. G LOTE 32 - VISTA HERMOSA - TRUJILLO</v>
          </cell>
          <cell r="X366">
            <v>7</v>
          </cell>
          <cell r="Y366" t="str">
            <v>JEFE OFICINA GENERAL</v>
          </cell>
        </row>
        <row r="367">
          <cell r="A367">
            <v>4027</v>
          </cell>
          <cell r="B367" t="str">
            <v>CIENCIAS SOCIALES</v>
          </cell>
          <cell r="C367" t="str">
            <v>ARQUEOLOGIA Y ANTROPOLOGIA</v>
          </cell>
          <cell r="D367" t="str">
            <v>VIGO GARCIA ALCIBIADES ELEAZAR</v>
          </cell>
          <cell r="E367" t="str">
            <v>NOMBRADO</v>
          </cell>
          <cell r="F367" t="str">
            <v>PRINCIPAL DE</v>
          </cell>
          <cell r="G367">
            <v>548</v>
          </cell>
          <cell r="H367">
            <v>1</v>
          </cell>
          <cell r="I367">
            <v>639.4</v>
          </cell>
          <cell r="J367">
            <v>1200</v>
          </cell>
          <cell r="L367" t="str">
            <v>M</v>
          </cell>
          <cell r="M367" t="str">
            <v>PRI DE</v>
          </cell>
          <cell r="N367">
            <v>18168369</v>
          </cell>
          <cell r="O367" t="str">
            <v>A.F.P</v>
          </cell>
          <cell r="P367" t="str">
            <v>LIC ANTROP.</v>
          </cell>
          <cell r="Q367" t="str">
            <v>MAESTRO</v>
          </cell>
          <cell r="S367" t="str">
            <v xml:space="preserve"> </v>
          </cell>
          <cell r="U367" t="str">
            <v>CASADO</v>
          </cell>
          <cell r="V367">
            <v>32758</v>
          </cell>
          <cell r="W367" t="str">
            <v xml:space="preserve">MZ. I - 3 LO S CEDROS -  - </v>
          </cell>
          <cell r="X367" t="str">
            <v/>
          </cell>
          <cell r="Y367" t="str">
            <v/>
          </cell>
        </row>
        <row r="368">
          <cell r="A368">
            <v>2034</v>
          </cell>
          <cell r="B368" t="str">
            <v>CIENCIAS SOCIALES</v>
          </cell>
          <cell r="C368" t="str">
            <v>ARQUEOLOGIA Y ANTROPOLOGIA</v>
          </cell>
          <cell r="D368" t="str">
            <v>VELASQUEZ BENITES ORLANDO</v>
          </cell>
          <cell r="E368" t="str">
            <v>NOMBRADO</v>
          </cell>
          <cell r="F368" t="str">
            <v>PRINCIPAL DE</v>
          </cell>
          <cell r="G368">
            <v>549</v>
          </cell>
          <cell r="H368">
            <v>1</v>
          </cell>
          <cell r="I368">
            <v>645.55999999999995</v>
          </cell>
          <cell r="J368">
            <v>1200</v>
          </cell>
          <cell r="L368" t="str">
            <v>M</v>
          </cell>
          <cell r="M368" t="str">
            <v>PRI DE</v>
          </cell>
          <cell r="N368">
            <v>17932948</v>
          </cell>
          <cell r="O368">
            <v>19990</v>
          </cell>
          <cell r="P368" t="str">
            <v>LIC. ANTR.SOC.</v>
          </cell>
          <cell r="Q368" t="str">
            <v>MAESTRO</v>
          </cell>
          <cell r="S368" t="str">
            <v>DOCTOR</v>
          </cell>
          <cell r="U368" t="str">
            <v>CASADO</v>
          </cell>
          <cell r="V368">
            <v>29297</v>
          </cell>
          <cell r="W368" t="str">
            <v xml:space="preserve">NICOLAS REBAZA N° 350 LAS QUINTANAS -  - </v>
          </cell>
          <cell r="X368">
            <v>2</v>
          </cell>
          <cell r="Y368" t="str">
            <v>VICE RECTOR</v>
          </cell>
        </row>
        <row r="369">
          <cell r="A369">
            <v>2705</v>
          </cell>
          <cell r="B369" t="str">
            <v>CIENCIAS SOCIALES</v>
          </cell>
          <cell r="C369" t="str">
            <v>ARQUEOLOGIA Y ANTROPOLOGIA</v>
          </cell>
          <cell r="D369" t="str">
            <v>VASQUEZ SANCHEZ SEGUNDO ANCELMO</v>
          </cell>
          <cell r="E369" t="str">
            <v>NOMBRADO</v>
          </cell>
          <cell r="F369" t="str">
            <v>PRINCIPAL DE</v>
          </cell>
          <cell r="G369">
            <v>550</v>
          </cell>
          <cell r="H369">
            <v>1</v>
          </cell>
          <cell r="I369">
            <v>634.54</v>
          </cell>
          <cell r="J369">
            <v>1200</v>
          </cell>
          <cell r="L369" t="str">
            <v>M</v>
          </cell>
          <cell r="M369" t="str">
            <v>PRI DE</v>
          </cell>
          <cell r="N369">
            <v>17827017</v>
          </cell>
          <cell r="O369" t="str">
            <v>A.F.P</v>
          </cell>
          <cell r="P369" t="str">
            <v>LIC. AQUEOLOG.</v>
          </cell>
          <cell r="Q369" t="str">
            <v xml:space="preserve"> </v>
          </cell>
          <cell r="S369" t="str">
            <v xml:space="preserve"> </v>
          </cell>
          <cell r="U369" t="str">
            <v>CASADO</v>
          </cell>
          <cell r="V369">
            <v>30683</v>
          </cell>
          <cell r="W369" t="str">
            <v>LAS GAVIOTAS N° 1331 - LOS PINOS - TRUJILLO</v>
          </cell>
          <cell r="X369" t="str">
            <v/>
          </cell>
          <cell r="Y369" t="str">
            <v/>
          </cell>
        </row>
        <row r="370">
          <cell r="A370">
            <v>2918</v>
          </cell>
          <cell r="B370" t="str">
            <v>CIENCIAS SOCIALES</v>
          </cell>
          <cell r="C370" t="str">
            <v>ARQUEOLOGIA Y ANTROPOLOGIA</v>
          </cell>
          <cell r="D370" t="str">
            <v>CAYETANO AGUILAR FELIX FERNANDO</v>
          </cell>
          <cell r="E370" t="str">
            <v>NOMBRADO</v>
          </cell>
          <cell r="F370" t="str">
            <v>PRINCIPAL DE</v>
          </cell>
          <cell r="G370">
            <v>551</v>
          </cell>
          <cell r="H370">
            <v>1</v>
          </cell>
          <cell r="I370">
            <v>647.08000000000004</v>
          </cell>
          <cell r="J370">
            <v>1200</v>
          </cell>
          <cell r="L370" t="str">
            <v>M</v>
          </cell>
          <cell r="M370" t="str">
            <v>PRI DE</v>
          </cell>
          <cell r="N370">
            <v>17816293</v>
          </cell>
          <cell r="O370">
            <v>19990</v>
          </cell>
          <cell r="P370" t="str">
            <v>LIC. ANTROPOL.</v>
          </cell>
          <cell r="Q370" t="str">
            <v>MAESTRO</v>
          </cell>
          <cell r="S370" t="str">
            <v xml:space="preserve"> </v>
          </cell>
          <cell r="U370" t="str">
            <v>SOLTERO</v>
          </cell>
          <cell r="V370">
            <v>31639</v>
          </cell>
          <cell r="W370" t="str">
            <v xml:space="preserve">COSTA RICA N° 548 TORRES ARAUJO -  - </v>
          </cell>
          <cell r="X370" t="str">
            <v/>
          </cell>
          <cell r="Y370" t="str">
            <v/>
          </cell>
        </row>
        <row r="371">
          <cell r="A371">
            <v>3153</v>
          </cell>
          <cell r="B371" t="str">
            <v>CIENCIAS SOCIALES</v>
          </cell>
          <cell r="C371" t="str">
            <v>ARQUEOLOGIA Y ANTROPOLOGIA</v>
          </cell>
          <cell r="D371" t="str">
            <v>UCEDA CASTILLO SANTIAGO EVARISTO</v>
          </cell>
          <cell r="E371" t="str">
            <v>NOMBRADO</v>
          </cell>
          <cell r="F371" t="str">
            <v>PRINCIPAL DE</v>
          </cell>
          <cell r="G371">
            <v>552</v>
          </cell>
          <cell r="H371">
            <v>1</v>
          </cell>
          <cell r="I371">
            <v>634.4</v>
          </cell>
          <cell r="J371">
            <v>1200</v>
          </cell>
          <cell r="L371" t="str">
            <v>M</v>
          </cell>
          <cell r="M371" t="str">
            <v>PRI DE</v>
          </cell>
          <cell r="N371">
            <v>17810133</v>
          </cell>
          <cell r="O371" t="str">
            <v>A.F.P</v>
          </cell>
          <cell r="P371" t="str">
            <v>LIC. ARQUEOL.</v>
          </cell>
          <cell r="Q371" t="str">
            <v xml:space="preserve"> </v>
          </cell>
          <cell r="S371" t="str">
            <v>DOCTOR</v>
          </cell>
          <cell r="U371" t="str">
            <v>CASADO</v>
          </cell>
          <cell r="V371">
            <v>32127</v>
          </cell>
          <cell r="W371" t="str">
            <v>SANTA EULALIA 339 4 PISO - LA MERCED III ETAPA - TRUJILLO</v>
          </cell>
          <cell r="X371">
            <v>5</v>
          </cell>
          <cell r="Y371" t="str">
            <v>JEFE DE DEPARTAMENTO</v>
          </cell>
        </row>
        <row r="372">
          <cell r="A372">
            <v>2916</v>
          </cell>
          <cell r="B372" t="str">
            <v>CIENCIAS SOCIALES</v>
          </cell>
          <cell r="C372" t="str">
            <v>ARQUEOLOGIA Y ANTROPOLOGIA</v>
          </cell>
          <cell r="D372" t="str">
            <v>BORREGO PERALTA CARLOS ANDRES</v>
          </cell>
          <cell r="E372" t="str">
            <v>NOMBRADO</v>
          </cell>
          <cell r="F372" t="str">
            <v>PRINCIPAL DE</v>
          </cell>
          <cell r="G372">
            <v>553</v>
          </cell>
          <cell r="H372">
            <v>1</v>
          </cell>
          <cell r="I372">
            <v>645.58000000000004</v>
          </cell>
          <cell r="J372">
            <v>1200</v>
          </cell>
          <cell r="L372" t="str">
            <v>M</v>
          </cell>
          <cell r="M372" t="str">
            <v>PRI DE</v>
          </cell>
          <cell r="N372">
            <v>17828227</v>
          </cell>
          <cell r="O372">
            <v>19990</v>
          </cell>
          <cell r="P372" t="str">
            <v>LIC. ANTR.SOC.</v>
          </cell>
          <cell r="Q372" t="str">
            <v>MAESTRO</v>
          </cell>
          <cell r="S372" t="str">
            <v>DOCTOR</v>
          </cell>
          <cell r="U372" t="str">
            <v>CASADO</v>
          </cell>
          <cell r="V372">
            <v>31639</v>
          </cell>
          <cell r="W372" t="str">
            <v>NICOLAS DE PIEROLA N° 1430 - MOCHICA - TRUJILLO</v>
          </cell>
          <cell r="X372">
            <v>7</v>
          </cell>
          <cell r="Y372" t="str">
            <v>JEFE OFICINA GENERAL</v>
          </cell>
        </row>
        <row r="373">
          <cell r="A373">
            <v>2105</v>
          </cell>
          <cell r="B373" t="str">
            <v>CIENCIAS SOCIALES</v>
          </cell>
          <cell r="C373" t="str">
            <v>ARQUEOLOGIA Y ANTROPOLOGIA</v>
          </cell>
          <cell r="D373" t="str">
            <v>HORNA CLAVO JOSE ROLANDO</v>
          </cell>
          <cell r="E373" t="str">
            <v>NOMBRADO</v>
          </cell>
          <cell r="F373" t="str">
            <v>ASOCIADO DE</v>
          </cell>
          <cell r="G373">
            <v>554</v>
          </cell>
          <cell r="H373">
            <v>1</v>
          </cell>
          <cell r="I373">
            <v>252.3</v>
          </cell>
          <cell r="J373">
            <v>580</v>
          </cell>
          <cell r="L373" t="str">
            <v>M</v>
          </cell>
          <cell r="M373" t="str">
            <v>ASO DE</v>
          </cell>
          <cell r="N373">
            <v>17846463</v>
          </cell>
          <cell r="O373" t="str">
            <v>A.F.P</v>
          </cell>
          <cell r="P373" t="str">
            <v>LIC. ARQUEOL.</v>
          </cell>
          <cell r="Q373" t="str">
            <v xml:space="preserve"> </v>
          </cell>
          <cell r="S373" t="str">
            <v xml:space="preserve"> </v>
          </cell>
          <cell r="U373" t="str">
            <v>CASADO</v>
          </cell>
          <cell r="V373">
            <v>29646</v>
          </cell>
          <cell r="W373" t="str">
            <v>PEDRO MUÑIZ 291 - SAN NICOLAS - TRUJILLO</v>
          </cell>
          <cell r="X373" t="str">
            <v/>
          </cell>
          <cell r="Y373" t="str">
            <v/>
          </cell>
        </row>
        <row r="374">
          <cell r="A374">
            <v>4279</v>
          </cell>
          <cell r="B374" t="str">
            <v>CIENCIAS SOCIALES</v>
          </cell>
          <cell r="C374" t="str">
            <v>ARQUEOLOGIA Y ANTROPOLOGIA</v>
          </cell>
          <cell r="D374" t="str">
            <v>MOZO BLAS CARLOS FRANCISCO</v>
          </cell>
          <cell r="E374" t="str">
            <v>NOMBRADO</v>
          </cell>
          <cell r="F374" t="str">
            <v>ASOCIADO DE</v>
          </cell>
          <cell r="G374">
            <v>555</v>
          </cell>
          <cell r="H374">
            <v>1</v>
          </cell>
          <cell r="I374">
            <v>253.08</v>
          </cell>
          <cell r="J374">
            <v>580</v>
          </cell>
          <cell r="L374" t="str">
            <v>M</v>
          </cell>
          <cell r="M374" t="str">
            <v>ASO DE</v>
          </cell>
          <cell r="N374">
            <v>17960445</v>
          </cell>
          <cell r="O374" t="str">
            <v>A.F.P</v>
          </cell>
          <cell r="P374" t="str">
            <v>LIC. ANTROPOL.SOC</v>
          </cell>
          <cell r="Q374" t="str">
            <v>MAESTRO</v>
          </cell>
          <cell r="S374" t="str">
            <v xml:space="preserve"> </v>
          </cell>
          <cell r="U374" t="str">
            <v>CASADO</v>
          </cell>
          <cell r="V374">
            <v>33886</v>
          </cell>
          <cell r="W374" t="str">
            <v xml:space="preserve">ASTOPILCO N° 518 EL PORVENIR -  - </v>
          </cell>
          <cell r="X374" t="str">
            <v/>
          </cell>
          <cell r="Y374" t="str">
            <v/>
          </cell>
        </row>
        <row r="375">
          <cell r="A375">
            <v>2913</v>
          </cell>
          <cell r="B375" t="str">
            <v>CIENCIAS SOCIALES</v>
          </cell>
          <cell r="C375" t="str">
            <v>ARQUEOLOGIA Y ANTROPOLOGIA</v>
          </cell>
          <cell r="D375" t="str">
            <v>CORONADO TELLO LUIS ENRIQUE</v>
          </cell>
          <cell r="E375" t="str">
            <v>NOMBRADO</v>
          </cell>
          <cell r="F375" t="str">
            <v>ASOCIADO DE</v>
          </cell>
          <cell r="G375">
            <v>557</v>
          </cell>
          <cell r="H375">
            <v>1</v>
          </cell>
          <cell r="I375">
            <v>251.74</v>
          </cell>
          <cell r="J375">
            <v>580</v>
          </cell>
          <cell r="L375" t="str">
            <v>M</v>
          </cell>
          <cell r="M375" t="str">
            <v>ASO DE</v>
          </cell>
          <cell r="N375">
            <v>17832222</v>
          </cell>
          <cell r="O375" t="str">
            <v>A.F.P</v>
          </cell>
          <cell r="P375" t="str">
            <v>LIC. ARQUEOL./ABOGADO</v>
          </cell>
          <cell r="Q375" t="str">
            <v>MAESTRO</v>
          </cell>
          <cell r="S375" t="str">
            <v xml:space="preserve"> </v>
          </cell>
          <cell r="U375" t="str">
            <v>CASADO</v>
          </cell>
          <cell r="V375">
            <v>31639</v>
          </cell>
          <cell r="W375" t="str">
            <v>ESPAÑA 1627 -  - TRUJILLO</v>
          </cell>
          <cell r="X375">
            <v>6</v>
          </cell>
          <cell r="Y375" t="str">
            <v>DIRECTOR DE ESCUELA</v>
          </cell>
        </row>
        <row r="376">
          <cell r="A376">
            <v>2739</v>
          </cell>
          <cell r="B376" t="str">
            <v>CIENCIAS SOCIALES</v>
          </cell>
          <cell r="C376" t="str">
            <v>ARQUEOLOGIA Y ANTROPOLOGIA</v>
          </cell>
          <cell r="D376" t="str">
            <v>BECERRA CASTAÑEDA JOSE</v>
          </cell>
          <cell r="E376" t="str">
            <v>NOMBRADO</v>
          </cell>
          <cell r="F376" t="str">
            <v>ASOCIADO DE</v>
          </cell>
          <cell r="G376">
            <v>558</v>
          </cell>
          <cell r="H376">
            <v>1</v>
          </cell>
          <cell r="I376">
            <v>243.54</v>
          </cell>
          <cell r="J376">
            <v>580</v>
          </cell>
          <cell r="L376" t="str">
            <v>M</v>
          </cell>
          <cell r="M376" t="str">
            <v>ASO DE</v>
          </cell>
          <cell r="N376">
            <v>17834345</v>
          </cell>
          <cell r="O376" t="str">
            <v>A.F.P</v>
          </cell>
          <cell r="P376" t="str">
            <v>LIC. ANTROPOL.</v>
          </cell>
          <cell r="Q376" t="str">
            <v xml:space="preserve"> </v>
          </cell>
          <cell r="S376" t="str">
            <v xml:space="preserve"> </v>
          </cell>
          <cell r="U376" t="str">
            <v>CASADO</v>
          </cell>
          <cell r="V376">
            <v>30895</v>
          </cell>
          <cell r="W376" t="str">
            <v>MZ. T1 LOTE 2 - COVICORTI - TRUJILLO</v>
          </cell>
          <cell r="X376" t="str">
            <v/>
          </cell>
          <cell r="Y376" t="str">
            <v/>
          </cell>
        </row>
        <row r="377">
          <cell r="A377">
            <v>4521</v>
          </cell>
          <cell r="B377" t="str">
            <v>CIENCIAS SOCIALES</v>
          </cell>
          <cell r="C377" t="str">
            <v>ARQUEOLOGIA Y ANTROPOLOGIA</v>
          </cell>
          <cell r="D377" t="str">
            <v>CASUSOL URTEAGA CARLOS ALBERTO</v>
          </cell>
          <cell r="E377" t="str">
            <v>NOMBRADO</v>
          </cell>
          <cell r="F377" t="str">
            <v>ASOCIADO TC</v>
          </cell>
          <cell r="G377">
            <v>559</v>
          </cell>
          <cell r="H377">
            <v>1</v>
          </cell>
          <cell r="I377">
            <v>275.56</v>
          </cell>
          <cell r="J377">
            <v>560</v>
          </cell>
          <cell r="L377" t="str">
            <v>M</v>
          </cell>
          <cell r="M377" t="str">
            <v>ASO TC</v>
          </cell>
          <cell r="N377">
            <v>17820707</v>
          </cell>
          <cell r="O377" t="str">
            <v>A.F.P</v>
          </cell>
          <cell r="P377" t="str">
            <v>LIC. ANTROPOL.</v>
          </cell>
          <cell r="Q377" t="str">
            <v>MAESTRO</v>
          </cell>
          <cell r="S377" t="str">
            <v>DOCTOR</v>
          </cell>
          <cell r="U377" t="str">
            <v>CASADO</v>
          </cell>
          <cell r="V377">
            <v>34456</v>
          </cell>
          <cell r="W377" t="str">
            <v>ALMAGRO N° 282 - CENTRO CIVICO - TRUJILLO</v>
          </cell>
          <cell r="X377" t="str">
            <v/>
          </cell>
          <cell r="Y377" t="str">
            <v/>
          </cell>
        </row>
        <row r="378">
          <cell r="A378">
            <v>4785</v>
          </cell>
          <cell r="B378" t="str">
            <v>CIENCIAS SOCIALES</v>
          </cell>
          <cell r="C378" t="str">
            <v>ARQUEOLOGIA Y ANTROPOLOGIA</v>
          </cell>
          <cell r="D378" t="str">
            <v>PRINCIPE LEON JENNY MARLENE</v>
          </cell>
          <cell r="E378" t="str">
            <v>NOMBRADO</v>
          </cell>
          <cell r="F378" t="str">
            <v>AUXILIAR DE</v>
          </cell>
          <cell r="G378">
            <v>561</v>
          </cell>
          <cell r="H378">
            <v>1</v>
          </cell>
          <cell r="I378">
            <v>82.6</v>
          </cell>
          <cell r="J378">
            <v>300</v>
          </cell>
          <cell r="L378" t="str">
            <v>F</v>
          </cell>
          <cell r="M378" t="str">
            <v>AUX DE</v>
          </cell>
          <cell r="N378">
            <v>18075123</v>
          </cell>
          <cell r="O378" t="str">
            <v>A.F.P</v>
          </cell>
          <cell r="P378" t="str">
            <v>LIC. TURIS. Y HOT.</v>
          </cell>
          <cell r="Q378" t="str">
            <v>MAESTRO</v>
          </cell>
          <cell r="S378" t="str">
            <v xml:space="preserve"> </v>
          </cell>
          <cell r="U378" t="str">
            <v>CASADA</v>
          </cell>
          <cell r="V378">
            <v>35507</v>
          </cell>
          <cell r="W378" t="str">
            <v xml:space="preserve">HUAYNA CAPAC N° 638 STA. MARIA -  - </v>
          </cell>
          <cell r="X378" t="str">
            <v/>
          </cell>
          <cell r="Y378" t="str">
            <v/>
          </cell>
        </row>
        <row r="379">
          <cell r="A379">
            <v>5316</v>
          </cell>
          <cell r="B379" t="str">
            <v>CIENCIAS SOCIALES</v>
          </cell>
          <cell r="C379" t="str">
            <v>ARQUEOLOGIA Y ANTROPOLOGIA</v>
          </cell>
          <cell r="D379" t="str">
            <v>VIGO MURGA EVERT ARTURO</v>
          </cell>
          <cell r="E379" t="str">
            <v>NOMBRADO</v>
          </cell>
          <cell r="F379" t="str">
            <v>AUXILIAR TC</v>
          </cell>
          <cell r="G379">
            <v>566</v>
          </cell>
          <cell r="H379">
            <v>1</v>
          </cell>
          <cell r="I379">
            <v>0</v>
          </cell>
          <cell r="J379">
            <v>280</v>
          </cell>
          <cell r="L379" t="str">
            <v>M</v>
          </cell>
          <cell r="M379" t="str">
            <v>AUX TC</v>
          </cell>
          <cell r="N379">
            <v>18066726</v>
          </cell>
          <cell r="O379" t="str">
            <v>A.F.P.</v>
          </cell>
          <cell r="P379" t="str">
            <v>LIC.ANTROP.SOCIAL</v>
          </cell>
          <cell r="Q379" t="str">
            <v>MAESTRO</v>
          </cell>
          <cell r="S379" t="str">
            <v xml:space="preserve"> </v>
          </cell>
          <cell r="U379" t="str">
            <v>CONVIV.</v>
          </cell>
          <cell r="V379">
            <v>37377</v>
          </cell>
          <cell r="W379" t="str">
            <v>SUCRE # 337 - CHICAGO - TRUJILLO</v>
          </cell>
          <cell r="X379" t="str">
            <v/>
          </cell>
          <cell r="Y379" t="str">
            <v/>
          </cell>
        </row>
        <row r="380">
          <cell r="A380">
            <v>5255</v>
          </cell>
          <cell r="B380" t="str">
            <v>CIENCIAS SOCIALES</v>
          </cell>
          <cell r="C380" t="str">
            <v>ARQUEOLOGIA Y ANTROPOLOGIA</v>
          </cell>
          <cell r="D380" t="str">
            <v>CORTEZ AVALOS CESAR AUGUSTO</v>
          </cell>
          <cell r="E380" t="str">
            <v>NOMBRADO</v>
          </cell>
          <cell r="F380" t="str">
            <v>AUXILIAR TC</v>
          </cell>
          <cell r="G380">
            <v>568</v>
          </cell>
          <cell r="H380">
            <v>1</v>
          </cell>
          <cell r="I380">
            <v>0</v>
          </cell>
          <cell r="J380">
            <v>0</v>
          </cell>
          <cell r="L380" t="str">
            <v>M</v>
          </cell>
          <cell r="M380" t="str">
            <v>AUX TC</v>
          </cell>
          <cell r="N380">
            <v>4427088</v>
          </cell>
          <cell r="O380" t="str">
            <v>A.F.P.</v>
          </cell>
          <cell r="P380" t="str">
            <v>LIC.EN TURISMO</v>
          </cell>
          <cell r="Q380" t="str">
            <v xml:space="preserve"> </v>
          </cell>
          <cell r="S380" t="str">
            <v xml:space="preserve"> </v>
          </cell>
          <cell r="U380" t="str">
            <v>CASADO</v>
          </cell>
          <cell r="V380">
            <v>37145</v>
          </cell>
          <cell r="W380" t="str">
            <v>LOS COCOTEROS Nº 407 - EL GOLF - VICTOR LARCO</v>
          </cell>
          <cell r="X380" t="str">
            <v/>
          </cell>
          <cell r="Y380" t="str">
            <v/>
          </cell>
        </row>
        <row r="381">
          <cell r="A381">
            <v>4522</v>
          </cell>
          <cell r="B381" t="str">
            <v>CIENCIAS SOCIALES</v>
          </cell>
          <cell r="C381" t="str">
            <v>ARQUEOLOGIA Y ANTROPOLOGIA</v>
          </cell>
          <cell r="D381" t="str">
            <v>ROSALES THAM TERESA ESPERANZA</v>
          </cell>
          <cell r="E381" t="str">
            <v>NOMBRADO</v>
          </cell>
          <cell r="F381" t="str">
            <v>AUXILIAR DE</v>
          </cell>
          <cell r="G381">
            <v>792</v>
          </cell>
          <cell r="H381">
            <v>1</v>
          </cell>
          <cell r="I381">
            <v>84.44</v>
          </cell>
          <cell r="J381">
            <v>300</v>
          </cell>
          <cell r="L381" t="str">
            <v>F</v>
          </cell>
          <cell r="M381" t="str">
            <v>AUX DE</v>
          </cell>
          <cell r="N381">
            <v>17817814</v>
          </cell>
          <cell r="O381" t="str">
            <v>A.F.P</v>
          </cell>
          <cell r="P381" t="str">
            <v>LIC. ARQUEOL.</v>
          </cell>
          <cell r="Q381" t="str">
            <v xml:space="preserve"> </v>
          </cell>
          <cell r="S381" t="str">
            <v xml:space="preserve"> </v>
          </cell>
          <cell r="U381" t="str">
            <v>DIVORC.</v>
          </cell>
          <cell r="V381">
            <v>34456</v>
          </cell>
          <cell r="W381" t="str">
            <v>EXTRMADURA 156 3RA. CUADRA DE PIZARRO -  - TRUJILLO</v>
          </cell>
          <cell r="X381" t="str">
            <v/>
          </cell>
          <cell r="Y381" t="str">
            <v/>
          </cell>
        </row>
        <row r="382">
          <cell r="A382">
            <v>5317</v>
          </cell>
          <cell r="B382" t="str">
            <v>CIENCIAS SOCIALES</v>
          </cell>
          <cell r="C382" t="str">
            <v>ARQUEOLOGIA Y ANTROPOLOGIA</v>
          </cell>
          <cell r="D382" t="str">
            <v>ZAPATA MENDOZA MERCEDES ELENA</v>
          </cell>
          <cell r="E382" t="str">
            <v>NOMBRADO</v>
          </cell>
          <cell r="F382" t="str">
            <v>AUXILIAR TC</v>
          </cell>
          <cell r="G382">
            <v>821</v>
          </cell>
          <cell r="H382">
            <v>1</v>
          </cell>
          <cell r="I382">
            <v>0</v>
          </cell>
          <cell r="J382">
            <v>280</v>
          </cell>
          <cell r="L382" t="str">
            <v>F</v>
          </cell>
          <cell r="M382" t="str">
            <v>AUX TC</v>
          </cell>
          <cell r="N382">
            <v>40117791</v>
          </cell>
          <cell r="O382" t="str">
            <v>A.F.P.</v>
          </cell>
          <cell r="P382" t="str">
            <v>LIC.ARQ.Y ANT.SOC</v>
          </cell>
          <cell r="Q382" t="str">
            <v xml:space="preserve"> </v>
          </cell>
          <cell r="S382" t="str">
            <v xml:space="preserve"> </v>
          </cell>
          <cell r="U382" t="str">
            <v>SOLTERA</v>
          </cell>
          <cell r="V382">
            <v>37347</v>
          </cell>
          <cell r="W382" t="str">
            <v>GUZMAN BARRON # 672 - STO. DOMINGUITO - TRUJILLO</v>
          </cell>
          <cell r="X382" t="str">
            <v/>
          </cell>
          <cell r="Y382" t="str">
            <v/>
          </cell>
        </row>
        <row r="383">
          <cell r="A383">
            <v>5683</v>
          </cell>
          <cell r="B383" t="str">
            <v>CIENCIAS SOCIALES</v>
          </cell>
          <cell r="C383" t="str">
            <v>ARQUEOLOGIA Y ANTROPOLOGIA</v>
          </cell>
          <cell r="D383" t="str">
            <v>CASTAÑEDA MURGA JOSE JUAN</v>
          </cell>
          <cell r="E383" t="str">
            <v>NOMBRADO</v>
          </cell>
          <cell r="F383" t="str">
            <v>AUXILIAR TC</v>
          </cell>
          <cell r="G383">
            <v>823</v>
          </cell>
          <cell r="H383">
            <v>1</v>
          </cell>
          <cell r="I383">
            <v>0</v>
          </cell>
          <cell r="J383">
            <v>0</v>
          </cell>
          <cell r="L383" t="str">
            <v>M</v>
          </cell>
          <cell r="M383" t="str">
            <v>AUX TC</v>
          </cell>
          <cell r="N383">
            <v>18886001</v>
          </cell>
          <cell r="O383">
            <v>20530</v>
          </cell>
          <cell r="P383" t="str">
            <v>LIC.ARQUEOLOGIA</v>
          </cell>
          <cell r="Q383" t="str">
            <v xml:space="preserve"> </v>
          </cell>
          <cell r="S383" t="str">
            <v xml:space="preserve"> </v>
          </cell>
          <cell r="U383">
            <v>0</v>
          </cell>
          <cell r="V383">
            <v>39183</v>
          </cell>
          <cell r="W383">
            <v>0</v>
          </cell>
          <cell r="X383" t="str">
            <v/>
          </cell>
          <cell r="Y383" t="str">
            <v/>
          </cell>
        </row>
        <row r="384">
          <cell r="A384">
            <v>5656</v>
          </cell>
          <cell r="B384" t="str">
            <v>CIENCIAS SOCIALES</v>
          </cell>
          <cell r="C384" t="str">
            <v>ARQUEOLOGIA Y ANTROPOLOGIA</v>
          </cell>
          <cell r="D384" t="str">
            <v>VIDAL TASSARA MANUEL IGNACIO</v>
          </cell>
          <cell r="E384" t="str">
            <v>CONTRATADO</v>
          </cell>
          <cell r="F384" t="str">
            <v>AUXILIAR TC</v>
          </cell>
          <cell r="G384">
            <v>317</v>
          </cell>
          <cell r="H384">
            <v>1</v>
          </cell>
          <cell r="I384">
            <v>0</v>
          </cell>
          <cell r="J384">
            <v>0</v>
          </cell>
          <cell r="L384" t="str">
            <v>M</v>
          </cell>
          <cell r="M384" t="str">
            <v>AUX TC</v>
          </cell>
          <cell r="N384">
            <v>3609738</v>
          </cell>
          <cell r="O384">
            <v>19990</v>
          </cell>
          <cell r="P384" t="str">
            <v>LIC.TRAB.SOCIAL</v>
          </cell>
          <cell r="Q384" t="str">
            <v xml:space="preserve"> </v>
          </cell>
          <cell r="S384" t="str">
            <v xml:space="preserve"> </v>
          </cell>
          <cell r="U384" t="str">
            <v>**</v>
          </cell>
          <cell r="V384">
            <v>38986</v>
          </cell>
          <cell r="W384" t="str">
            <v xml:space="preserve"> -  - </v>
          </cell>
          <cell r="X384" t="str">
            <v/>
          </cell>
          <cell r="Y384" t="str">
            <v/>
          </cell>
        </row>
        <row r="385">
          <cell r="A385">
            <v>5648</v>
          </cell>
          <cell r="B385" t="str">
            <v>CIENCIAS SOCIALES</v>
          </cell>
          <cell r="C385" t="str">
            <v>ARQUEOLOGIA Y ANTROPOLOGIA</v>
          </cell>
          <cell r="D385" t="str">
            <v>CUEVA CASTILLO CHRISTIAN ARTURO</v>
          </cell>
          <cell r="E385" t="str">
            <v>CONTRATADO</v>
          </cell>
          <cell r="F385" t="str">
            <v>AUXILIAR TC</v>
          </cell>
          <cell r="G385">
            <v>542</v>
          </cell>
          <cell r="H385">
            <v>1</v>
          </cell>
          <cell r="I385">
            <v>0</v>
          </cell>
          <cell r="J385">
            <v>0</v>
          </cell>
          <cell r="L385" t="str">
            <v>M</v>
          </cell>
          <cell r="M385" t="str">
            <v>AUX TC</v>
          </cell>
          <cell r="N385">
            <v>2825812</v>
          </cell>
          <cell r="O385">
            <v>19990</v>
          </cell>
          <cell r="P385" t="str">
            <v>**</v>
          </cell>
          <cell r="Q385" t="str">
            <v xml:space="preserve"> </v>
          </cell>
          <cell r="S385" t="str">
            <v xml:space="preserve"> </v>
          </cell>
          <cell r="U385" t="str">
            <v>SOLTERO</v>
          </cell>
          <cell r="V385">
            <v>38946</v>
          </cell>
          <cell r="W385" t="str">
            <v xml:space="preserve"> -  - </v>
          </cell>
          <cell r="X385" t="str">
            <v/>
          </cell>
          <cell r="Y385" t="str">
            <v/>
          </cell>
        </row>
        <row r="386">
          <cell r="A386">
            <v>4955</v>
          </cell>
          <cell r="B386" t="str">
            <v>CIENCIAS SOCIALES</v>
          </cell>
          <cell r="C386" t="str">
            <v>ARQUEOLOGIA Y ANTROPOLOGIA</v>
          </cell>
          <cell r="D386" t="str">
            <v>LA RIVA VEGAZZO IVAN</v>
          </cell>
          <cell r="E386" t="str">
            <v>CONTRATADO</v>
          </cell>
          <cell r="F386" t="str">
            <v>AUXILIAR TC</v>
          </cell>
          <cell r="G386">
            <v>544</v>
          </cell>
          <cell r="H386">
            <v>1</v>
          </cell>
          <cell r="I386">
            <v>0</v>
          </cell>
          <cell r="J386">
            <v>0</v>
          </cell>
          <cell r="L386" t="str">
            <v>M</v>
          </cell>
          <cell r="M386" t="str">
            <v>AUX TC</v>
          </cell>
          <cell r="N386">
            <v>17914382</v>
          </cell>
          <cell r="O386" t="str">
            <v>A.F.P.</v>
          </cell>
          <cell r="P386">
            <v>0</v>
          </cell>
          <cell r="Q386" t="str">
            <v xml:space="preserve"> </v>
          </cell>
          <cell r="S386" t="str">
            <v xml:space="preserve"> </v>
          </cell>
          <cell r="U386" t="str">
            <v>CASADO</v>
          </cell>
          <cell r="V386">
            <v>36263</v>
          </cell>
          <cell r="W386" t="str">
            <v>CASUARINAS 450 - SANTA EDELMIRA - VICTOR LARCO</v>
          </cell>
          <cell r="X386" t="str">
            <v/>
          </cell>
          <cell r="Y386" t="str">
            <v/>
          </cell>
        </row>
        <row r="387">
          <cell r="A387">
            <v>5742</v>
          </cell>
          <cell r="B387" t="str">
            <v>CIENCIAS SOCIALES</v>
          </cell>
          <cell r="C387" t="str">
            <v>ARQUEOLOGIA Y ANTROPOLOGIA</v>
          </cell>
          <cell r="D387" t="str">
            <v>VEGA OBESO ELENA</v>
          </cell>
          <cell r="E387" t="str">
            <v>CONTRATADO</v>
          </cell>
          <cell r="F387" t="str">
            <v>AUXILIAR DE</v>
          </cell>
          <cell r="G387">
            <v>547</v>
          </cell>
          <cell r="H387">
            <v>1</v>
          </cell>
          <cell r="I387">
            <v>0</v>
          </cell>
          <cell r="J387">
            <v>0</v>
          </cell>
          <cell r="L387" t="str">
            <v>F</v>
          </cell>
          <cell r="M387" t="str">
            <v>AUX DE</v>
          </cell>
          <cell r="N387">
            <v>0</v>
          </cell>
          <cell r="O387">
            <v>0</v>
          </cell>
          <cell r="P387">
            <v>0</v>
          </cell>
          <cell r="Q387" t="str">
            <v xml:space="preserve"> </v>
          </cell>
          <cell r="S387" t="str">
            <v xml:space="preserve"> </v>
          </cell>
          <cell r="U387" t="str">
            <v>**</v>
          </cell>
          <cell r="V387" t="str">
            <v>*</v>
          </cell>
          <cell r="W387" t="str">
            <v xml:space="preserve"> -  - </v>
          </cell>
          <cell r="X387" t="str">
            <v/>
          </cell>
          <cell r="Y387" t="str">
            <v/>
          </cell>
        </row>
        <row r="388">
          <cell r="A388">
            <v>5769</v>
          </cell>
          <cell r="B388" t="str">
            <v>SEDE DESCENTRALIZADA VALLE JEQUETEPEQUE</v>
          </cell>
          <cell r="C388" t="str">
            <v>CIENCIAS SOCIALES</v>
          </cell>
          <cell r="D388" t="str">
            <v xml:space="preserve">CARDENAS GOYENA NELLY GRACIELA </v>
          </cell>
          <cell r="E388" t="str">
            <v>CONTRATADO</v>
          </cell>
          <cell r="F388" t="str">
            <v>AUXILIAR TC</v>
          </cell>
          <cell r="G388">
            <v>1003</v>
          </cell>
          <cell r="H388">
            <v>1</v>
          </cell>
          <cell r="I388">
            <v>0</v>
          </cell>
          <cell r="J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  <cell r="U388">
            <v>0</v>
          </cell>
          <cell r="V388" t="str">
            <v>*</v>
          </cell>
          <cell r="W388">
            <v>0</v>
          </cell>
          <cell r="X388" t="str">
            <v/>
          </cell>
          <cell r="Y388" t="str">
            <v/>
          </cell>
        </row>
        <row r="389">
          <cell r="A389">
            <v>4782</v>
          </cell>
          <cell r="B389" t="str">
            <v>CIENCIAS SOCIALES</v>
          </cell>
          <cell r="C389" t="str">
            <v>CIENCIAS SOCIALES</v>
          </cell>
          <cell r="D389" t="str">
            <v>VEGA BAZAN RONCAL DELIA CONSUELO</v>
          </cell>
          <cell r="E389" t="str">
            <v>NOMBRADO</v>
          </cell>
          <cell r="F389" t="str">
            <v>AUXILIAR DE</v>
          </cell>
          <cell r="G389">
            <v>26</v>
          </cell>
          <cell r="H389">
            <v>1</v>
          </cell>
          <cell r="I389">
            <v>86.32</v>
          </cell>
          <cell r="J389">
            <v>300</v>
          </cell>
          <cell r="L389" t="str">
            <v>F</v>
          </cell>
          <cell r="M389" t="str">
            <v>AUX DE</v>
          </cell>
          <cell r="N389">
            <v>17837233</v>
          </cell>
          <cell r="O389" t="str">
            <v>A.F.P</v>
          </cell>
          <cell r="P389" t="str">
            <v>LIC. TRAB.SOC.</v>
          </cell>
          <cell r="Q389" t="str">
            <v>MAESTRO</v>
          </cell>
          <cell r="S389" t="str">
            <v xml:space="preserve"> </v>
          </cell>
          <cell r="U389" t="str">
            <v>SEPARA.</v>
          </cell>
          <cell r="V389">
            <v>35507</v>
          </cell>
          <cell r="W389" t="str">
            <v xml:space="preserve">SEMINARIO N° 647 LAS QUINTANAS -  - </v>
          </cell>
          <cell r="X389">
            <v>6</v>
          </cell>
          <cell r="Y389" t="str">
            <v>DIRECTOR DE ESCUELA</v>
          </cell>
        </row>
        <row r="390">
          <cell r="A390">
            <v>5589</v>
          </cell>
          <cell r="B390" t="str">
            <v>CIENCIAS SOCIALES</v>
          </cell>
          <cell r="C390" t="str">
            <v>CIENCIAS SOCIALES</v>
          </cell>
          <cell r="D390" t="str">
            <v>ARRIAGA VERASTEGUI HILDA CELIA</v>
          </cell>
          <cell r="E390" t="str">
            <v>NOMBRADO</v>
          </cell>
          <cell r="F390" t="str">
            <v>AUXILIAR DE</v>
          </cell>
          <cell r="G390">
            <v>90</v>
          </cell>
          <cell r="H390">
            <v>1</v>
          </cell>
          <cell r="I390">
            <v>0</v>
          </cell>
          <cell r="J390">
            <v>0</v>
          </cell>
          <cell r="L390" t="str">
            <v>F</v>
          </cell>
          <cell r="M390" t="str">
            <v>AUX DE</v>
          </cell>
          <cell r="N390">
            <v>18905956</v>
          </cell>
          <cell r="O390">
            <v>19990</v>
          </cell>
          <cell r="P390" t="str">
            <v>LIC. TURISMO</v>
          </cell>
          <cell r="Q390" t="str">
            <v>MAESTRO</v>
          </cell>
          <cell r="S390" t="str">
            <v xml:space="preserve"> </v>
          </cell>
          <cell r="U390" t="str">
            <v>SOLTERA</v>
          </cell>
          <cell r="V390">
            <v>38720</v>
          </cell>
          <cell r="W390" t="str">
            <v>MANSICHE Nº 331 - I -  - TRUJILLO</v>
          </cell>
          <cell r="X390" t="str">
            <v/>
          </cell>
          <cell r="Y390" t="str">
            <v/>
          </cell>
        </row>
        <row r="391">
          <cell r="A391">
            <v>5411</v>
          </cell>
          <cell r="B391" t="str">
            <v>CIENCIAS SOCIALES</v>
          </cell>
          <cell r="C391" t="str">
            <v>CIENCIAS SOCIALES</v>
          </cell>
          <cell r="D391" t="str">
            <v>FELIPE OBANDO TOMAS ENRIQUE</v>
          </cell>
          <cell r="E391" t="str">
            <v>NOMBRADO</v>
          </cell>
          <cell r="F391" t="str">
            <v>AUXILIAR DE</v>
          </cell>
          <cell r="G391">
            <v>134</v>
          </cell>
          <cell r="H391">
            <v>1</v>
          </cell>
          <cell r="I391">
            <v>86.3</v>
          </cell>
          <cell r="J391">
            <v>300</v>
          </cell>
          <cell r="L391" t="str">
            <v>M</v>
          </cell>
          <cell r="M391" t="str">
            <v>AUX DE</v>
          </cell>
          <cell r="N391">
            <v>17871437</v>
          </cell>
          <cell r="O391" t="str">
            <v>A.F.P.</v>
          </cell>
          <cell r="P391" t="str">
            <v>LIC. EN SOCIOLOGIA</v>
          </cell>
          <cell r="Q391" t="str">
            <v xml:space="preserve"> </v>
          </cell>
          <cell r="S391" t="str">
            <v xml:space="preserve"> </v>
          </cell>
          <cell r="U391" t="str">
            <v>SOLTERO</v>
          </cell>
          <cell r="V391">
            <v>37712</v>
          </cell>
          <cell r="W391" t="str">
            <v xml:space="preserve">MZ. H LOTE 17 - LAS FLORES - </v>
          </cell>
          <cell r="X391" t="str">
            <v/>
          </cell>
          <cell r="Y391" t="str">
            <v/>
          </cell>
        </row>
        <row r="392">
          <cell r="A392">
            <v>5426</v>
          </cell>
          <cell r="B392" t="str">
            <v>CIENCIAS SOCIALES</v>
          </cell>
          <cell r="C392" t="str">
            <v>CIENCIAS SOCIALES</v>
          </cell>
          <cell r="D392" t="str">
            <v>PELAEZ VINCES EDGARD JOSE</v>
          </cell>
          <cell r="E392" t="str">
            <v>NOMBRADO</v>
          </cell>
          <cell r="F392" t="str">
            <v>AUXILIAR TC</v>
          </cell>
          <cell r="G392">
            <v>213</v>
          </cell>
          <cell r="H392">
            <v>1</v>
          </cell>
          <cell r="I392">
            <v>0</v>
          </cell>
          <cell r="J392">
            <v>280</v>
          </cell>
          <cell r="L392" t="str">
            <v>M</v>
          </cell>
          <cell r="M392" t="str">
            <v>AUX TC</v>
          </cell>
          <cell r="N392">
            <v>18164722</v>
          </cell>
          <cell r="O392" t="str">
            <v>A.F.P.</v>
          </cell>
          <cell r="P392" t="str">
            <v>LIC. ANTROP. SOCIAL</v>
          </cell>
          <cell r="Q392" t="str">
            <v xml:space="preserve"> </v>
          </cell>
          <cell r="S392" t="str">
            <v xml:space="preserve"> </v>
          </cell>
          <cell r="U392" t="str">
            <v>SOLTERO</v>
          </cell>
          <cell r="V392">
            <v>37712</v>
          </cell>
          <cell r="W392" t="str">
            <v>PSJE. CARLOS PAOLI # 129 - CENTENARIO - LAREDO</v>
          </cell>
          <cell r="X392" t="str">
            <v/>
          </cell>
          <cell r="Y392" t="str">
            <v/>
          </cell>
        </row>
        <row r="393">
          <cell r="A393">
            <v>4945</v>
          </cell>
          <cell r="B393" t="str">
            <v>CIENCIAS SOCIALES</v>
          </cell>
          <cell r="C393" t="str">
            <v>CIENCIAS SOCIALES</v>
          </cell>
          <cell r="D393" t="str">
            <v>TAPIA SALVATIERRA MAGNA</v>
          </cell>
          <cell r="E393" t="str">
            <v>NOMBRADO</v>
          </cell>
          <cell r="F393" t="str">
            <v>AUXILIAR TC</v>
          </cell>
          <cell r="G393">
            <v>563</v>
          </cell>
          <cell r="H393">
            <v>1</v>
          </cell>
          <cell r="I393">
            <v>130.38</v>
          </cell>
          <cell r="J393">
            <v>280</v>
          </cell>
          <cell r="L393" t="str">
            <v>F</v>
          </cell>
          <cell r="M393" t="str">
            <v>AUX TC</v>
          </cell>
          <cell r="N393">
            <v>17919636</v>
          </cell>
          <cell r="O393" t="str">
            <v>A.F.P</v>
          </cell>
          <cell r="P393" t="str">
            <v>LIC. TRAB.SOC</v>
          </cell>
          <cell r="Q393" t="str">
            <v xml:space="preserve"> </v>
          </cell>
          <cell r="S393" t="str">
            <v xml:space="preserve"> </v>
          </cell>
          <cell r="U393" t="str">
            <v>DIVORC.</v>
          </cell>
          <cell r="V393">
            <v>36277</v>
          </cell>
          <cell r="W393" t="str">
            <v>HERMILIO VALDIZAN N° 1317 - LOS JARDINES - TRUJILLO</v>
          </cell>
          <cell r="X393" t="str">
            <v/>
          </cell>
          <cell r="Y393" t="str">
            <v/>
          </cell>
        </row>
        <row r="394">
          <cell r="A394">
            <v>5319</v>
          </cell>
          <cell r="B394" t="str">
            <v>CIENCIAS SOCIALES</v>
          </cell>
          <cell r="C394" t="str">
            <v>CIENCIAS SOCIALES</v>
          </cell>
          <cell r="D394" t="str">
            <v>CORDOVA LLONTOP JOSE MARCOS ULISES</v>
          </cell>
          <cell r="E394" t="str">
            <v>NOMBRADO</v>
          </cell>
          <cell r="F394" t="str">
            <v>AUXILIAR TC</v>
          </cell>
          <cell r="G394">
            <v>567</v>
          </cell>
          <cell r="H394">
            <v>1</v>
          </cell>
          <cell r="I394">
            <v>0</v>
          </cell>
          <cell r="J394">
            <v>280</v>
          </cell>
          <cell r="L394" t="str">
            <v>M</v>
          </cell>
          <cell r="M394" t="str">
            <v>AUX TC</v>
          </cell>
          <cell r="N394">
            <v>3381552</v>
          </cell>
          <cell r="O394" t="str">
            <v>A.F.P.</v>
          </cell>
          <cell r="P394" t="str">
            <v>LIC.TRAB.SOCIAL</v>
          </cell>
          <cell r="Q394" t="str">
            <v xml:space="preserve"> </v>
          </cell>
          <cell r="S394" t="str">
            <v xml:space="preserve"> </v>
          </cell>
          <cell r="U394" t="str">
            <v>CONVIV.</v>
          </cell>
          <cell r="V394">
            <v>37347</v>
          </cell>
          <cell r="W394" t="str">
            <v>PEDRO MUNIZ # 493 - SAN NICOLAS - TRUJILLO</v>
          </cell>
          <cell r="X394" t="str">
            <v/>
          </cell>
          <cell r="Y394" t="str">
            <v/>
          </cell>
        </row>
        <row r="395">
          <cell r="A395">
            <v>4280</v>
          </cell>
          <cell r="B395" t="str">
            <v>CIENCIAS SOCIALES</v>
          </cell>
          <cell r="C395" t="str">
            <v>CIENCIAS SOCIALES</v>
          </cell>
          <cell r="D395" t="str">
            <v>PINCHI RAMIREZ WADSON</v>
          </cell>
          <cell r="E395" t="str">
            <v>NOMBRADO</v>
          </cell>
          <cell r="F395" t="str">
            <v>PRINCIPAL DE</v>
          </cell>
          <cell r="G395">
            <v>571</v>
          </cell>
          <cell r="H395">
            <v>1</v>
          </cell>
          <cell r="I395">
            <v>651.62</v>
          </cell>
          <cell r="J395">
            <v>1200</v>
          </cell>
          <cell r="L395" t="str">
            <v>M</v>
          </cell>
          <cell r="M395" t="str">
            <v>PRI DE</v>
          </cell>
          <cell r="N395">
            <v>18167441</v>
          </cell>
          <cell r="O395" t="str">
            <v>A.F.P</v>
          </cell>
          <cell r="P395" t="str">
            <v>LIC. ANTROPOL.</v>
          </cell>
          <cell r="Q395" t="str">
            <v>MAESTRO</v>
          </cell>
          <cell r="S395" t="str">
            <v>DOCTOR</v>
          </cell>
          <cell r="U395" t="str">
            <v>CASADO</v>
          </cell>
          <cell r="V395">
            <v>33886</v>
          </cell>
          <cell r="W395" t="str">
            <v>MZ. L1 LOTE L9 - COVICORTI - TRUJILLO</v>
          </cell>
          <cell r="X395">
            <v>5</v>
          </cell>
          <cell r="Y395" t="str">
            <v>JEFE DE DEPARTAMENTO</v>
          </cell>
        </row>
        <row r="396">
          <cell r="A396">
            <v>2967</v>
          </cell>
          <cell r="B396" t="str">
            <v>CIENCIAS SOCIALES</v>
          </cell>
          <cell r="C396" t="str">
            <v>CIENCIAS SOCIALES</v>
          </cell>
          <cell r="D396" t="str">
            <v>ALVA DIAZ DORIS EDA</v>
          </cell>
          <cell r="E396" t="str">
            <v>NOMBRADO</v>
          </cell>
          <cell r="F396" t="str">
            <v>ASOCIADO DE</v>
          </cell>
          <cell r="G396">
            <v>572</v>
          </cell>
          <cell r="H396">
            <v>1</v>
          </cell>
          <cell r="I396">
            <v>277.16000000000003</v>
          </cell>
          <cell r="J396">
            <v>580</v>
          </cell>
          <cell r="L396" t="str">
            <v>F</v>
          </cell>
          <cell r="M396" t="str">
            <v>ASO TC</v>
          </cell>
          <cell r="N396">
            <v>27165914</v>
          </cell>
          <cell r="O396" t="str">
            <v>A.F.P</v>
          </cell>
          <cell r="P396" t="str">
            <v>LIC.SOCIOLOG.</v>
          </cell>
          <cell r="Q396" t="str">
            <v>MAESTRO</v>
          </cell>
          <cell r="S396" t="str">
            <v>DOCTOR</v>
          </cell>
          <cell r="U396" t="str">
            <v>SOLTERA</v>
          </cell>
          <cell r="V396">
            <v>31778</v>
          </cell>
          <cell r="W396" t="str">
            <v>AMERICA  SUR # 1792 DPTO. 11 - CHICAGO - TRUJILLO</v>
          </cell>
          <cell r="X396" t="str">
            <v/>
          </cell>
          <cell r="Y396" t="str">
            <v/>
          </cell>
        </row>
        <row r="397">
          <cell r="A397">
            <v>5271</v>
          </cell>
          <cell r="B397" t="str">
            <v>CIENCIAS SOCIALES</v>
          </cell>
          <cell r="C397" t="str">
            <v>CIENCIAS SOCIALES</v>
          </cell>
          <cell r="D397" t="str">
            <v>AGUILAR PAREDES OREALIS MARIA DEL SOCORRO</v>
          </cell>
          <cell r="E397" t="str">
            <v>NOMBRADO</v>
          </cell>
          <cell r="F397" t="str">
            <v>AUXILIAR DE</v>
          </cell>
          <cell r="G397">
            <v>574</v>
          </cell>
          <cell r="H397">
            <v>1</v>
          </cell>
          <cell r="I397">
            <v>0</v>
          </cell>
          <cell r="J397">
            <v>300</v>
          </cell>
          <cell r="L397" t="str">
            <v>F</v>
          </cell>
          <cell r="M397" t="str">
            <v>AUX DE</v>
          </cell>
          <cell r="N397">
            <v>17906288</v>
          </cell>
          <cell r="O397" t="str">
            <v>A.F.P.</v>
          </cell>
          <cell r="P397" t="str">
            <v>LIC.TRAB.SOCIAL</v>
          </cell>
          <cell r="Q397" t="str">
            <v>MAESTRO</v>
          </cell>
          <cell r="S397" t="str">
            <v xml:space="preserve"> </v>
          </cell>
          <cell r="U397" t="str">
            <v>CASADA</v>
          </cell>
          <cell r="V397">
            <v>37135</v>
          </cell>
          <cell r="W397" t="str">
            <v xml:space="preserve">LOS RUBIES N° 495 URB. SANTA INES -  - </v>
          </cell>
          <cell r="X397" t="str">
            <v/>
          </cell>
          <cell r="Y397" t="str">
            <v/>
          </cell>
        </row>
        <row r="398">
          <cell r="A398">
            <v>4822</v>
          </cell>
          <cell r="B398" t="str">
            <v>CIENCIAS SOCIALES</v>
          </cell>
          <cell r="C398" t="str">
            <v>CIENCIAS SOCIALES</v>
          </cell>
          <cell r="D398" t="str">
            <v>ALZA SALVATIERRA VANESSA JOCELYN</v>
          </cell>
          <cell r="E398" t="str">
            <v>NOMBRADO</v>
          </cell>
          <cell r="F398" t="str">
            <v>AUXILIAR DE</v>
          </cell>
          <cell r="G398">
            <v>575</v>
          </cell>
          <cell r="H398">
            <v>1</v>
          </cell>
          <cell r="I398">
            <v>86.32</v>
          </cell>
          <cell r="J398">
            <v>300</v>
          </cell>
          <cell r="L398" t="str">
            <v>F</v>
          </cell>
          <cell r="M398" t="str">
            <v>AUX DE</v>
          </cell>
          <cell r="N398">
            <v>19081715</v>
          </cell>
          <cell r="O398" t="str">
            <v>A.F.P</v>
          </cell>
          <cell r="P398" t="str">
            <v>LIC. TRAB.SOC</v>
          </cell>
          <cell r="Q398" t="str">
            <v>MAESTRO</v>
          </cell>
          <cell r="S398" t="str">
            <v>DOCTOR</v>
          </cell>
          <cell r="U398" t="str">
            <v>SOLTERA</v>
          </cell>
          <cell r="V398" t="str">
            <v>04/012/1997</v>
          </cell>
          <cell r="W398" t="str">
            <v>LAS AMATISTAS N° 358 - SANTA INES - TRUJILLO</v>
          </cell>
          <cell r="X398" t="str">
            <v/>
          </cell>
          <cell r="Y398" t="str">
            <v/>
          </cell>
        </row>
        <row r="399">
          <cell r="A399">
            <v>4946</v>
          </cell>
          <cell r="B399" t="str">
            <v>CIENCIAS SOCIALES</v>
          </cell>
          <cell r="C399" t="str">
            <v>CIENCIAS SOCIALES</v>
          </cell>
          <cell r="D399" t="str">
            <v>IBAÑEZ PANTOJA JOSEFINA ROSA</v>
          </cell>
          <cell r="E399" t="str">
            <v>NOMBRADO</v>
          </cell>
          <cell r="F399" t="str">
            <v>AUXILIAR TC</v>
          </cell>
          <cell r="G399">
            <v>576</v>
          </cell>
          <cell r="H399">
            <v>1</v>
          </cell>
          <cell r="I399">
            <v>0</v>
          </cell>
          <cell r="J399">
            <v>280</v>
          </cell>
          <cell r="L399" t="str">
            <v>F</v>
          </cell>
          <cell r="M399" t="str">
            <v>AUX TC</v>
          </cell>
          <cell r="N399">
            <v>6263188</v>
          </cell>
          <cell r="O399">
            <v>19990</v>
          </cell>
          <cell r="P399" t="str">
            <v>LIC.TRAB.SOCIAL</v>
          </cell>
          <cell r="Q399" t="str">
            <v xml:space="preserve"> </v>
          </cell>
          <cell r="S399" t="str">
            <v xml:space="preserve"> </v>
          </cell>
          <cell r="U399" t="str">
            <v>CASADA</v>
          </cell>
          <cell r="V399">
            <v>36277</v>
          </cell>
          <cell r="W399" t="str">
            <v xml:space="preserve">AV. LARCO N° 680 SAN ANDRES -  - </v>
          </cell>
          <cell r="X399" t="str">
            <v/>
          </cell>
          <cell r="Y399" t="str">
            <v/>
          </cell>
        </row>
        <row r="400">
          <cell r="A400">
            <v>5588</v>
          </cell>
          <cell r="B400" t="str">
            <v>CIENCIAS SOCIALES</v>
          </cell>
          <cell r="C400" t="str">
            <v>CIENCIAS SOCIALES</v>
          </cell>
          <cell r="D400" t="str">
            <v>PEREDA TAPIA SONIA LILIANA</v>
          </cell>
          <cell r="E400" t="str">
            <v>NOMBRADO</v>
          </cell>
          <cell r="F400" t="str">
            <v>AUXILIAR TC</v>
          </cell>
          <cell r="G400">
            <v>780</v>
          </cell>
          <cell r="H400">
            <v>1</v>
          </cell>
          <cell r="I400">
            <v>0</v>
          </cell>
          <cell r="J400">
            <v>0</v>
          </cell>
          <cell r="L400" t="str">
            <v>F</v>
          </cell>
          <cell r="M400" t="str">
            <v>AUX TC</v>
          </cell>
          <cell r="N400">
            <v>41028199</v>
          </cell>
          <cell r="O400">
            <v>19990</v>
          </cell>
          <cell r="P400" t="str">
            <v>LIC. TURISMO</v>
          </cell>
          <cell r="Q400" t="str">
            <v xml:space="preserve"> </v>
          </cell>
          <cell r="S400" t="str">
            <v xml:space="preserve"> </v>
          </cell>
          <cell r="U400" t="str">
            <v>CONVIV.</v>
          </cell>
          <cell r="V400">
            <v>38720</v>
          </cell>
          <cell r="W400" t="str">
            <v>GUILLERMO CHARUN Nº 324 DPTO. 101 - SAN ANDRES 1º ETAPA - TRUJILLO</v>
          </cell>
          <cell r="X400" t="str">
            <v/>
          </cell>
          <cell r="Y400" t="str">
            <v/>
          </cell>
        </row>
        <row r="401">
          <cell r="A401">
            <v>5632</v>
          </cell>
          <cell r="B401" t="str">
            <v>CIENCIAS SOCIALES</v>
          </cell>
          <cell r="C401" t="str">
            <v>CIENCIAS SOCIALES</v>
          </cell>
          <cell r="D401" t="str">
            <v>CRUZADO SAUCEDO LUZ HERFILIA</v>
          </cell>
          <cell r="E401" t="str">
            <v>NOMBRADO</v>
          </cell>
          <cell r="F401" t="str">
            <v>AUXILIAR TC</v>
          </cell>
          <cell r="G401">
            <v>824</v>
          </cell>
          <cell r="H401">
            <v>1</v>
          </cell>
          <cell r="I401">
            <v>0</v>
          </cell>
          <cell r="J401">
            <v>280</v>
          </cell>
          <cell r="L401" t="str">
            <v>F</v>
          </cell>
          <cell r="M401" t="str">
            <v>AUX TC</v>
          </cell>
          <cell r="N401">
            <v>17928384</v>
          </cell>
          <cell r="O401" t="str">
            <v>A.F.P.</v>
          </cell>
          <cell r="P401" t="str">
            <v>LIC.TRAB.SOCIAL</v>
          </cell>
          <cell r="Q401" t="str">
            <v>MAESTRO</v>
          </cell>
          <cell r="S401" t="str">
            <v xml:space="preserve"> </v>
          </cell>
          <cell r="U401" t="str">
            <v>SOLTERA</v>
          </cell>
          <cell r="V401">
            <v>38811</v>
          </cell>
          <cell r="W401" t="str">
            <v>MZ. B-2 LOTE 20 - COVICORTI - TRUJILLO</v>
          </cell>
          <cell r="X401" t="str">
            <v/>
          </cell>
          <cell r="Y401" t="str">
            <v/>
          </cell>
        </row>
        <row r="402">
          <cell r="A402">
            <v>5241</v>
          </cell>
          <cell r="B402" t="str">
            <v>CIENCIAS SOCIALES</v>
          </cell>
          <cell r="C402" t="str">
            <v>CIENCIAS SOCIALES</v>
          </cell>
          <cell r="D402" t="str">
            <v>CANALES HERRADA CATHERINE SOCORRO</v>
          </cell>
          <cell r="E402" t="str">
            <v>NOMBRADO</v>
          </cell>
          <cell r="F402" t="str">
            <v>AUXILIAR DE</v>
          </cell>
          <cell r="G402">
            <v>846</v>
          </cell>
          <cell r="H402">
            <v>1</v>
          </cell>
          <cell r="I402">
            <v>0</v>
          </cell>
          <cell r="J402">
            <v>300</v>
          </cell>
          <cell r="L402" t="str">
            <v>F</v>
          </cell>
          <cell r="M402" t="str">
            <v>AUX DE</v>
          </cell>
          <cell r="N402">
            <v>3845656</v>
          </cell>
          <cell r="O402" t="str">
            <v>A.F.P.</v>
          </cell>
          <cell r="P402" t="str">
            <v>C.SOCIALES</v>
          </cell>
          <cell r="Q402" t="str">
            <v xml:space="preserve"> </v>
          </cell>
          <cell r="S402" t="str">
            <v xml:space="preserve"> </v>
          </cell>
          <cell r="U402" t="str">
            <v>SEPARADA</v>
          </cell>
          <cell r="V402">
            <v>37032</v>
          </cell>
          <cell r="W402" t="str">
            <v>AMERICA SUR # 4343 -  - TRUJILLO</v>
          </cell>
          <cell r="X402" t="str">
            <v/>
          </cell>
          <cell r="Y402" t="str">
            <v/>
          </cell>
        </row>
        <row r="403">
          <cell r="A403">
            <v>5649</v>
          </cell>
          <cell r="B403" t="str">
            <v>CIENCIAS SOCIALES</v>
          </cell>
          <cell r="C403" t="str">
            <v>CIENCIAS SOCIALES</v>
          </cell>
          <cell r="D403" t="str">
            <v>ROSALES VALLADARES LOTTY</v>
          </cell>
          <cell r="E403" t="str">
            <v>CONTRATADO</v>
          </cell>
          <cell r="F403" t="str">
            <v>AUXILIAR TC</v>
          </cell>
          <cell r="G403">
            <v>570</v>
          </cell>
          <cell r="H403">
            <v>1</v>
          </cell>
          <cell r="I403">
            <v>0</v>
          </cell>
          <cell r="J403">
            <v>0</v>
          </cell>
          <cell r="L403" t="str">
            <v>F</v>
          </cell>
          <cell r="M403" t="str">
            <v>AUX TC</v>
          </cell>
          <cell r="N403" t="str">
            <v>02652757</v>
          </cell>
          <cell r="O403">
            <v>19990</v>
          </cell>
          <cell r="P403" t="str">
            <v>LIC. TRAB.SOCIAL</v>
          </cell>
          <cell r="Q403" t="str">
            <v>MAESTRO</v>
          </cell>
          <cell r="S403" t="str">
            <v xml:space="preserve"> </v>
          </cell>
          <cell r="U403" t="str">
            <v>CASADA</v>
          </cell>
          <cell r="V403">
            <v>38946</v>
          </cell>
          <cell r="W403" t="str">
            <v>SAN MARCOS N°251 - SAN ANDRES - TRUJILLO</v>
          </cell>
          <cell r="X403" t="str">
            <v/>
          </cell>
          <cell r="Y403" t="str">
            <v/>
          </cell>
        </row>
        <row r="404">
          <cell r="A404">
            <v>5744</v>
          </cell>
          <cell r="B404" t="str">
            <v>SEDE DESCENTRALIZADA VALLE JEQUETEPEQUE</v>
          </cell>
          <cell r="C404" t="str">
            <v>CIENCIAS SOCIALES</v>
          </cell>
          <cell r="D404" t="str">
            <v>FLORES PEREZ YOYA BETZABE</v>
          </cell>
          <cell r="E404" t="str">
            <v>NOMBRADO</v>
          </cell>
          <cell r="F404" t="str">
            <v>AUXILIAR TC</v>
          </cell>
          <cell r="G404">
            <v>982</v>
          </cell>
          <cell r="H404">
            <v>1</v>
          </cell>
          <cell r="I404">
            <v>0</v>
          </cell>
          <cell r="J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  <cell r="U404">
            <v>0</v>
          </cell>
          <cell r="V404" t="str">
            <v>*</v>
          </cell>
          <cell r="W404">
            <v>0</v>
          </cell>
          <cell r="X404" t="str">
            <v/>
          </cell>
          <cell r="Y404" t="str">
            <v/>
          </cell>
        </row>
        <row r="405">
          <cell r="A405">
            <v>5745</v>
          </cell>
          <cell r="B405" t="str">
            <v>SEDE DESCENTRALIZADA VALLE JEQUETEPEQUE</v>
          </cell>
          <cell r="C405" t="str">
            <v>CIENCIAS SOCIALES</v>
          </cell>
          <cell r="D405" t="str">
            <v>SANCHEZ CORREA YESENIA</v>
          </cell>
          <cell r="E405" t="str">
            <v>NOMBRADO</v>
          </cell>
          <cell r="F405" t="str">
            <v>AUXILIAR TC</v>
          </cell>
          <cell r="G405">
            <v>983</v>
          </cell>
          <cell r="H405">
            <v>1</v>
          </cell>
          <cell r="I405">
            <v>0</v>
          </cell>
          <cell r="J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  <cell r="U405">
            <v>0</v>
          </cell>
          <cell r="V405" t="str">
            <v>*</v>
          </cell>
          <cell r="W405">
            <v>0</v>
          </cell>
          <cell r="X405" t="str">
            <v/>
          </cell>
          <cell r="Y405" t="str">
            <v/>
          </cell>
        </row>
        <row r="406">
          <cell r="A406">
            <v>4056</v>
          </cell>
          <cell r="B406" t="str">
            <v>DERECHO Y CIENCIAS POLITICAS</v>
          </cell>
          <cell r="C406" t="str">
            <v>CIENCIAS JURIDICAS PRIVADAS Y SOCIALES</v>
          </cell>
          <cell r="D406" t="str">
            <v>QUEVEDO PAREDES CESAR AUGUSTO</v>
          </cell>
          <cell r="E406" t="str">
            <v>NOMBRADO</v>
          </cell>
          <cell r="F406" t="str">
            <v>AUXILIAR TC</v>
          </cell>
          <cell r="G406">
            <v>592</v>
          </cell>
          <cell r="H406">
            <v>1</v>
          </cell>
          <cell r="I406">
            <v>18.46</v>
          </cell>
          <cell r="J406">
            <v>140</v>
          </cell>
          <cell r="L406" t="str">
            <v>M</v>
          </cell>
          <cell r="M406" t="str">
            <v>AUX TP</v>
          </cell>
          <cell r="N406">
            <v>17852830</v>
          </cell>
          <cell r="O406">
            <v>20530</v>
          </cell>
          <cell r="P406" t="str">
            <v>ABOGADO/PERIODISTA</v>
          </cell>
          <cell r="Q406" t="str">
            <v>MAESTRO</v>
          </cell>
          <cell r="S406" t="str">
            <v xml:space="preserve"> </v>
          </cell>
          <cell r="U406" t="str">
            <v>CASADO</v>
          </cell>
          <cell r="V406">
            <v>32994</v>
          </cell>
          <cell r="W406" t="str">
            <v>ZEPITA N° 730 - CENTRO CIVICO - TRUJILLO</v>
          </cell>
          <cell r="X406" t="str">
            <v/>
          </cell>
          <cell r="Y406" t="str">
            <v/>
          </cell>
        </row>
        <row r="407">
          <cell r="A407">
            <v>232</v>
          </cell>
          <cell r="B407" t="str">
            <v>DERECHO Y CIENCIAS POLITICAS</v>
          </cell>
          <cell r="C407" t="str">
            <v>CIENCIAS JURIDICAS PRIVADAS Y SOCIALES</v>
          </cell>
          <cell r="D407" t="str">
            <v>DE BRACAMONTE MEZA MODESTO OLEGARIO</v>
          </cell>
          <cell r="E407" t="str">
            <v>NOMBRADO</v>
          </cell>
          <cell r="F407" t="str">
            <v>PRINCIPAL DE</v>
          </cell>
          <cell r="G407">
            <v>606</v>
          </cell>
          <cell r="H407">
            <v>1</v>
          </cell>
          <cell r="I407">
            <v>655.54</v>
          </cell>
          <cell r="J407">
            <v>1200</v>
          </cell>
          <cell r="L407" t="str">
            <v>M</v>
          </cell>
          <cell r="M407" t="str">
            <v>PRI DE</v>
          </cell>
          <cell r="N407">
            <v>17910809</v>
          </cell>
          <cell r="O407">
            <v>20530</v>
          </cell>
          <cell r="P407" t="str">
            <v>ABOGADO/PROF. ED.SEC.</v>
          </cell>
          <cell r="Q407" t="str">
            <v xml:space="preserve"> </v>
          </cell>
          <cell r="S407" t="str">
            <v>DOCTOR</v>
          </cell>
          <cell r="U407" t="str">
            <v>CASADO</v>
          </cell>
          <cell r="V407">
            <v>24933</v>
          </cell>
          <cell r="W407" t="str">
            <v>DEAN SAAVEDRA N° 248 - SAN ANDRES - TRUJILLO</v>
          </cell>
          <cell r="X407" t="str">
            <v/>
          </cell>
          <cell r="Y407" t="str">
            <v/>
          </cell>
        </row>
        <row r="408">
          <cell r="A408">
            <v>2507</v>
          </cell>
          <cell r="B408" t="str">
            <v>DERECHO Y CIENCIAS POLITICAS</v>
          </cell>
          <cell r="C408" t="str">
            <v>CIENCIAS JURIDICAS PRIVADAS Y SOCIALES</v>
          </cell>
          <cell r="D408" t="str">
            <v>MEZA FINOCHETTI ROBERTO E</v>
          </cell>
          <cell r="E408" t="str">
            <v>NOMBRADO</v>
          </cell>
          <cell r="F408" t="str">
            <v>PRINCIPAL DE</v>
          </cell>
          <cell r="G408">
            <v>607</v>
          </cell>
          <cell r="H408">
            <v>1</v>
          </cell>
          <cell r="I408">
            <v>645.4</v>
          </cell>
          <cell r="J408">
            <v>1200</v>
          </cell>
          <cell r="L408" t="str">
            <v>M</v>
          </cell>
          <cell r="M408" t="str">
            <v>PRI DE</v>
          </cell>
          <cell r="N408">
            <v>17865974</v>
          </cell>
          <cell r="O408">
            <v>19990</v>
          </cell>
          <cell r="P408" t="str">
            <v>ABOGADO</v>
          </cell>
          <cell r="Q408" t="str">
            <v xml:space="preserve"> </v>
          </cell>
          <cell r="S408" t="str">
            <v>DOCTOR</v>
          </cell>
          <cell r="U408" t="str">
            <v>SOLTERO</v>
          </cell>
          <cell r="V408">
            <v>30004</v>
          </cell>
          <cell r="W408" t="str">
            <v>SAN IGNACIO  Nº 250 - LAREDO - LAREDO</v>
          </cell>
          <cell r="X408" t="str">
            <v/>
          </cell>
          <cell r="Y408" t="str">
            <v/>
          </cell>
        </row>
        <row r="409">
          <cell r="A409">
            <v>2851</v>
          </cell>
          <cell r="B409" t="str">
            <v>DERECHO Y CIENCIAS POLITICAS</v>
          </cell>
          <cell r="C409" t="str">
            <v>CIENCIAS JURIDICAS PRIVADAS Y SOCIALES</v>
          </cell>
          <cell r="D409" t="str">
            <v>GONZALES NIEVES ORLANDO MOISES</v>
          </cell>
          <cell r="E409" t="str">
            <v>NOMBRADO</v>
          </cell>
          <cell r="F409" t="str">
            <v>PRINCIPAL TC</v>
          </cell>
          <cell r="G409">
            <v>608</v>
          </cell>
          <cell r="H409">
            <v>1</v>
          </cell>
          <cell r="I409">
            <v>633.84</v>
          </cell>
          <cell r="J409">
            <v>1170</v>
          </cell>
          <cell r="L409" t="str">
            <v>M</v>
          </cell>
          <cell r="M409" t="str">
            <v>PRI TC</v>
          </cell>
          <cell r="N409">
            <v>18038719</v>
          </cell>
          <cell r="O409" t="str">
            <v>A.F.P</v>
          </cell>
          <cell r="P409" t="str">
            <v>ABOGADO</v>
          </cell>
          <cell r="Q409" t="str">
            <v>MAESTRO</v>
          </cell>
          <cell r="S409" t="str">
            <v>DOCTOR</v>
          </cell>
          <cell r="U409" t="str">
            <v>CASADO</v>
          </cell>
          <cell r="V409">
            <v>31399</v>
          </cell>
          <cell r="W409" t="str">
            <v>MZ. G LOTE 23 - VISTA HERMOSA - TRUJILLO</v>
          </cell>
          <cell r="X409" t="str">
            <v/>
          </cell>
          <cell r="Y409" t="str">
            <v/>
          </cell>
        </row>
        <row r="410">
          <cell r="A410">
            <v>1753</v>
          </cell>
          <cell r="B410" t="str">
            <v>DERECHO Y CIENCIAS POLITICAS</v>
          </cell>
          <cell r="C410" t="str">
            <v>CIENCIAS JURIDICAS PRIVADAS Y SOCIALES</v>
          </cell>
          <cell r="D410" t="str">
            <v>GUERRERO DIAZ LUIS EDIL</v>
          </cell>
          <cell r="E410" t="str">
            <v>NOMBRADO</v>
          </cell>
          <cell r="F410" t="str">
            <v>PRINCIPAL TC</v>
          </cell>
          <cell r="G410">
            <v>610</v>
          </cell>
          <cell r="H410">
            <v>1</v>
          </cell>
          <cell r="I410">
            <v>631.16</v>
          </cell>
          <cell r="J410">
            <v>1170</v>
          </cell>
          <cell r="L410" t="str">
            <v>M</v>
          </cell>
          <cell r="M410" t="str">
            <v>PRI TC</v>
          </cell>
          <cell r="N410">
            <v>17858341</v>
          </cell>
          <cell r="O410" t="str">
            <v>A.F.P</v>
          </cell>
          <cell r="P410" t="str">
            <v>ABOGADO</v>
          </cell>
          <cell r="Q410" t="str">
            <v>MAESTRO</v>
          </cell>
          <cell r="S410" t="str">
            <v xml:space="preserve"> </v>
          </cell>
          <cell r="U410" t="str">
            <v>CASADO</v>
          </cell>
          <cell r="V410">
            <v>28157</v>
          </cell>
          <cell r="W410" t="str">
            <v>SANTA LUCIA 120 - LA MERCED - TRUJILLO</v>
          </cell>
          <cell r="X410">
            <v>5</v>
          </cell>
          <cell r="Y410" t="str">
            <v>JEFE DE DEPARTAMENTO</v>
          </cell>
        </row>
        <row r="411">
          <cell r="A411">
            <v>218</v>
          </cell>
          <cell r="B411" t="str">
            <v>DERECHO Y CIENCIAS POLITICAS</v>
          </cell>
          <cell r="C411" t="str">
            <v>CIENCIAS JURIDICAS PRIVADAS Y SOCIALES</v>
          </cell>
          <cell r="D411" t="str">
            <v>HUIMAN AGUILAR MARCIAL</v>
          </cell>
          <cell r="E411" t="str">
            <v>NOMBRADO</v>
          </cell>
          <cell r="F411" t="str">
            <v>PRINCIPAL TC</v>
          </cell>
          <cell r="G411">
            <v>611</v>
          </cell>
          <cell r="H411">
            <v>1</v>
          </cell>
          <cell r="I411">
            <v>638.54</v>
          </cell>
          <cell r="J411">
            <v>1170</v>
          </cell>
          <cell r="L411" t="str">
            <v>M</v>
          </cell>
          <cell r="M411" t="str">
            <v>PRI TC</v>
          </cell>
          <cell r="N411">
            <v>17815356</v>
          </cell>
          <cell r="O411">
            <v>20530</v>
          </cell>
          <cell r="P411" t="str">
            <v>ABOGADO</v>
          </cell>
          <cell r="Q411" t="str">
            <v xml:space="preserve"> </v>
          </cell>
          <cell r="S411" t="str">
            <v xml:space="preserve"> </v>
          </cell>
          <cell r="U411" t="str">
            <v>CASADO</v>
          </cell>
          <cell r="V411">
            <v>23498</v>
          </cell>
          <cell r="W411" t="str">
            <v>HUALLAGA N° 146 -  - TRUJILLO</v>
          </cell>
          <cell r="X411" t="str">
            <v/>
          </cell>
          <cell r="Y411" t="str">
            <v/>
          </cell>
        </row>
        <row r="412">
          <cell r="A412">
            <v>4698</v>
          </cell>
          <cell r="B412" t="str">
            <v>DERECHO Y CIENCIAS POLITICAS</v>
          </cell>
          <cell r="C412" t="str">
            <v>CIENCIAS JURIDICAS PRIVADAS Y SOCIALES</v>
          </cell>
          <cell r="D412" t="str">
            <v>NEYRA ALVARADO CARMEN OLINDA</v>
          </cell>
          <cell r="E412" t="str">
            <v>NOMBRADO</v>
          </cell>
          <cell r="F412" t="str">
            <v>ASOCIADO TC</v>
          </cell>
          <cell r="G412">
            <v>612</v>
          </cell>
          <cell r="H412">
            <v>1</v>
          </cell>
          <cell r="I412">
            <v>129.1</v>
          </cell>
          <cell r="J412">
            <v>560</v>
          </cell>
          <cell r="L412" t="str">
            <v>F</v>
          </cell>
          <cell r="M412" t="str">
            <v>ASO TC</v>
          </cell>
          <cell r="N412">
            <v>17903337</v>
          </cell>
          <cell r="O412">
            <v>19990</v>
          </cell>
          <cell r="P412" t="str">
            <v>ABOGADO</v>
          </cell>
          <cell r="Q412" t="str">
            <v>MAESTRO</v>
          </cell>
          <cell r="S412" t="str">
            <v>DOCTOR</v>
          </cell>
          <cell r="U412" t="str">
            <v>SOLTERA</v>
          </cell>
          <cell r="V412">
            <v>35125</v>
          </cell>
          <cell r="W412" t="str">
            <v>MZ. X LT. 12 - LA MERCED - TRUJILLO</v>
          </cell>
          <cell r="X412" t="str">
            <v/>
          </cell>
          <cell r="Y412" t="str">
            <v/>
          </cell>
        </row>
        <row r="413">
          <cell r="A413">
            <v>4126</v>
          </cell>
          <cell r="B413" t="str">
            <v>DERECHO Y CIENCIAS POLITICAS</v>
          </cell>
          <cell r="C413" t="str">
            <v>CIENCIAS JURIDICAS PRIVADAS Y SOCIALES</v>
          </cell>
          <cell r="D413" t="str">
            <v>MENDOZA OTINIANO VICTORIA ESTHER</v>
          </cell>
          <cell r="E413" t="str">
            <v>NOMBRADO</v>
          </cell>
          <cell r="F413" t="str">
            <v>ASOCIADO TC</v>
          </cell>
          <cell r="G413">
            <v>613</v>
          </cell>
          <cell r="H413">
            <v>1</v>
          </cell>
          <cell r="I413">
            <v>275.56</v>
          </cell>
          <cell r="J413">
            <v>560</v>
          </cell>
          <cell r="L413" t="str">
            <v>F</v>
          </cell>
          <cell r="M413" t="str">
            <v>ASO TC</v>
          </cell>
          <cell r="N413">
            <v>17874486</v>
          </cell>
          <cell r="O413" t="str">
            <v>A.F.P</v>
          </cell>
          <cell r="P413" t="str">
            <v>ABOGADO</v>
          </cell>
          <cell r="Q413" t="str">
            <v xml:space="preserve"> </v>
          </cell>
          <cell r="S413" t="str">
            <v xml:space="preserve"> </v>
          </cell>
          <cell r="U413" t="str">
            <v>SEPARA.</v>
          </cell>
          <cell r="V413">
            <v>33482</v>
          </cell>
          <cell r="W413" t="str">
            <v>JUAN PABLO II LL5-2 - ROSALES DE SAN ANDRES - TRUJILLO</v>
          </cell>
          <cell r="X413" t="str">
            <v/>
          </cell>
          <cell r="Y413" t="str">
            <v/>
          </cell>
        </row>
        <row r="414">
          <cell r="A414">
            <v>4643</v>
          </cell>
          <cell r="B414" t="str">
            <v>DERECHO Y CIENCIAS POLITICAS</v>
          </cell>
          <cell r="C414" t="str">
            <v>CIENCIAS JURIDICAS PRIVADAS Y SOCIALES</v>
          </cell>
          <cell r="D414" t="str">
            <v>CHAVEZ GUTIERREZ SARA YSABEL DEL CARMEN</v>
          </cell>
          <cell r="E414" t="str">
            <v>NOMBRADO</v>
          </cell>
          <cell r="F414" t="str">
            <v>AUXILIAR TC</v>
          </cell>
          <cell r="G414">
            <v>615</v>
          </cell>
          <cell r="H414">
            <v>1</v>
          </cell>
          <cell r="I414">
            <v>126.36</v>
          </cell>
          <cell r="J414">
            <v>280</v>
          </cell>
          <cell r="L414" t="str">
            <v>F</v>
          </cell>
          <cell r="M414" t="str">
            <v>AUX TC</v>
          </cell>
          <cell r="N414">
            <v>17823830</v>
          </cell>
          <cell r="O414" t="str">
            <v>A.F.P</v>
          </cell>
          <cell r="P414" t="str">
            <v>ABOGADO</v>
          </cell>
          <cell r="Q414" t="str">
            <v xml:space="preserve"> </v>
          </cell>
          <cell r="S414" t="str">
            <v xml:space="preserve"> </v>
          </cell>
          <cell r="U414" t="str">
            <v>CASADA</v>
          </cell>
          <cell r="V414">
            <v>35297</v>
          </cell>
          <cell r="W414" t="str">
            <v>MZ. H LOTE 17 - LOS CEDROS - TRUJILLO</v>
          </cell>
          <cell r="X414" t="str">
            <v/>
          </cell>
          <cell r="Y414" t="str">
            <v/>
          </cell>
        </row>
        <row r="415">
          <cell r="A415">
            <v>3004</v>
          </cell>
          <cell r="B415" t="str">
            <v>DERECHO Y CIENCIAS POLITICAS</v>
          </cell>
          <cell r="C415" t="str">
            <v>CIENCIAS JURIDICAS PRIVADAS Y SOCIALES</v>
          </cell>
          <cell r="D415" t="str">
            <v>REYES SANCHEZ LUIS ENRIQUE</v>
          </cell>
          <cell r="E415" t="str">
            <v>NOMBRADO</v>
          </cell>
          <cell r="F415" t="str">
            <v>AUXILIAR TP 20 H</v>
          </cell>
          <cell r="G415">
            <v>618</v>
          </cell>
          <cell r="H415">
            <v>0</v>
          </cell>
          <cell r="I415">
            <v>0</v>
          </cell>
          <cell r="J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U415">
            <v>0</v>
          </cell>
          <cell r="V415" t="str">
            <v>*</v>
          </cell>
          <cell r="W415">
            <v>0</v>
          </cell>
          <cell r="Y415" t="str">
            <v/>
          </cell>
        </row>
        <row r="416">
          <cell r="A416">
            <v>4125</v>
          </cell>
          <cell r="B416" t="str">
            <v>DERECHO Y CIENCIAS POLITICAS</v>
          </cell>
          <cell r="C416" t="str">
            <v>CIENCIAS JURIDICAS PRIVADAS Y SOCIALES</v>
          </cell>
          <cell r="D416" t="str">
            <v>CORTEZ ALBAN LUIS HUMBERTO</v>
          </cell>
          <cell r="E416" t="str">
            <v>NOMBRADO</v>
          </cell>
          <cell r="F416" t="str">
            <v>AUXILIAR TP 08 H</v>
          </cell>
          <cell r="G416">
            <v>621</v>
          </cell>
          <cell r="H416">
            <v>1</v>
          </cell>
          <cell r="I416">
            <v>0</v>
          </cell>
          <cell r="J416">
            <v>56</v>
          </cell>
          <cell r="L416" t="str">
            <v>M</v>
          </cell>
          <cell r="M416" t="str">
            <v>AUX TP</v>
          </cell>
          <cell r="N416">
            <v>17815258</v>
          </cell>
          <cell r="O416" t="str">
            <v>A.F.P</v>
          </cell>
          <cell r="P416" t="str">
            <v>ABOGADO</v>
          </cell>
          <cell r="Q416" t="str">
            <v xml:space="preserve"> </v>
          </cell>
          <cell r="S416" t="str">
            <v xml:space="preserve"> </v>
          </cell>
          <cell r="U416" t="str">
            <v>CASADO</v>
          </cell>
          <cell r="V416">
            <v>33482</v>
          </cell>
          <cell r="W416" t="str">
            <v>LAS PONCIANAS N° 518 - SANTA EDELMIRA - VICTOR LARCO</v>
          </cell>
          <cell r="X416" t="str">
            <v/>
          </cell>
          <cell r="Y416" t="str">
            <v/>
          </cell>
        </row>
        <row r="417">
          <cell r="A417">
            <v>4135</v>
          </cell>
          <cell r="B417" t="str">
            <v>DERECHO Y CIENCIAS POLITICAS</v>
          </cell>
          <cell r="C417" t="str">
            <v>CIENCIAS JURIDICAS PRIVADAS Y SOCIALES</v>
          </cell>
          <cell r="D417" t="str">
            <v>MARADIEGUE RIOS ROBERTO LEOPOLDO</v>
          </cell>
          <cell r="E417" t="str">
            <v>NOMBRADO</v>
          </cell>
          <cell r="F417" t="str">
            <v>ASOCIADO TP 10 H</v>
          </cell>
          <cell r="G417">
            <v>971</v>
          </cell>
          <cell r="H417">
            <v>1</v>
          </cell>
          <cell r="I417">
            <v>0.24</v>
          </cell>
          <cell r="J417">
            <v>70</v>
          </cell>
          <cell r="L417" t="str">
            <v>M</v>
          </cell>
          <cell r="M417" t="str">
            <v>AUX TP</v>
          </cell>
          <cell r="N417">
            <v>17858465</v>
          </cell>
          <cell r="O417" t="str">
            <v>A.F.P</v>
          </cell>
          <cell r="P417" t="str">
            <v>ABOGADO</v>
          </cell>
          <cell r="Q417" t="str">
            <v>MAESTRO</v>
          </cell>
          <cell r="S417" t="str">
            <v xml:space="preserve"> </v>
          </cell>
          <cell r="U417" t="str">
            <v>CASADO</v>
          </cell>
          <cell r="V417">
            <v>33525</v>
          </cell>
          <cell r="W417" t="str">
            <v>REBAZA 894 - LAS QUINTANAS III ETAPA - TRUJILLO</v>
          </cell>
          <cell r="X417" t="str">
            <v/>
          </cell>
          <cell r="Y417" t="str">
            <v/>
          </cell>
        </row>
        <row r="418">
          <cell r="A418">
            <v>2999</v>
          </cell>
          <cell r="B418" t="str">
            <v>DERECHO Y CIENCIAS POLITICAS</v>
          </cell>
          <cell r="C418" t="str">
            <v>CIENCIAS JURIDICAS PRIVADAS Y SOCIALES</v>
          </cell>
          <cell r="D418" t="str">
            <v>CHANDUVI CORNEJO VICTOR HUGO</v>
          </cell>
          <cell r="E418" t="str">
            <v>NOMBRADO</v>
          </cell>
          <cell r="F418" t="str">
            <v>ASOCIADO TP 10 H</v>
          </cell>
          <cell r="G418">
            <v>972</v>
          </cell>
          <cell r="H418">
            <v>1</v>
          </cell>
          <cell r="I418">
            <v>0</v>
          </cell>
          <cell r="J418">
            <v>0</v>
          </cell>
          <cell r="L418" t="str">
            <v>M</v>
          </cell>
          <cell r="M418" t="str">
            <v>ASO TP</v>
          </cell>
          <cell r="N418">
            <v>17814636</v>
          </cell>
          <cell r="O418" t="str">
            <v>A.F.P</v>
          </cell>
          <cell r="P418" t="str">
            <v>ABOGADO</v>
          </cell>
          <cell r="Q418" t="str">
            <v>MAESTRO</v>
          </cell>
          <cell r="S418" t="str">
            <v>DOCTOR</v>
          </cell>
          <cell r="U418" t="str">
            <v>CASADO</v>
          </cell>
          <cell r="V418">
            <v>31978</v>
          </cell>
          <cell r="W418" t="str">
            <v>LOS HOLIZANOS # 205 - EL GOLF - VICTOR LARCO</v>
          </cell>
          <cell r="Y418" t="str">
            <v/>
          </cell>
          <cell r="Z418" t="str">
            <v>L.S.G.H.</v>
          </cell>
        </row>
        <row r="419">
          <cell r="A419">
            <v>5422</v>
          </cell>
          <cell r="B419" t="str">
            <v>DERECHO Y CIENCIAS POLITICAS</v>
          </cell>
          <cell r="C419" t="str">
            <v>CIENCIAS JURIDICAS PRIVADAS Y SOCIALES</v>
          </cell>
          <cell r="D419" t="str">
            <v>LUJAN ESPINOZA GLADYS MARGARITA</v>
          </cell>
          <cell r="E419" t="str">
            <v>CONTRATADO</v>
          </cell>
          <cell r="F419" t="str">
            <v>AUXILIAR TC</v>
          </cell>
          <cell r="G419">
            <v>596</v>
          </cell>
          <cell r="H419">
            <v>1</v>
          </cell>
          <cell r="I419">
            <v>0</v>
          </cell>
          <cell r="J419">
            <v>0</v>
          </cell>
          <cell r="L419" t="str">
            <v>F</v>
          </cell>
          <cell r="M419" t="str">
            <v>AUX TP</v>
          </cell>
          <cell r="N419">
            <v>18149321</v>
          </cell>
          <cell r="O419">
            <v>19990</v>
          </cell>
          <cell r="P419" t="str">
            <v>ABOGADO</v>
          </cell>
          <cell r="Q419" t="str">
            <v>MAESTRO</v>
          </cell>
          <cell r="S419" t="str">
            <v xml:space="preserve"> </v>
          </cell>
          <cell r="U419" t="str">
            <v>CASADA</v>
          </cell>
          <cell r="V419">
            <v>37803</v>
          </cell>
          <cell r="W419" t="str">
            <v xml:space="preserve">STA. CATALINA MZ."M"LOT.12 URB.LA MERCED 3ETA -  - </v>
          </cell>
          <cell r="X419" t="str">
            <v/>
          </cell>
          <cell r="Y419" t="str">
            <v/>
          </cell>
        </row>
        <row r="420">
          <cell r="A420">
            <v>5309</v>
          </cell>
          <cell r="B420" t="str">
            <v>DERECHO Y CIENCIAS POLITICAS</v>
          </cell>
          <cell r="C420" t="str">
            <v>CIENCIAS JURIDICAS PRIVADAS Y SOCIALES</v>
          </cell>
          <cell r="D420" t="str">
            <v>MIRANDA RIVERA RICARDO ARTURO</v>
          </cell>
          <cell r="E420" t="str">
            <v>CONTRATADO</v>
          </cell>
          <cell r="F420" t="str">
            <v>AUXILIAR TP 08 H</v>
          </cell>
          <cell r="G420">
            <v>609</v>
          </cell>
          <cell r="H420">
            <v>1</v>
          </cell>
          <cell r="I420">
            <v>0</v>
          </cell>
          <cell r="J420">
            <v>0</v>
          </cell>
          <cell r="L420" t="str">
            <v>M</v>
          </cell>
          <cell r="M420" t="str">
            <v>AUX TP</v>
          </cell>
          <cell r="N420">
            <v>17834333</v>
          </cell>
          <cell r="O420" t="str">
            <v>A.F.P.</v>
          </cell>
          <cell r="P420" t="str">
            <v>ABOGADO</v>
          </cell>
          <cell r="Q420" t="str">
            <v>MAESTRO</v>
          </cell>
          <cell r="S420" t="str">
            <v xml:space="preserve"> </v>
          </cell>
          <cell r="U420" t="str">
            <v>CASADO</v>
          </cell>
          <cell r="V420">
            <v>37351</v>
          </cell>
          <cell r="W420" t="str">
            <v>CESAR VALLEJO MZ. 4 LT. 19 - JARDINES DEL GOLF - VICTOR LARCO</v>
          </cell>
          <cell r="X420" t="str">
            <v/>
          </cell>
          <cell r="Y420" t="str">
            <v/>
          </cell>
        </row>
        <row r="421">
          <cell r="A421">
            <v>5308</v>
          </cell>
          <cell r="B421" t="str">
            <v>DERECHO Y CIENCIAS POLITICAS</v>
          </cell>
          <cell r="C421" t="str">
            <v>CIENCIAS JURIDICAS PRIVADAS Y SOCIALES</v>
          </cell>
          <cell r="D421" t="str">
            <v>CASTILLO LEON VICTOR ANTONIO</v>
          </cell>
          <cell r="E421" t="str">
            <v>CONTRATADO</v>
          </cell>
          <cell r="F421" t="str">
            <v>AUXILIAR TP 08 H</v>
          </cell>
          <cell r="G421">
            <v>614</v>
          </cell>
          <cell r="H421">
            <v>1</v>
          </cell>
          <cell r="I421">
            <v>0</v>
          </cell>
          <cell r="J421">
            <v>0</v>
          </cell>
          <cell r="L421" t="str">
            <v>M</v>
          </cell>
          <cell r="M421" t="str">
            <v>AUX TP</v>
          </cell>
          <cell r="N421">
            <v>17804303</v>
          </cell>
          <cell r="O421" t="str">
            <v>A.F.P.</v>
          </cell>
          <cell r="P421" t="str">
            <v>ABOGADO</v>
          </cell>
          <cell r="Q421" t="str">
            <v>MAESTRO</v>
          </cell>
          <cell r="S421" t="str">
            <v xml:space="preserve"> </v>
          </cell>
          <cell r="U421" t="str">
            <v>CASADO</v>
          </cell>
          <cell r="V421">
            <v>37351</v>
          </cell>
          <cell r="W421" t="str">
            <v xml:space="preserve"> BALTAZAR GAVILAN MZ. G LT. 3 - STO. DOMINGUITO - TRUJILLO</v>
          </cell>
          <cell r="X421" t="str">
            <v/>
          </cell>
          <cell r="Y421" t="str">
            <v/>
          </cell>
        </row>
        <row r="422">
          <cell r="A422">
            <v>4124</v>
          </cell>
          <cell r="B422" t="str">
            <v>DERECHO Y CIENCIAS POLITICAS</v>
          </cell>
          <cell r="C422" t="str">
            <v>CIENCIAS JURIDICAS PRIVADAS Y SOCIALES</v>
          </cell>
          <cell r="D422" t="str">
            <v>MORALES GALARRETA JORGE GUILLERMO</v>
          </cell>
          <cell r="E422" t="str">
            <v>CONTRATADO</v>
          </cell>
          <cell r="F422" t="str">
            <v>AUXILIAR TP 08 H</v>
          </cell>
          <cell r="G422">
            <v>617</v>
          </cell>
          <cell r="H422">
            <v>1</v>
          </cell>
          <cell r="I422">
            <v>0</v>
          </cell>
          <cell r="J422">
            <v>0</v>
          </cell>
          <cell r="L422" t="str">
            <v>M</v>
          </cell>
          <cell r="M422" t="str">
            <v>AUX TP</v>
          </cell>
          <cell r="N422">
            <v>17820294</v>
          </cell>
          <cell r="O422" t="str">
            <v>A.F.P.</v>
          </cell>
          <cell r="P422" t="str">
            <v>ABOGADO</v>
          </cell>
          <cell r="Q422" t="str">
            <v xml:space="preserve"> </v>
          </cell>
          <cell r="S422" t="str">
            <v xml:space="preserve"> </v>
          </cell>
          <cell r="U422" t="str">
            <v>CASADO</v>
          </cell>
          <cell r="V422">
            <v>30195</v>
          </cell>
          <cell r="W422" t="str">
            <v>LARCO 1290 -  - TRUJILLO</v>
          </cell>
          <cell r="X422" t="str">
            <v/>
          </cell>
          <cell r="Y422" t="str">
            <v/>
          </cell>
        </row>
        <row r="423">
          <cell r="A423">
            <v>5757</v>
          </cell>
          <cell r="B423" t="str">
            <v>DERECHO Y CIENCIAS POLITICAS</v>
          </cell>
          <cell r="C423" t="str">
            <v>CIENCIAS JURIDICAS PRIVADAS Y SOCIALES</v>
          </cell>
          <cell r="D423" t="str">
            <v>LUJAN TUPEZ JOSE LUIS</v>
          </cell>
          <cell r="E423" t="str">
            <v>CONTRATADO</v>
          </cell>
          <cell r="F423" t="str">
            <v>AUXILIAR TP 2O H</v>
          </cell>
          <cell r="G423">
            <v>616</v>
          </cell>
          <cell r="H423">
            <v>1</v>
          </cell>
          <cell r="I423">
            <v>0</v>
          </cell>
          <cell r="J423">
            <v>0</v>
          </cell>
          <cell r="L423" t="str">
            <v>M</v>
          </cell>
          <cell r="M423" t="str">
            <v>AUX TP</v>
          </cell>
          <cell r="Z423" t="str">
            <v>CUBRIENDO LSGH CHANDUVI CORNEJO</v>
          </cell>
        </row>
        <row r="424">
          <cell r="A424">
            <v>4184</v>
          </cell>
          <cell r="B424" t="str">
            <v>DERECHO Y CIENCIAS POLITICAS</v>
          </cell>
          <cell r="C424" t="str">
            <v>CIENCIAS JURIDICAS PUBLICAS Y POLITICAS</v>
          </cell>
          <cell r="D424" t="str">
            <v>HONORES YGLESIAS CARLOS ANTONIO</v>
          </cell>
          <cell r="E424" t="str">
            <v>NOMBRADO</v>
          </cell>
          <cell r="F424" t="str">
            <v>ASOCIADO TC</v>
          </cell>
          <cell r="G424">
            <v>454</v>
          </cell>
          <cell r="H424">
            <v>1</v>
          </cell>
          <cell r="I424">
            <v>126.62</v>
          </cell>
          <cell r="J424">
            <v>280</v>
          </cell>
          <cell r="L424" t="str">
            <v>M</v>
          </cell>
          <cell r="M424" t="str">
            <v>AUX TC</v>
          </cell>
          <cell r="N424">
            <v>17821972</v>
          </cell>
          <cell r="O424" t="str">
            <v>A.F.P</v>
          </cell>
          <cell r="P424" t="str">
            <v>ABOGADO</v>
          </cell>
          <cell r="Q424" t="str">
            <v>MAESTRO</v>
          </cell>
          <cell r="S424" t="str">
            <v xml:space="preserve"> </v>
          </cell>
          <cell r="U424" t="str">
            <v>SOLTERO</v>
          </cell>
          <cell r="V424">
            <v>33619</v>
          </cell>
          <cell r="W424" t="str">
            <v>JOSE SABOGAL # 245 - PALERMO - TRUJILLO</v>
          </cell>
          <cell r="X424" t="str">
            <v/>
          </cell>
          <cell r="Y424" t="str">
            <v/>
          </cell>
        </row>
        <row r="425">
          <cell r="A425">
            <v>1666</v>
          </cell>
          <cell r="B425" t="str">
            <v>DERECHO Y CIENCIAS POLITICAS</v>
          </cell>
          <cell r="C425" t="str">
            <v>CIENCIAS JURIDICAS PUBLICAS Y POLITICAS</v>
          </cell>
          <cell r="D425" t="str">
            <v>ZAVALA SULLAC JUAN CARLOS</v>
          </cell>
          <cell r="E425" t="str">
            <v>NOMBRADO</v>
          </cell>
          <cell r="F425" t="str">
            <v>PRINCIPAL DE</v>
          </cell>
          <cell r="G425">
            <v>578</v>
          </cell>
          <cell r="H425">
            <v>1</v>
          </cell>
          <cell r="I425">
            <v>645.4</v>
          </cell>
          <cell r="J425">
            <v>1200</v>
          </cell>
          <cell r="L425" t="str">
            <v>M</v>
          </cell>
          <cell r="M425" t="str">
            <v>PRI DE</v>
          </cell>
          <cell r="N425">
            <v>17834074</v>
          </cell>
          <cell r="O425" t="str">
            <v>A.F.P</v>
          </cell>
          <cell r="P425" t="str">
            <v>ABOGADO</v>
          </cell>
          <cell r="Q425" t="str">
            <v xml:space="preserve"> </v>
          </cell>
          <cell r="S425" t="str">
            <v xml:space="preserve"> </v>
          </cell>
          <cell r="U425" t="str">
            <v>CASADO</v>
          </cell>
          <cell r="V425">
            <v>27607</v>
          </cell>
          <cell r="W425" t="str">
            <v>PACHACUTEC # 564 - SANTA MARIA - TRUJILLO</v>
          </cell>
          <cell r="X425">
            <v>6</v>
          </cell>
          <cell r="Y425" t="str">
            <v>DIRECTOR DE ESCUELA</v>
          </cell>
        </row>
        <row r="426">
          <cell r="A426">
            <v>1662</v>
          </cell>
          <cell r="B426" t="str">
            <v>DERECHO Y CIENCIAS POLITICAS</v>
          </cell>
          <cell r="C426" t="str">
            <v>CIENCIAS JURIDICAS PUBLICAS Y POLITICAS</v>
          </cell>
          <cell r="D426" t="str">
            <v>SANTOS CRUZ TEODULO JENARO</v>
          </cell>
          <cell r="E426" t="str">
            <v>NOMBRADO</v>
          </cell>
          <cell r="F426" t="str">
            <v>PRINCIPAL DE</v>
          </cell>
          <cell r="G426">
            <v>579</v>
          </cell>
          <cell r="H426">
            <v>1</v>
          </cell>
          <cell r="I426">
            <v>638.54</v>
          </cell>
          <cell r="J426">
            <v>1170</v>
          </cell>
          <cell r="L426" t="str">
            <v>M</v>
          </cell>
          <cell r="M426" t="str">
            <v>PRI DE</v>
          </cell>
          <cell r="N426">
            <v>17929684</v>
          </cell>
          <cell r="O426">
            <v>20530</v>
          </cell>
          <cell r="P426" t="str">
            <v>ABOGADO</v>
          </cell>
          <cell r="Q426" t="str">
            <v>MAESTRO</v>
          </cell>
          <cell r="S426" t="str">
            <v>DOCTOR</v>
          </cell>
          <cell r="U426" t="str">
            <v>CASADO</v>
          </cell>
          <cell r="V426">
            <v>27576</v>
          </cell>
          <cell r="W426" t="str">
            <v>CAVERO DE TOLEDO # 334 - STO. DOMINGUITO - TRUJILLO</v>
          </cell>
          <cell r="X426">
            <v>3</v>
          </cell>
          <cell r="Y426" t="str">
            <v>DECANO</v>
          </cell>
        </row>
        <row r="427">
          <cell r="A427">
            <v>2117</v>
          </cell>
          <cell r="B427" t="str">
            <v>DERECHO Y CIENCIAS POLITICAS</v>
          </cell>
          <cell r="C427" t="str">
            <v>CIENCIAS JURIDICAS PUBLICAS Y POLITICAS</v>
          </cell>
          <cell r="D427" t="str">
            <v>PISFIL CHAVESTA EULOGIO</v>
          </cell>
          <cell r="E427" t="str">
            <v>NOMBRADO</v>
          </cell>
          <cell r="F427" t="str">
            <v>PRINCIPAL TC</v>
          </cell>
          <cell r="G427">
            <v>580</v>
          </cell>
          <cell r="H427">
            <v>1</v>
          </cell>
          <cell r="I427">
            <v>631</v>
          </cell>
          <cell r="J427">
            <v>1170</v>
          </cell>
          <cell r="L427" t="str">
            <v>M</v>
          </cell>
          <cell r="M427" t="str">
            <v>PRI TC</v>
          </cell>
          <cell r="N427">
            <v>17863707</v>
          </cell>
          <cell r="O427">
            <v>19990</v>
          </cell>
          <cell r="P427" t="str">
            <v>ABOGADO</v>
          </cell>
          <cell r="Q427" t="str">
            <v>MAESTRO</v>
          </cell>
          <cell r="S427" t="str">
            <v xml:space="preserve"> </v>
          </cell>
          <cell r="U427" t="str">
            <v>CASADO</v>
          </cell>
          <cell r="V427">
            <v>29619</v>
          </cell>
          <cell r="W427" t="str">
            <v>BOLIVAR N° 229 INT. F - CENTRO CIVICO - TRUJILLO</v>
          </cell>
          <cell r="X427">
            <v>5</v>
          </cell>
          <cell r="Y427" t="str">
            <v>JEFE DE DEPARTAMENTO</v>
          </cell>
        </row>
        <row r="428">
          <cell r="A428">
            <v>2609</v>
          </cell>
          <cell r="B428" t="str">
            <v>DERECHO Y CIENCIAS POLITICAS</v>
          </cell>
          <cell r="C428" t="str">
            <v>CIENCIAS JURIDICAS PUBLICAS Y POLITICAS</v>
          </cell>
          <cell r="D428" t="str">
            <v>LOZANO ALVARADO GENARO NELSON</v>
          </cell>
          <cell r="E428" t="str">
            <v>NOMBRADO</v>
          </cell>
          <cell r="F428" t="str">
            <v>PRINCIPAL TC</v>
          </cell>
          <cell r="G428">
            <v>581</v>
          </cell>
          <cell r="H428">
            <v>1</v>
          </cell>
          <cell r="I428">
            <v>638.54</v>
          </cell>
          <cell r="J428">
            <v>1170</v>
          </cell>
          <cell r="L428" t="str">
            <v>M</v>
          </cell>
          <cell r="M428" t="str">
            <v>PRI TC</v>
          </cell>
          <cell r="N428">
            <v>17815314</v>
          </cell>
          <cell r="O428" t="str">
            <v>A.F.P</v>
          </cell>
          <cell r="P428" t="str">
            <v>ABOGADO</v>
          </cell>
          <cell r="Q428" t="str">
            <v>MAESTRO</v>
          </cell>
          <cell r="S428" t="str">
            <v xml:space="preserve"> </v>
          </cell>
          <cell r="U428" t="str">
            <v>CASADO</v>
          </cell>
          <cell r="V428">
            <v>30371</v>
          </cell>
          <cell r="W428" t="str">
            <v>GONZALES PRADA #1330 - SANTA MARIA - TRUJILLO</v>
          </cell>
          <cell r="X428" t="str">
            <v/>
          </cell>
          <cell r="Y428" t="str">
            <v/>
          </cell>
        </row>
        <row r="429">
          <cell r="A429">
            <v>5034</v>
          </cell>
          <cell r="B429" t="str">
            <v>DERECHO Y CIENCIAS POLITICAS</v>
          </cell>
          <cell r="C429" t="str">
            <v>CIENCIAS JURIDICAS PUBLICAS Y POLITICAS</v>
          </cell>
          <cell r="D429" t="str">
            <v>VASQUEZ BOYER CARLOS ALBERTO</v>
          </cell>
          <cell r="E429" t="str">
            <v>NOMBRADO</v>
          </cell>
          <cell r="F429" t="str">
            <v>PRINCIPAL TC</v>
          </cell>
          <cell r="G429">
            <v>582</v>
          </cell>
          <cell r="H429">
            <v>1</v>
          </cell>
          <cell r="I429">
            <v>278.62</v>
          </cell>
          <cell r="J429">
            <v>1170</v>
          </cell>
          <cell r="L429" t="str">
            <v>M</v>
          </cell>
          <cell r="M429" t="str">
            <v>PRI TC</v>
          </cell>
          <cell r="N429">
            <v>17938864</v>
          </cell>
          <cell r="O429" t="str">
            <v>A.F.P</v>
          </cell>
          <cell r="P429" t="str">
            <v>ABOGADO</v>
          </cell>
          <cell r="Q429" t="str">
            <v>MAESTRO</v>
          </cell>
          <cell r="S429" t="str">
            <v xml:space="preserve"> </v>
          </cell>
          <cell r="U429" t="str">
            <v>CASADO</v>
          </cell>
          <cell r="V429">
            <v>33298</v>
          </cell>
          <cell r="W429" t="str">
            <v>LAMBAYEQUE S/N - LAS DELICIAS - MOCHE</v>
          </cell>
          <cell r="X429" t="str">
            <v/>
          </cell>
          <cell r="Y429" t="str">
            <v/>
          </cell>
        </row>
        <row r="430">
          <cell r="A430">
            <v>770</v>
          </cell>
          <cell r="B430" t="str">
            <v>DERECHO Y CIENCIAS POLITICAS</v>
          </cell>
          <cell r="C430" t="str">
            <v>CIENCIAS JURIDICAS PUBLICAS Y POLITICAS</v>
          </cell>
          <cell r="D430" t="str">
            <v>IDROGO DELGADO TEOFILO</v>
          </cell>
          <cell r="E430" t="str">
            <v>NOMBRADO</v>
          </cell>
          <cell r="F430" t="str">
            <v>PRINCIPAL TP 10 H</v>
          </cell>
          <cell r="G430">
            <v>584</v>
          </cell>
          <cell r="H430">
            <v>0</v>
          </cell>
          <cell r="I430">
            <v>0</v>
          </cell>
          <cell r="J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  <cell r="U430">
            <v>0</v>
          </cell>
          <cell r="V430" t="str">
            <v>*</v>
          </cell>
          <cell r="W430">
            <v>0</v>
          </cell>
          <cell r="Y430" t="str">
            <v/>
          </cell>
          <cell r="Z430" t="str">
            <v>L.S.G.H.</v>
          </cell>
        </row>
        <row r="431">
          <cell r="A431">
            <v>37</v>
          </cell>
          <cell r="B431" t="str">
            <v>DERECHO Y CIENCIAS POLITICAS</v>
          </cell>
          <cell r="C431" t="str">
            <v>CIENCIAS JURIDICAS PUBLICAS Y POLITICAS</v>
          </cell>
          <cell r="D431" t="str">
            <v>ORDOÑEZ RODRIGUEZ GABRIEL NARCIZO</v>
          </cell>
          <cell r="E431" t="str">
            <v>NOMBRADO</v>
          </cell>
          <cell r="F431" t="str">
            <v>ASOCIADO TC</v>
          </cell>
          <cell r="G431">
            <v>586</v>
          </cell>
          <cell r="H431">
            <v>1</v>
          </cell>
          <cell r="I431">
            <v>361.64</v>
          </cell>
          <cell r="J431">
            <v>560</v>
          </cell>
          <cell r="L431" t="str">
            <v>M</v>
          </cell>
          <cell r="M431" t="str">
            <v>ASO TC</v>
          </cell>
          <cell r="N431">
            <v>17886319</v>
          </cell>
          <cell r="O431" t="str">
            <v>A.F.P</v>
          </cell>
          <cell r="P431" t="str">
            <v>ABOGADO</v>
          </cell>
          <cell r="Q431" t="str">
            <v>MAESTRO</v>
          </cell>
          <cell r="S431" t="str">
            <v xml:space="preserve"> </v>
          </cell>
          <cell r="U431" t="str">
            <v>CASADO</v>
          </cell>
          <cell r="V431">
            <v>28338</v>
          </cell>
          <cell r="W431" t="str">
            <v>SANTO DOMINGO #326 - EL RECREO - TRUJILLO</v>
          </cell>
          <cell r="X431" t="str">
            <v/>
          </cell>
          <cell r="Y431" t="str">
            <v/>
          </cell>
        </row>
        <row r="432">
          <cell r="A432">
            <v>4142</v>
          </cell>
          <cell r="B432" t="str">
            <v>DERECHO Y CIENCIAS POLITICAS</v>
          </cell>
          <cell r="C432" t="str">
            <v>CIENCIAS JURIDICAS PUBLICAS Y POLITICAS</v>
          </cell>
          <cell r="D432" t="str">
            <v>CELI AREVALO MARCO ALFONSO</v>
          </cell>
          <cell r="E432" t="str">
            <v>NOMBRADO</v>
          </cell>
          <cell r="F432" t="str">
            <v>ASOCIADO TC</v>
          </cell>
          <cell r="G432">
            <v>587</v>
          </cell>
          <cell r="H432">
            <v>1</v>
          </cell>
          <cell r="I432">
            <v>24.06</v>
          </cell>
          <cell r="J432">
            <v>560</v>
          </cell>
          <cell r="L432" t="str">
            <v>M</v>
          </cell>
          <cell r="M432" t="str">
            <v>ASO TC</v>
          </cell>
          <cell r="N432">
            <v>17864056</v>
          </cell>
          <cell r="O432" t="str">
            <v>A.F.P</v>
          </cell>
          <cell r="P432" t="str">
            <v>ABOGADO</v>
          </cell>
          <cell r="Q432" t="str">
            <v>MAESTRO</v>
          </cell>
          <cell r="S432" t="str">
            <v xml:space="preserve"> </v>
          </cell>
          <cell r="U432" t="str">
            <v>DIVORC.</v>
          </cell>
          <cell r="V432">
            <v>33532</v>
          </cell>
          <cell r="W432" t="str">
            <v>JOSE GALVEZ N° 469 - INT G -  - TRUJILLO</v>
          </cell>
          <cell r="X432" t="str">
            <v/>
          </cell>
          <cell r="Y432" t="str">
            <v/>
          </cell>
        </row>
        <row r="433">
          <cell r="A433">
            <v>3002</v>
          </cell>
          <cell r="B433" t="str">
            <v>DERECHO Y CIENCIAS POLITICAS</v>
          </cell>
          <cell r="C433" t="str">
            <v>CIENCIAS JURIDICAS PUBLICAS Y POLITICAS</v>
          </cell>
          <cell r="D433" t="str">
            <v>ETO CRUZ GERARDO</v>
          </cell>
          <cell r="E433" t="str">
            <v>NOMBRADO</v>
          </cell>
          <cell r="F433" t="str">
            <v>ASOCIADO TP 08 H</v>
          </cell>
          <cell r="G433">
            <v>588</v>
          </cell>
          <cell r="H433">
            <v>1</v>
          </cell>
          <cell r="I433">
            <v>282.54000000000002</v>
          </cell>
          <cell r="J433">
            <v>112</v>
          </cell>
          <cell r="L433" t="str">
            <v>M</v>
          </cell>
          <cell r="M433" t="str">
            <v>ASO TC</v>
          </cell>
          <cell r="N433">
            <v>17802594</v>
          </cell>
          <cell r="O433" t="str">
            <v>A.F.P</v>
          </cell>
          <cell r="P433" t="str">
            <v>ABOGADO</v>
          </cell>
          <cell r="Q433" t="str">
            <v xml:space="preserve"> </v>
          </cell>
          <cell r="S433" t="str">
            <v xml:space="preserve"> </v>
          </cell>
          <cell r="U433" t="str">
            <v>CASADO</v>
          </cell>
          <cell r="V433">
            <v>31978</v>
          </cell>
          <cell r="W433" t="str">
            <v xml:space="preserve">MZ. I - 31 - LAS CAPULLANAS - </v>
          </cell>
          <cell r="X433" t="str">
            <v/>
          </cell>
          <cell r="Y433" t="str">
            <v/>
          </cell>
        </row>
        <row r="434">
          <cell r="A434">
            <v>1951</v>
          </cell>
          <cell r="B434" t="str">
            <v>DERECHO Y CIENCIAS POLITICAS</v>
          </cell>
          <cell r="C434" t="str">
            <v>CIENCIAS JURIDICAS PUBLICAS Y POLITICAS</v>
          </cell>
          <cell r="D434" t="str">
            <v>URBINA GANVINI PEDRO GUILLERMO</v>
          </cell>
          <cell r="E434" t="str">
            <v>NOMBRADO</v>
          </cell>
          <cell r="F434" t="str">
            <v>AUXILIAR TP 08 H</v>
          </cell>
          <cell r="G434">
            <v>590</v>
          </cell>
          <cell r="H434">
            <v>1</v>
          </cell>
          <cell r="I434">
            <v>0</v>
          </cell>
          <cell r="J434">
            <v>56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  <cell r="U434">
            <v>0</v>
          </cell>
          <cell r="V434" t="str">
            <v>*</v>
          </cell>
          <cell r="W434">
            <v>0</v>
          </cell>
          <cell r="X434" t="str">
            <v/>
          </cell>
          <cell r="Y434" t="str">
            <v/>
          </cell>
        </row>
        <row r="435">
          <cell r="A435">
            <v>4696</v>
          </cell>
          <cell r="B435" t="str">
            <v>DERECHO Y CIENCIAS POLITICAS</v>
          </cell>
          <cell r="C435" t="str">
            <v>CIENCIAS JURIDICAS PUBLICAS Y POLITICAS</v>
          </cell>
          <cell r="D435" t="str">
            <v>YARROW YARROW ALAN ROVERD</v>
          </cell>
          <cell r="E435" t="str">
            <v>NOMBRADO</v>
          </cell>
          <cell r="F435" t="str">
            <v>AUXILIAR TC</v>
          </cell>
          <cell r="G435">
            <v>594</v>
          </cell>
          <cell r="H435">
            <v>1</v>
          </cell>
          <cell r="I435">
            <v>129.41999999999999</v>
          </cell>
          <cell r="J435">
            <v>280</v>
          </cell>
          <cell r="L435" t="str">
            <v>M</v>
          </cell>
          <cell r="M435" t="str">
            <v>AUX TC</v>
          </cell>
          <cell r="N435">
            <v>17887090</v>
          </cell>
          <cell r="O435" t="str">
            <v>A.F.P</v>
          </cell>
          <cell r="P435" t="str">
            <v>ABOGADO</v>
          </cell>
          <cell r="Q435" t="str">
            <v xml:space="preserve"> </v>
          </cell>
          <cell r="S435" t="str">
            <v xml:space="preserve"> </v>
          </cell>
          <cell r="U435" t="str">
            <v>CASADO</v>
          </cell>
          <cell r="V435">
            <v>35125</v>
          </cell>
          <cell r="W435" t="str">
            <v>AV. ESPAÑA N° 2430 - TRUJILLO - TRUJILLO</v>
          </cell>
          <cell r="X435" t="str">
            <v/>
          </cell>
          <cell r="Y435" t="str">
            <v/>
          </cell>
        </row>
        <row r="436">
          <cell r="A436">
            <v>4702</v>
          </cell>
          <cell r="B436" t="str">
            <v>DERECHO Y CIENCIAS POLITICAS</v>
          </cell>
          <cell r="C436" t="str">
            <v>CIENCIAS JURIDICAS PUBLICAS Y POLITICAS</v>
          </cell>
          <cell r="D436" t="str">
            <v>REYES BARRUTIA LIZARDO</v>
          </cell>
          <cell r="E436" t="str">
            <v>NOMBRADO</v>
          </cell>
          <cell r="F436" t="str">
            <v>AUXILIAR TC</v>
          </cell>
          <cell r="G436">
            <v>595</v>
          </cell>
          <cell r="H436">
            <v>1</v>
          </cell>
          <cell r="I436">
            <v>128.78</v>
          </cell>
          <cell r="J436">
            <v>280</v>
          </cell>
          <cell r="L436" t="str">
            <v>M</v>
          </cell>
          <cell r="M436" t="str">
            <v>AUX TC</v>
          </cell>
          <cell r="N436">
            <v>17906623</v>
          </cell>
          <cell r="O436" t="str">
            <v>A.F.P</v>
          </cell>
          <cell r="P436" t="str">
            <v>ABOGADO</v>
          </cell>
          <cell r="Q436" t="str">
            <v xml:space="preserve"> </v>
          </cell>
          <cell r="S436" t="str">
            <v xml:space="preserve"> </v>
          </cell>
          <cell r="U436" t="str">
            <v>SOLTERO</v>
          </cell>
          <cell r="V436">
            <v>35125</v>
          </cell>
          <cell r="W436" t="str">
            <v>FELIPE S. SAVERRY N° 430-B -  - TRUJILLO</v>
          </cell>
          <cell r="X436" t="str">
            <v/>
          </cell>
          <cell r="Y436" t="str">
            <v/>
          </cell>
        </row>
        <row r="437">
          <cell r="A437">
            <v>4182</v>
          </cell>
          <cell r="B437" t="str">
            <v>DERECHO Y CIENCIAS POLITICAS</v>
          </cell>
          <cell r="C437" t="str">
            <v>CIENCIAS JURIDICAS PUBLICAS Y POLITICAS</v>
          </cell>
          <cell r="D437" t="str">
            <v>ZARZOSA CAMPOS CARLOS ENRIQUE</v>
          </cell>
          <cell r="E437" t="str">
            <v>NOMBRADO</v>
          </cell>
          <cell r="F437" t="str">
            <v>AUXILIAR TP 08 H</v>
          </cell>
          <cell r="G437">
            <v>597</v>
          </cell>
          <cell r="H437">
            <v>1</v>
          </cell>
          <cell r="I437">
            <v>0</v>
          </cell>
          <cell r="J437">
            <v>56</v>
          </cell>
          <cell r="L437" t="str">
            <v>M</v>
          </cell>
          <cell r="M437" t="str">
            <v>AUX T.</v>
          </cell>
          <cell r="N437">
            <v>23276181</v>
          </cell>
          <cell r="O437" t="str">
            <v>A.F.P.</v>
          </cell>
          <cell r="P437" t="str">
            <v>ABOGADO</v>
          </cell>
          <cell r="Q437" t="str">
            <v>MAESTRO</v>
          </cell>
          <cell r="S437" t="str">
            <v xml:space="preserve"> </v>
          </cell>
          <cell r="U437" t="str">
            <v>CONVIV.</v>
          </cell>
          <cell r="V437">
            <v>33619</v>
          </cell>
          <cell r="W437" t="str">
            <v>JUAN PABLO II V ETAPA - SAN ANDRES - VICTOR LARCO</v>
          </cell>
          <cell r="X437" t="str">
            <v/>
          </cell>
          <cell r="Y437" t="str">
            <v/>
          </cell>
        </row>
        <row r="438">
          <cell r="A438">
            <v>5660</v>
          </cell>
          <cell r="B438" t="str">
            <v>DERECHO Y CIENCIAS POLITICAS</v>
          </cell>
          <cell r="C438" t="str">
            <v>CIENCIAS JURIDICAS PUBLICAS Y POLITICAS</v>
          </cell>
          <cell r="D438" t="str">
            <v>ALARCON MONTOYA OSCAR ELIOT</v>
          </cell>
          <cell r="E438" t="str">
            <v>NOMBRADO</v>
          </cell>
          <cell r="F438" t="str">
            <v>AUXILIAR TP 20 H</v>
          </cell>
          <cell r="G438">
            <v>598</v>
          </cell>
          <cell r="H438">
            <v>1</v>
          </cell>
          <cell r="I438">
            <v>0</v>
          </cell>
          <cell r="J438">
            <v>140</v>
          </cell>
          <cell r="L438" t="str">
            <v>M</v>
          </cell>
          <cell r="M438" t="str">
            <v>AUX TP</v>
          </cell>
          <cell r="N438">
            <v>16686794</v>
          </cell>
          <cell r="O438" t="str">
            <v>A.F.P</v>
          </cell>
          <cell r="P438" t="str">
            <v>ABOGADO</v>
          </cell>
          <cell r="Q438" t="str">
            <v>MAESTRO</v>
          </cell>
          <cell r="S438" t="str">
            <v xml:space="preserve"> </v>
          </cell>
          <cell r="U438" t="str">
            <v>DIVORC.</v>
          </cell>
          <cell r="V438">
            <v>39097</v>
          </cell>
          <cell r="W438" t="str">
            <v>SANTA EULALIA  379 DPTO. "C" - LA MERCED - TRUJILLO</v>
          </cell>
          <cell r="X438" t="str">
            <v/>
          </cell>
          <cell r="Y438" t="str">
            <v/>
          </cell>
        </row>
        <row r="439">
          <cell r="A439">
            <v>4695</v>
          </cell>
          <cell r="B439" t="str">
            <v>DERECHO Y CIENCIAS POLITICAS</v>
          </cell>
          <cell r="C439" t="str">
            <v>CIENCIAS JURIDICAS PUBLICAS Y POLITICAS</v>
          </cell>
          <cell r="D439" t="str">
            <v>TANTALEAN RODRIGUEZ JEANNETTE CECILIA</v>
          </cell>
          <cell r="E439" t="str">
            <v>NOMBRADO</v>
          </cell>
          <cell r="F439" t="str">
            <v>AUXILIAR TP 10 H</v>
          </cell>
          <cell r="G439">
            <v>601</v>
          </cell>
          <cell r="H439">
            <v>1</v>
          </cell>
          <cell r="I439">
            <v>0</v>
          </cell>
          <cell r="J439">
            <v>0</v>
          </cell>
          <cell r="L439" t="str">
            <v>F</v>
          </cell>
          <cell r="M439" t="str">
            <v>AUX TP</v>
          </cell>
          <cell r="N439">
            <v>17824812</v>
          </cell>
          <cell r="O439">
            <v>19990</v>
          </cell>
          <cell r="P439" t="str">
            <v>ABOGADO</v>
          </cell>
          <cell r="Q439" t="str">
            <v xml:space="preserve"> </v>
          </cell>
          <cell r="S439" t="str">
            <v xml:space="preserve"> </v>
          </cell>
          <cell r="U439" t="str">
            <v>SOLTERA</v>
          </cell>
          <cell r="V439">
            <v>35125</v>
          </cell>
          <cell r="W439" t="str">
            <v>28 DE JULIO N° 174 - TORRES ARAUJO - TRUJILLO</v>
          </cell>
        </row>
        <row r="440">
          <cell r="A440">
            <v>4112</v>
          </cell>
          <cell r="B440" t="str">
            <v>DERECHO Y CIENCIAS POLITICAS</v>
          </cell>
          <cell r="C440" t="str">
            <v>CIENCIAS JURIDICAS PUBLICAS Y POLITICAS</v>
          </cell>
          <cell r="D440" t="str">
            <v>CHAVEZ GARCIA HILDA ROSA</v>
          </cell>
          <cell r="E440" t="str">
            <v>NOMBRADO</v>
          </cell>
          <cell r="F440" t="str">
            <v>AUXILIAR TP 10 H</v>
          </cell>
          <cell r="G440">
            <v>603</v>
          </cell>
          <cell r="H440">
            <v>1</v>
          </cell>
          <cell r="I440">
            <v>0</v>
          </cell>
          <cell r="J440">
            <v>56</v>
          </cell>
          <cell r="L440" t="str">
            <v>F</v>
          </cell>
          <cell r="M440" t="str">
            <v>AUX TP</v>
          </cell>
          <cell r="N440">
            <v>17913724</v>
          </cell>
          <cell r="O440" t="str">
            <v>A.F.P</v>
          </cell>
          <cell r="P440" t="str">
            <v>ABOGADO</v>
          </cell>
          <cell r="Q440" t="str">
            <v>MAESTRO</v>
          </cell>
          <cell r="S440" t="str">
            <v xml:space="preserve"> </v>
          </cell>
          <cell r="U440" t="str">
            <v>DIVORC.</v>
          </cell>
          <cell r="V440">
            <v>33390</v>
          </cell>
          <cell r="W440" t="str">
            <v>LOS GIRASOLES # 121 - SANTA EDELMIRA - VICTOR LARCO</v>
          </cell>
          <cell r="X440" t="str">
            <v/>
          </cell>
          <cell r="Y440" t="str">
            <v/>
          </cell>
        </row>
        <row r="441">
          <cell r="A441">
            <v>4144</v>
          </cell>
          <cell r="B441" t="str">
            <v>DERECHO Y CIENCIAS POLITICAS</v>
          </cell>
          <cell r="C441" t="str">
            <v>CIENCIAS JURIDICAS PUBLICAS Y POLITICAS</v>
          </cell>
          <cell r="D441" t="str">
            <v>CARNERO ARROYO ENA ROCIO</v>
          </cell>
          <cell r="E441" t="str">
            <v>NOMBRADO</v>
          </cell>
          <cell r="F441" t="str">
            <v>ASOCIADO TC</v>
          </cell>
          <cell r="G441">
            <v>969</v>
          </cell>
          <cell r="H441">
            <v>1</v>
          </cell>
          <cell r="I441">
            <v>120.7</v>
          </cell>
          <cell r="J441">
            <v>560</v>
          </cell>
          <cell r="L441" t="str">
            <v>F</v>
          </cell>
          <cell r="M441" t="str">
            <v>ASO TC</v>
          </cell>
          <cell r="N441">
            <v>18099507</v>
          </cell>
          <cell r="O441" t="str">
            <v>A.F.P</v>
          </cell>
          <cell r="P441" t="str">
            <v>ABOGADO</v>
          </cell>
          <cell r="Q441" t="str">
            <v>MAESTRO</v>
          </cell>
          <cell r="S441" t="str">
            <v xml:space="preserve"> </v>
          </cell>
          <cell r="U441" t="str">
            <v>SOLTERA</v>
          </cell>
          <cell r="V441">
            <v>33532</v>
          </cell>
          <cell r="W441" t="str">
            <v>VICTOR BELAUNDE N° 361 - STO. DOMINGUITO - TRUJILLO</v>
          </cell>
          <cell r="X441" t="str">
            <v/>
          </cell>
          <cell r="Y441" t="str">
            <v/>
          </cell>
        </row>
        <row r="442">
          <cell r="A442">
            <v>3000</v>
          </cell>
          <cell r="B442" t="str">
            <v>DERECHO Y CIENCIAS POLITICAS</v>
          </cell>
          <cell r="C442" t="str">
            <v>CIENCIAS JURIDICAS PUBLICAS Y POLITICAS</v>
          </cell>
          <cell r="D442" t="str">
            <v>ESTRADA DIAZ JUAN JOSE</v>
          </cell>
          <cell r="E442" t="str">
            <v>NOMBRADO</v>
          </cell>
          <cell r="F442" t="str">
            <v>ASOCIADO TP 10 H</v>
          </cell>
          <cell r="G442">
            <v>973</v>
          </cell>
          <cell r="H442">
            <v>1</v>
          </cell>
          <cell r="I442">
            <v>0</v>
          </cell>
          <cell r="J442">
            <v>140</v>
          </cell>
          <cell r="L442" t="str">
            <v>M</v>
          </cell>
          <cell r="M442" t="str">
            <v>ASO TP</v>
          </cell>
          <cell r="N442">
            <v>17866788</v>
          </cell>
          <cell r="O442" t="str">
            <v>A.F.P</v>
          </cell>
          <cell r="P442" t="str">
            <v>ABOGADO</v>
          </cell>
          <cell r="Q442" t="str">
            <v>MAESTRO</v>
          </cell>
          <cell r="S442" t="str">
            <v xml:space="preserve"> </v>
          </cell>
          <cell r="U442" t="str">
            <v>CASADO</v>
          </cell>
          <cell r="V442">
            <v>31978</v>
          </cell>
          <cell r="W442" t="str">
            <v>MZ. "B" LOTE 16 - LAS FLORES DEL GOLF - VICTOR LARCO</v>
          </cell>
          <cell r="X442" t="str">
            <v/>
          </cell>
          <cell r="Y442" t="str">
            <v/>
          </cell>
        </row>
        <row r="443">
          <cell r="A443">
            <v>4719</v>
          </cell>
          <cell r="B443" t="str">
            <v>DERECHO Y CIENCIAS POLITICAS</v>
          </cell>
          <cell r="C443" t="str">
            <v>CIENCIAS JURIDICAS PUBLICAS Y POLITICAS</v>
          </cell>
          <cell r="D443" t="str">
            <v>MATTA BERRIOS WILLAM ALFREDO</v>
          </cell>
          <cell r="E443" t="str">
            <v>CONTRATADO</v>
          </cell>
          <cell r="F443" t="str">
            <v>AUXILIAR TP 20 H</v>
          </cell>
          <cell r="G443">
            <v>589</v>
          </cell>
          <cell r="H443">
            <v>1</v>
          </cell>
          <cell r="I443">
            <v>0</v>
          </cell>
          <cell r="J443">
            <v>0</v>
          </cell>
          <cell r="L443" t="str">
            <v>M</v>
          </cell>
          <cell r="M443" t="str">
            <v>AUX TP</v>
          </cell>
          <cell r="N443">
            <v>17842464</v>
          </cell>
          <cell r="O443" t="str">
            <v>A.F.P.</v>
          </cell>
          <cell r="P443" t="str">
            <v>ABOGADO</v>
          </cell>
          <cell r="Q443" t="str">
            <v xml:space="preserve"> </v>
          </cell>
          <cell r="S443" t="str">
            <v xml:space="preserve"> </v>
          </cell>
          <cell r="U443" t="str">
            <v>CASADO</v>
          </cell>
          <cell r="V443">
            <v>35125</v>
          </cell>
          <cell r="W443" t="str">
            <v>PEKIN N° 390 - SAN SALVADOR - TRUJILLO</v>
          </cell>
          <cell r="X443" t="str">
            <v/>
          </cell>
          <cell r="Y443" t="str">
            <v/>
          </cell>
        </row>
        <row r="444">
          <cell r="A444">
            <v>5659</v>
          </cell>
          <cell r="B444" t="str">
            <v>DERECHO Y CIENCIAS POLITICAS</v>
          </cell>
          <cell r="C444" t="str">
            <v>CIENCIAS JURIDICAS PUBLICAS Y POLITICAS</v>
          </cell>
          <cell r="D444" t="str">
            <v>MENDOZA NAVARRO AMALIA MARLENE</v>
          </cell>
          <cell r="E444" t="str">
            <v>CONTRATADO</v>
          </cell>
          <cell r="F444" t="str">
            <v>AUXILIAR TP 16 H</v>
          </cell>
          <cell r="G444">
            <v>599</v>
          </cell>
          <cell r="H444">
            <v>1</v>
          </cell>
          <cell r="I444">
            <v>0</v>
          </cell>
          <cell r="J444">
            <v>0</v>
          </cell>
          <cell r="L444" t="str">
            <v>F</v>
          </cell>
          <cell r="M444" t="str">
            <v>AUX TP</v>
          </cell>
          <cell r="N444">
            <v>17938429</v>
          </cell>
          <cell r="O444">
            <v>19990</v>
          </cell>
          <cell r="P444" t="str">
            <v>ABOGADO</v>
          </cell>
          <cell r="Q444" t="str">
            <v xml:space="preserve"> </v>
          </cell>
          <cell r="S444" t="str">
            <v xml:space="preserve"> </v>
          </cell>
          <cell r="U444" t="str">
            <v>**</v>
          </cell>
          <cell r="V444">
            <v>38995</v>
          </cell>
          <cell r="W444" t="str">
            <v xml:space="preserve"> -  - </v>
          </cell>
          <cell r="X444" t="str">
            <v/>
          </cell>
          <cell r="Y444" t="str">
            <v/>
          </cell>
          <cell r="Z444" t="str">
            <v>TRAMITE NOM. TP 20</v>
          </cell>
        </row>
        <row r="445">
          <cell r="A445">
            <v>0</v>
          </cell>
          <cell r="B445" t="str">
            <v>DERECHO Y CIENCIAS POLITICAS</v>
          </cell>
          <cell r="C445" t="str">
            <v>CIENCIAS JURIDICAS PUBLICAS Y POLITICAS</v>
          </cell>
          <cell r="D445" t="str">
            <v>VACANTE</v>
          </cell>
          <cell r="E445">
            <v>0</v>
          </cell>
          <cell r="F445">
            <v>0</v>
          </cell>
          <cell r="G445">
            <v>577</v>
          </cell>
          <cell r="H445">
            <v>0</v>
          </cell>
          <cell r="I445">
            <v>0</v>
          </cell>
          <cell r="J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U445">
            <v>0</v>
          </cell>
          <cell r="V445" t="str">
            <v>*</v>
          </cell>
          <cell r="W445">
            <v>0</v>
          </cell>
          <cell r="Y445" t="str">
            <v/>
          </cell>
        </row>
        <row r="446">
          <cell r="A446">
            <v>0</v>
          </cell>
          <cell r="B446" t="str">
            <v>DERECHO Y CIENCIAS POLITICAS</v>
          </cell>
          <cell r="C446" t="str">
            <v>CIENCIAS JURIDICAS PUBLICAS Y POLITICAS</v>
          </cell>
          <cell r="D446" t="str">
            <v>VACANTE</v>
          </cell>
          <cell r="E446">
            <v>0</v>
          </cell>
          <cell r="F446">
            <v>0</v>
          </cell>
          <cell r="G446">
            <v>602</v>
          </cell>
          <cell r="H446">
            <v>0</v>
          </cell>
          <cell r="I446">
            <v>0</v>
          </cell>
          <cell r="J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S446">
            <v>0</v>
          </cell>
          <cell r="U446">
            <v>0</v>
          </cell>
          <cell r="V446" t="str">
            <v>*</v>
          </cell>
          <cell r="W446">
            <v>0</v>
          </cell>
          <cell r="Y446" t="str">
            <v/>
          </cell>
        </row>
        <row r="447">
          <cell r="A447">
            <v>5621</v>
          </cell>
          <cell r="B447" t="str">
            <v>DERECHO Y CIENCIAS POLITICAS</v>
          </cell>
          <cell r="C447" t="str">
            <v>CIENCIAS JURIDICAS PUBLICAS Y POLITICAS</v>
          </cell>
          <cell r="D447" t="str">
            <v>BURGOS MARIÑOS VICTOR ALBERTO</v>
          </cell>
          <cell r="E447" t="str">
            <v>CONTRATADO</v>
          </cell>
          <cell r="F447" t="str">
            <v>JP TP 20 H</v>
          </cell>
          <cell r="G447">
            <v>604</v>
          </cell>
          <cell r="H447">
            <v>1</v>
          </cell>
          <cell r="I447">
            <v>0</v>
          </cell>
          <cell r="J447">
            <v>0</v>
          </cell>
          <cell r="L447">
            <v>0</v>
          </cell>
          <cell r="M447" t="str">
            <v>JP TP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U447">
            <v>0</v>
          </cell>
          <cell r="V447" t="str">
            <v>*</v>
          </cell>
          <cell r="W447">
            <v>0</v>
          </cell>
          <cell r="Y447" t="str">
            <v/>
          </cell>
          <cell r="Z447" t="str">
            <v>REEM. RODRÍGUEZ ALBAN</v>
          </cell>
        </row>
        <row r="448">
          <cell r="A448">
            <v>0</v>
          </cell>
          <cell r="B448" t="str">
            <v>DERECHO Y CIENCIAS POLITICAS</v>
          </cell>
          <cell r="C448" t="str">
            <v>CIENCIAS JURIDICAS PUBLICAS Y POLITICAS</v>
          </cell>
          <cell r="D448" t="str">
            <v>VACANTE</v>
          </cell>
          <cell r="E448">
            <v>0</v>
          </cell>
          <cell r="F448">
            <v>0</v>
          </cell>
          <cell r="G448">
            <v>605</v>
          </cell>
          <cell r="H448">
            <v>0</v>
          </cell>
          <cell r="I448">
            <v>0</v>
          </cell>
          <cell r="J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  <cell r="U448">
            <v>0</v>
          </cell>
          <cell r="V448" t="str">
            <v>*</v>
          </cell>
          <cell r="W448">
            <v>0</v>
          </cell>
          <cell r="Y448" t="str">
            <v/>
          </cell>
        </row>
        <row r="449">
          <cell r="A449">
            <v>0</v>
          </cell>
          <cell r="B449" t="str">
            <v>DERECHO Y CIENCIAS POLITICAS</v>
          </cell>
          <cell r="C449" t="str">
            <v>CIENCIAS JURIDICAS PUBLICAS Y POLITICAS</v>
          </cell>
          <cell r="D449" t="str">
            <v>VACANTE</v>
          </cell>
          <cell r="E449">
            <v>0</v>
          </cell>
          <cell r="F449">
            <v>0</v>
          </cell>
          <cell r="G449">
            <v>619</v>
          </cell>
          <cell r="H449">
            <v>0</v>
          </cell>
          <cell r="I449">
            <v>0</v>
          </cell>
          <cell r="J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U449">
            <v>0</v>
          </cell>
          <cell r="V449" t="str">
            <v>*</v>
          </cell>
          <cell r="W449">
            <v>0</v>
          </cell>
          <cell r="Y449" t="str">
            <v/>
          </cell>
        </row>
        <row r="450">
          <cell r="A450">
            <v>2472</v>
          </cell>
          <cell r="B450" t="str">
            <v>EDUCACION Y CC. DE LA COMUNICACIÓN</v>
          </cell>
          <cell r="C450" t="str">
            <v>FILOSOFIA Y ARTE</v>
          </cell>
          <cell r="D450" t="str">
            <v>ARIAS SALAZAR MATILDE GUNDENA HONEY</v>
          </cell>
          <cell r="E450" t="str">
            <v>NOMBRADO</v>
          </cell>
          <cell r="F450" t="str">
            <v>AUXILIAR TC</v>
          </cell>
          <cell r="G450">
            <v>673</v>
          </cell>
          <cell r="H450">
            <v>1</v>
          </cell>
          <cell r="I450">
            <v>126.2</v>
          </cell>
          <cell r="J450">
            <v>280</v>
          </cell>
          <cell r="L450" t="str">
            <v>F</v>
          </cell>
          <cell r="M450" t="str">
            <v>AUX TC</v>
          </cell>
          <cell r="N450">
            <v>18039424</v>
          </cell>
          <cell r="O450">
            <v>19990</v>
          </cell>
          <cell r="P450" t="str">
            <v>LIC.  EN EDUC. SECUNDARIA</v>
          </cell>
          <cell r="Q450" t="str">
            <v>MAESTRO</v>
          </cell>
          <cell r="S450" t="str">
            <v xml:space="preserve"> </v>
          </cell>
          <cell r="U450" t="str">
            <v>SOLTERA</v>
          </cell>
          <cell r="V450">
            <v>29738</v>
          </cell>
          <cell r="W450" t="str">
            <v xml:space="preserve">MZ. P N° 7 LOS PINOS -  - </v>
          </cell>
          <cell r="X450" t="str">
            <v/>
          </cell>
          <cell r="Y450" t="str">
            <v/>
          </cell>
        </row>
        <row r="451">
          <cell r="A451">
            <v>3181</v>
          </cell>
          <cell r="B451" t="str">
            <v>EDUCACION Y CC. DE LA COMUNICACIÓN</v>
          </cell>
          <cell r="C451" t="str">
            <v>CIENCIAS DE LA EDUCACION</v>
          </cell>
          <cell r="D451" t="str">
            <v>VILCHEZ SICCHA LUCAS ARQUIMEDES</v>
          </cell>
          <cell r="E451" t="str">
            <v>NOMBRADO</v>
          </cell>
          <cell r="F451" t="str">
            <v>PRINCIPAL DE</v>
          </cell>
          <cell r="G451">
            <v>622</v>
          </cell>
          <cell r="H451">
            <v>1</v>
          </cell>
          <cell r="I451">
            <v>650.26</v>
          </cell>
          <cell r="J451">
            <v>1200</v>
          </cell>
          <cell r="L451" t="str">
            <v>M</v>
          </cell>
          <cell r="M451" t="str">
            <v>PRI DE</v>
          </cell>
          <cell r="N451">
            <v>18833305</v>
          </cell>
          <cell r="O451" t="str">
            <v>A.F.P</v>
          </cell>
          <cell r="P451" t="str">
            <v>LIC.EN EDUCACION</v>
          </cell>
          <cell r="Q451" t="str">
            <v>MAESTRO</v>
          </cell>
          <cell r="S451" t="str">
            <v>DOCTOR</v>
          </cell>
          <cell r="U451" t="str">
            <v>CASADO</v>
          </cell>
          <cell r="V451">
            <v>32191</v>
          </cell>
          <cell r="W451" t="str">
            <v>GRAU N° 105 -  - CHICAMA - ASCOPE</v>
          </cell>
          <cell r="X451" t="str">
            <v/>
          </cell>
          <cell r="Y451" t="str">
            <v/>
          </cell>
        </row>
        <row r="452">
          <cell r="A452">
            <v>3394</v>
          </cell>
          <cell r="B452" t="str">
            <v>EDUCACION Y CC. DE LA COMUNICACIÓN</v>
          </cell>
          <cell r="C452" t="str">
            <v>CIENCIAS DE LA EDUCACION</v>
          </cell>
          <cell r="D452" t="str">
            <v>YUPANQUI PEREDA JUAN</v>
          </cell>
          <cell r="E452" t="str">
            <v>NOMBRADO</v>
          </cell>
          <cell r="F452" t="str">
            <v>PRINCIPAL DE</v>
          </cell>
          <cell r="G452">
            <v>623</v>
          </cell>
          <cell r="H452">
            <v>1</v>
          </cell>
          <cell r="I452">
            <v>642.12</v>
          </cell>
          <cell r="J452">
            <v>1200</v>
          </cell>
          <cell r="L452" t="str">
            <v>M</v>
          </cell>
          <cell r="M452" t="str">
            <v>PRI DE</v>
          </cell>
          <cell r="N452">
            <v>17909638</v>
          </cell>
          <cell r="O452" t="str">
            <v>A.F.P</v>
          </cell>
          <cell r="P452" t="str">
            <v>LIC.EN EDUCACION</v>
          </cell>
          <cell r="Q452" t="str">
            <v>MAESTRO</v>
          </cell>
          <cell r="S452" t="str">
            <v xml:space="preserve"> </v>
          </cell>
          <cell r="U452" t="str">
            <v>CASADO</v>
          </cell>
          <cell r="V452">
            <v>32728</v>
          </cell>
          <cell r="W452" t="str">
            <v>SALAVERRY N° 285 - SAN NICOLAS - TRUJILLO</v>
          </cell>
          <cell r="X452" t="str">
            <v/>
          </cell>
          <cell r="Y452" t="str">
            <v/>
          </cell>
        </row>
        <row r="453">
          <cell r="A453">
            <v>1123</v>
          </cell>
          <cell r="B453" t="str">
            <v>EDUCACION Y CC. DE LA COMUNICACIÓN</v>
          </cell>
          <cell r="C453" t="str">
            <v>CIENCIAS DE LA EDUCACION</v>
          </cell>
          <cell r="D453" t="str">
            <v>GRADOS MANAY BETTY VIOLETA</v>
          </cell>
          <cell r="E453" t="str">
            <v>NOMBRADO</v>
          </cell>
          <cell r="F453" t="str">
            <v>PRINCIPAL DE</v>
          </cell>
          <cell r="G453">
            <v>624</v>
          </cell>
          <cell r="H453">
            <v>1</v>
          </cell>
          <cell r="I453">
            <v>655.52</v>
          </cell>
          <cell r="J453">
            <v>1200</v>
          </cell>
          <cell r="L453" t="str">
            <v>F</v>
          </cell>
          <cell r="M453" t="str">
            <v>PRI DE</v>
          </cell>
          <cell r="N453">
            <v>17868395</v>
          </cell>
          <cell r="O453">
            <v>20530</v>
          </cell>
          <cell r="P453" t="str">
            <v>P. EDUC.SECUNDARIA</v>
          </cell>
          <cell r="Q453" t="str">
            <v xml:space="preserve"> </v>
          </cell>
          <cell r="S453" t="str">
            <v xml:space="preserve"> </v>
          </cell>
          <cell r="U453" t="str">
            <v>SOLTERA</v>
          </cell>
          <cell r="V453">
            <v>26024</v>
          </cell>
          <cell r="W453" t="str">
            <v>MZ. G LOTE 36 - VISTA HERMOSA - TRUJILLO</v>
          </cell>
          <cell r="X453" t="str">
            <v/>
          </cell>
          <cell r="Y453" t="str">
            <v/>
          </cell>
        </row>
        <row r="454">
          <cell r="A454">
            <v>1137</v>
          </cell>
          <cell r="B454" t="str">
            <v>EDUCACION Y CC. DE LA COMUNICACIÓN</v>
          </cell>
          <cell r="C454" t="str">
            <v>CIENCIAS DE LA EDUCACION</v>
          </cell>
          <cell r="D454" t="str">
            <v>RAMIREZ VEGA JOSE ALBERTO</v>
          </cell>
          <cell r="E454" t="str">
            <v>NOMBRADO</v>
          </cell>
          <cell r="F454" t="str">
            <v>PRINCIPAL DE</v>
          </cell>
          <cell r="G454">
            <v>625</v>
          </cell>
          <cell r="H454">
            <v>1</v>
          </cell>
          <cell r="I454">
            <v>655.52</v>
          </cell>
          <cell r="J454">
            <v>1200</v>
          </cell>
          <cell r="L454" t="str">
            <v>M</v>
          </cell>
          <cell r="M454" t="str">
            <v>PRI DE</v>
          </cell>
          <cell r="N454">
            <v>17868355</v>
          </cell>
          <cell r="O454">
            <v>20530</v>
          </cell>
          <cell r="P454" t="str">
            <v>P. EDUC.SECUNDARIA</v>
          </cell>
          <cell r="Q454" t="str">
            <v>MAESTRO</v>
          </cell>
          <cell r="S454" t="str">
            <v xml:space="preserve"> </v>
          </cell>
          <cell r="U454" t="str">
            <v>CASADO</v>
          </cell>
          <cell r="V454">
            <v>26024</v>
          </cell>
          <cell r="W454" t="str">
            <v>LOS PAUJILES N° 180 - LOS PINOS - TRUJILLO</v>
          </cell>
          <cell r="X454" t="str">
            <v/>
          </cell>
          <cell r="Y454" t="str">
            <v/>
          </cell>
        </row>
        <row r="455">
          <cell r="A455">
            <v>1522</v>
          </cell>
          <cell r="B455" t="str">
            <v>EDUCACION Y CC. DE LA COMUNICACIÓN</v>
          </cell>
          <cell r="C455" t="str">
            <v>CIENCIAS DE LA EDUCACION</v>
          </cell>
          <cell r="D455" t="str">
            <v>ROBLES ORTIZ FIDEL</v>
          </cell>
          <cell r="E455" t="str">
            <v>NOMBRADO</v>
          </cell>
          <cell r="F455" t="str">
            <v>PRINCIPAL DE</v>
          </cell>
          <cell r="G455">
            <v>626</v>
          </cell>
          <cell r="H455">
            <v>1</v>
          </cell>
          <cell r="I455">
            <v>655.52</v>
          </cell>
          <cell r="J455">
            <v>1200</v>
          </cell>
          <cell r="L455" t="str">
            <v>M</v>
          </cell>
          <cell r="M455" t="str">
            <v>PRI DE</v>
          </cell>
          <cell r="N455">
            <v>17916555</v>
          </cell>
          <cell r="O455">
            <v>20530</v>
          </cell>
          <cell r="P455" t="str">
            <v>P. EDUC.SECUNDARIA</v>
          </cell>
          <cell r="Q455" t="str">
            <v xml:space="preserve"> </v>
          </cell>
          <cell r="S455" t="str">
            <v xml:space="preserve"> </v>
          </cell>
          <cell r="U455" t="str">
            <v>CASADO</v>
          </cell>
          <cell r="V455">
            <v>27120</v>
          </cell>
          <cell r="W455" t="str">
            <v>LAS CAMELIAS N° 425 - MARIA DEL SOCORRO - HUANCHACO</v>
          </cell>
          <cell r="X455" t="str">
            <v/>
          </cell>
          <cell r="Y455" t="str">
            <v/>
          </cell>
        </row>
        <row r="456">
          <cell r="A456">
            <v>5052</v>
          </cell>
          <cell r="B456" t="str">
            <v>EDUCACION Y CC. DE LA COMUNICACIÓN</v>
          </cell>
          <cell r="C456" t="str">
            <v>CIENCIAS DE LA EDUCACION</v>
          </cell>
          <cell r="D456" t="str">
            <v>ORTIZ TAVARA TERESA MARILU</v>
          </cell>
          <cell r="E456" t="str">
            <v>NOMBRADO</v>
          </cell>
          <cell r="F456" t="str">
            <v>PRINCIPAL DE</v>
          </cell>
          <cell r="G456">
            <v>627</v>
          </cell>
          <cell r="H456">
            <v>1</v>
          </cell>
          <cell r="I456">
            <v>251.74</v>
          </cell>
          <cell r="J456">
            <v>1200</v>
          </cell>
          <cell r="L456" t="str">
            <v>F</v>
          </cell>
          <cell r="M456" t="str">
            <v>PRI DE</v>
          </cell>
          <cell r="N456">
            <v>17837284</v>
          </cell>
          <cell r="O456" t="str">
            <v>A.F.P</v>
          </cell>
          <cell r="P456" t="str">
            <v>LIC.EN EDUCACION</v>
          </cell>
          <cell r="Q456" t="str">
            <v>MAESTRO</v>
          </cell>
          <cell r="S456" t="str">
            <v xml:space="preserve"> </v>
          </cell>
          <cell r="U456" t="str">
            <v>CASADA</v>
          </cell>
          <cell r="V456">
            <v>33298</v>
          </cell>
          <cell r="W456" t="str">
            <v>MZ. 0- 3 LOTE 4 - COVICORTI - TRUJILLO</v>
          </cell>
          <cell r="X456" t="str">
            <v/>
          </cell>
          <cell r="Y456" t="str">
            <v/>
          </cell>
        </row>
        <row r="457">
          <cell r="A457">
            <v>2185</v>
          </cell>
          <cell r="B457" t="str">
            <v>EDUCACION Y CC. DE LA COMUNICACIÓN</v>
          </cell>
          <cell r="C457" t="str">
            <v>CIENCIAS DE LA EDUCACION</v>
          </cell>
          <cell r="D457" t="str">
            <v>CALDERON INFANTES ULISES</v>
          </cell>
          <cell r="E457" t="str">
            <v>NOMBRADO</v>
          </cell>
          <cell r="F457" t="str">
            <v>PRINCIPAL DE</v>
          </cell>
          <cell r="G457">
            <v>628</v>
          </cell>
          <cell r="H457">
            <v>1</v>
          </cell>
          <cell r="I457">
            <v>655.54</v>
          </cell>
          <cell r="J457">
            <v>1200</v>
          </cell>
          <cell r="L457" t="str">
            <v>M</v>
          </cell>
          <cell r="M457" t="str">
            <v>PRI DE</v>
          </cell>
          <cell r="N457">
            <v>17865714</v>
          </cell>
          <cell r="O457">
            <v>20530</v>
          </cell>
          <cell r="P457" t="str">
            <v>P. EDUC.SECUNDARIA</v>
          </cell>
          <cell r="Q457" t="str">
            <v>MAESTRO</v>
          </cell>
          <cell r="S457" t="str">
            <v xml:space="preserve"> </v>
          </cell>
          <cell r="U457" t="str">
            <v>CASADO</v>
          </cell>
          <cell r="V457">
            <v>29768</v>
          </cell>
          <cell r="W457" t="str">
            <v>PEDRO MUÑIZ N° 192 - SAN NICOLAS - TRUJILLO</v>
          </cell>
          <cell r="X457" t="str">
            <v/>
          </cell>
          <cell r="Y457" t="str">
            <v/>
          </cell>
        </row>
        <row r="458">
          <cell r="A458">
            <v>972</v>
          </cell>
          <cell r="B458" t="str">
            <v>EDUCACION Y CC. DE LA COMUNICACIÓN</v>
          </cell>
          <cell r="C458" t="str">
            <v>CIENCIAS DE LA EDUCACION</v>
          </cell>
          <cell r="D458" t="str">
            <v>MOYA OBESO ALBERTO SANTIAGO</v>
          </cell>
          <cell r="E458" t="str">
            <v>NOMBRADO</v>
          </cell>
          <cell r="F458" t="str">
            <v>PRINCIPAL DE</v>
          </cell>
          <cell r="G458">
            <v>629</v>
          </cell>
          <cell r="H458">
            <v>1</v>
          </cell>
          <cell r="I458">
            <v>655.54</v>
          </cell>
          <cell r="J458">
            <v>1200</v>
          </cell>
          <cell r="L458" t="str">
            <v>M</v>
          </cell>
          <cell r="M458" t="str">
            <v>PRI DE</v>
          </cell>
          <cell r="N458">
            <v>17859880</v>
          </cell>
          <cell r="O458">
            <v>20530</v>
          </cell>
          <cell r="P458" t="str">
            <v>P. EDUC.SECUNDARIA</v>
          </cell>
          <cell r="Q458" t="str">
            <v>MAESTRO</v>
          </cell>
          <cell r="S458" t="str">
            <v xml:space="preserve"> </v>
          </cell>
          <cell r="U458" t="str">
            <v>CASADO</v>
          </cell>
          <cell r="V458">
            <v>25508</v>
          </cell>
          <cell r="W458" t="str">
            <v xml:space="preserve">SANTA N° 979 -  - </v>
          </cell>
          <cell r="X458" t="str">
            <v/>
          </cell>
          <cell r="Y458" t="str">
            <v/>
          </cell>
        </row>
        <row r="459">
          <cell r="A459">
            <v>2655</v>
          </cell>
          <cell r="B459" t="str">
            <v>EDUCACION Y CC. DE LA COMUNICACIÓN</v>
          </cell>
          <cell r="C459" t="str">
            <v>CIENCIAS DE LA EDUCACION</v>
          </cell>
          <cell r="D459" t="str">
            <v>ARROYO HUAMANCHUMO AURELIO MERCEDES</v>
          </cell>
          <cell r="E459" t="str">
            <v>NOMBRADO</v>
          </cell>
          <cell r="F459" t="str">
            <v>PRINCIPAL DE</v>
          </cell>
          <cell r="G459">
            <v>630</v>
          </cell>
          <cell r="H459">
            <v>1</v>
          </cell>
          <cell r="I459">
            <v>647.08000000000004</v>
          </cell>
          <cell r="J459">
            <v>1200</v>
          </cell>
          <cell r="L459" t="str">
            <v>M</v>
          </cell>
          <cell r="M459" t="str">
            <v>PRI DE</v>
          </cell>
          <cell r="N459">
            <v>17939602</v>
          </cell>
          <cell r="O459" t="str">
            <v>A.F.P</v>
          </cell>
          <cell r="P459" t="str">
            <v>ESP. EN EDUC.ES.</v>
          </cell>
          <cell r="Q459" t="str">
            <v>MAESTRO</v>
          </cell>
          <cell r="S459" t="str">
            <v>DOCTOR</v>
          </cell>
          <cell r="U459" t="str">
            <v>CASADO</v>
          </cell>
          <cell r="V459">
            <v>30468</v>
          </cell>
          <cell r="W459" t="str">
            <v>RAMON CASTILLA N° 825 2DO PISO - CHICAGO - TRUJILLO</v>
          </cell>
          <cell r="X459">
            <v>5</v>
          </cell>
          <cell r="Y459" t="str">
            <v>JEFE DE DEPARTAMENTO</v>
          </cell>
        </row>
        <row r="460">
          <cell r="A460">
            <v>3006</v>
          </cell>
          <cell r="B460" t="str">
            <v>EDUCACION Y CC. DE LA COMUNICACIÓN</v>
          </cell>
          <cell r="C460" t="str">
            <v>CIENCIAS DE LA EDUCACION</v>
          </cell>
          <cell r="D460" t="str">
            <v>RAFAEL SANCHEZ AUREA ELIZABETH</v>
          </cell>
          <cell r="E460" t="str">
            <v>NOMBRADO</v>
          </cell>
          <cell r="F460" t="str">
            <v>PRINCIPAL DE</v>
          </cell>
          <cell r="G460">
            <v>631</v>
          </cell>
          <cell r="H460">
            <v>1</v>
          </cell>
          <cell r="I460">
            <v>645.52</v>
          </cell>
          <cell r="J460">
            <v>1200</v>
          </cell>
          <cell r="L460" t="str">
            <v>F</v>
          </cell>
          <cell r="M460" t="str">
            <v>PRI DE</v>
          </cell>
          <cell r="N460">
            <v>17930565</v>
          </cell>
          <cell r="O460" t="str">
            <v>A.F.P</v>
          </cell>
          <cell r="P460" t="str">
            <v>LIC.EN EDUCACION</v>
          </cell>
          <cell r="Q460" t="str">
            <v>MAESTRO</v>
          </cell>
          <cell r="S460" t="str">
            <v xml:space="preserve"> </v>
          </cell>
          <cell r="U460" t="str">
            <v>CASADA</v>
          </cell>
          <cell r="V460">
            <v>31971</v>
          </cell>
          <cell r="W460" t="str">
            <v xml:space="preserve">LOS ZAFIROS N° 325 - LA RINCONADA - </v>
          </cell>
          <cell r="X460" t="str">
            <v/>
          </cell>
          <cell r="Y460" t="str">
            <v/>
          </cell>
        </row>
        <row r="461">
          <cell r="A461">
            <v>2175</v>
          </cell>
          <cell r="B461" t="str">
            <v>EDUCACION Y CC. DE LA COMUNICACIÓN</v>
          </cell>
          <cell r="C461" t="str">
            <v>CIENCIAS DE LA EDUCACION</v>
          </cell>
          <cell r="D461" t="str">
            <v>SANCHEZ PELAEZ HUGO TOMAS</v>
          </cell>
          <cell r="E461" t="str">
            <v>NOMBRADO</v>
          </cell>
          <cell r="F461" t="str">
            <v>ASOCIADO DE</v>
          </cell>
          <cell r="G461">
            <v>632</v>
          </cell>
          <cell r="H461">
            <v>1</v>
          </cell>
          <cell r="I461">
            <v>248.74</v>
          </cell>
          <cell r="J461">
            <v>580</v>
          </cell>
          <cell r="L461" t="str">
            <v>M</v>
          </cell>
          <cell r="M461" t="str">
            <v>ASO DE</v>
          </cell>
          <cell r="N461">
            <v>17902732</v>
          </cell>
          <cell r="O461" t="str">
            <v>A.F.P</v>
          </cell>
          <cell r="P461" t="str">
            <v>P. EDUC.SECUNDARIA</v>
          </cell>
          <cell r="Q461" t="str">
            <v>MAESTRO</v>
          </cell>
          <cell r="S461" t="str">
            <v xml:space="preserve"> </v>
          </cell>
          <cell r="U461" t="str">
            <v>CASADO</v>
          </cell>
          <cell r="V461">
            <v>29292</v>
          </cell>
          <cell r="W461" t="str">
            <v>JUAN PABLO N° 891 - VISTA HERMOSA - TRUJILLO</v>
          </cell>
          <cell r="X461" t="str">
            <v/>
          </cell>
          <cell r="Y461" t="str">
            <v/>
          </cell>
        </row>
        <row r="462">
          <cell r="A462">
            <v>3276</v>
          </cell>
          <cell r="B462" t="str">
            <v>EDUCACION Y CC. DE LA COMUNICACIÓN</v>
          </cell>
          <cell r="C462" t="str">
            <v>CIENCIAS DE LA EDUCACION</v>
          </cell>
          <cell r="D462" t="str">
            <v>GONZALEZ VILLANUEVA DANIEL ANTONIO</v>
          </cell>
          <cell r="E462" t="str">
            <v>NOMBRADO</v>
          </cell>
          <cell r="F462" t="str">
            <v>ASOCIADO DE</v>
          </cell>
          <cell r="G462">
            <v>636</v>
          </cell>
          <cell r="H462">
            <v>1</v>
          </cell>
          <cell r="I462">
            <v>249.74</v>
          </cell>
          <cell r="J462">
            <v>580</v>
          </cell>
          <cell r="L462" t="str">
            <v>M</v>
          </cell>
          <cell r="M462" t="str">
            <v>ASO DE</v>
          </cell>
          <cell r="N462">
            <v>17884345</v>
          </cell>
          <cell r="O462" t="str">
            <v>A.F.P</v>
          </cell>
          <cell r="P462" t="str">
            <v>P. EDUC.SECUNDARIA</v>
          </cell>
          <cell r="Q462" t="str">
            <v>MAESTRO</v>
          </cell>
          <cell r="S462" t="str">
            <v xml:space="preserve"> </v>
          </cell>
          <cell r="U462" t="str">
            <v>CASADO</v>
          </cell>
          <cell r="V462">
            <v>32478</v>
          </cell>
          <cell r="W462" t="str">
            <v>MIGUEL IGLESIAS # 256 - SANTA MARIA V ETAPA - TRUJILLO</v>
          </cell>
          <cell r="X462" t="str">
            <v/>
          </cell>
          <cell r="Y462" t="str">
            <v/>
          </cell>
        </row>
        <row r="463">
          <cell r="A463">
            <v>4863</v>
          </cell>
          <cell r="B463" t="str">
            <v>EDUCACION Y CC. DE LA COMUNICACIÓN</v>
          </cell>
          <cell r="C463" t="str">
            <v>CIENCIAS DE LA EDUCACION</v>
          </cell>
          <cell r="D463" t="str">
            <v>JIMENEZ RODRIGUEZ MARIA ELENA</v>
          </cell>
          <cell r="E463" t="str">
            <v>NOMBRADO</v>
          </cell>
          <cell r="F463" t="str">
            <v>AUXILIAR DE</v>
          </cell>
          <cell r="G463">
            <v>639</v>
          </cell>
          <cell r="H463">
            <v>1</v>
          </cell>
          <cell r="I463">
            <v>86.32</v>
          </cell>
          <cell r="J463">
            <v>300</v>
          </cell>
          <cell r="L463" t="str">
            <v>F</v>
          </cell>
          <cell r="M463" t="str">
            <v>AUX DE</v>
          </cell>
          <cell r="N463">
            <v>18135324</v>
          </cell>
          <cell r="O463">
            <v>19990</v>
          </cell>
          <cell r="P463" t="str">
            <v>LIC.EN EDUCACION</v>
          </cell>
          <cell r="Q463" t="str">
            <v xml:space="preserve"> </v>
          </cell>
          <cell r="S463" t="str">
            <v xml:space="preserve"> </v>
          </cell>
          <cell r="U463" t="str">
            <v>CASADA</v>
          </cell>
          <cell r="V463">
            <v>35950</v>
          </cell>
          <cell r="W463" t="str">
            <v xml:space="preserve">EDIF.I DPTO.501 CONJ.HABITACIN.TUMI V.HERMOSA -  - </v>
          </cell>
          <cell r="X463" t="str">
            <v/>
          </cell>
          <cell r="Y463" t="str">
            <v/>
          </cell>
        </row>
        <row r="464">
          <cell r="A464">
            <v>5060</v>
          </cell>
          <cell r="B464" t="str">
            <v>EDUCACION Y CC. DE LA COMUNICACIÓN</v>
          </cell>
          <cell r="C464" t="str">
            <v>CIENCIAS DE LA EDUCACION</v>
          </cell>
          <cell r="D464" t="str">
            <v>SANCHEZ MOYA ELIZABETH CONSUELO</v>
          </cell>
          <cell r="E464" t="str">
            <v>NOMBRADO</v>
          </cell>
          <cell r="F464" t="str">
            <v>AUXILIAR TC</v>
          </cell>
          <cell r="G464">
            <v>640</v>
          </cell>
          <cell r="H464">
            <v>1</v>
          </cell>
          <cell r="I464">
            <v>116.9</v>
          </cell>
          <cell r="J464">
            <v>280</v>
          </cell>
          <cell r="L464" t="str">
            <v>F</v>
          </cell>
          <cell r="M464" t="str">
            <v>AUX TC</v>
          </cell>
          <cell r="N464">
            <v>17805796</v>
          </cell>
          <cell r="O464" t="str">
            <v>A.F.P</v>
          </cell>
          <cell r="P464" t="str">
            <v>LIC.EN EDUCACION</v>
          </cell>
          <cell r="Q464" t="str">
            <v xml:space="preserve"> </v>
          </cell>
          <cell r="S464" t="str">
            <v xml:space="preserve"> </v>
          </cell>
          <cell r="U464" t="str">
            <v>VIUDA</v>
          </cell>
          <cell r="V464">
            <v>33329</v>
          </cell>
          <cell r="W464" t="str">
            <v>MZ. E3 LOTE 24 B - COVICORTI - TRUJILLO</v>
          </cell>
          <cell r="X464" t="str">
            <v/>
          </cell>
          <cell r="Y464" t="str">
            <v/>
          </cell>
        </row>
        <row r="465">
          <cell r="A465">
            <v>4957</v>
          </cell>
          <cell r="B465" t="str">
            <v>EDUCACION Y CC. DE LA COMUNICACIÓN</v>
          </cell>
          <cell r="C465" t="str">
            <v>CIENCIAS DE LA EDUCACION</v>
          </cell>
          <cell r="D465" t="str">
            <v>CAMACHO FIGUEROA CARLA ELIZABETH</v>
          </cell>
          <cell r="E465" t="str">
            <v>NOMBRADO</v>
          </cell>
          <cell r="F465" t="str">
            <v>AUXILIAR TC</v>
          </cell>
          <cell r="G465">
            <v>641</v>
          </cell>
          <cell r="H465">
            <v>1</v>
          </cell>
          <cell r="I465">
            <v>130.38</v>
          </cell>
          <cell r="J465">
            <v>280</v>
          </cell>
          <cell r="L465" t="str">
            <v>F</v>
          </cell>
          <cell r="M465" t="str">
            <v>AUX TC</v>
          </cell>
          <cell r="N465">
            <v>18120309</v>
          </cell>
          <cell r="O465" t="str">
            <v>A.F.P</v>
          </cell>
          <cell r="P465" t="str">
            <v>LIC. EDUC.INICIAL.</v>
          </cell>
          <cell r="Q465" t="str">
            <v>MAESTRO</v>
          </cell>
          <cell r="S465" t="str">
            <v xml:space="preserve"> </v>
          </cell>
          <cell r="U465" t="str">
            <v>CONVIV.</v>
          </cell>
          <cell r="V465">
            <v>36290</v>
          </cell>
          <cell r="W465" t="str">
            <v xml:space="preserve"> MZ. G LOTE 3 - UPAO II - BUENOS AIRES</v>
          </cell>
          <cell r="X465" t="str">
            <v/>
          </cell>
          <cell r="Y465" t="str">
            <v/>
          </cell>
        </row>
        <row r="466">
          <cell r="A466">
            <v>5151</v>
          </cell>
          <cell r="B466" t="str">
            <v>EDUCACION Y CC. DE LA COMUNICACIÓN</v>
          </cell>
          <cell r="C466" t="str">
            <v>CIENCIAS DE LA EDUCACION</v>
          </cell>
          <cell r="D466" t="str">
            <v>MEREGILDO GOMEZ MAGNA RUTH</v>
          </cell>
          <cell r="E466" t="str">
            <v>NOMBRADO</v>
          </cell>
          <cell r="F466" t="str">
            <v>AUXILIAR TC</v>
          </cell>
          <cell r="G466">
            <v>642</v>
          </cell>
          <cell r="H466">
            <v>1</v>
          </cell>
          <cell r="I466">
            <v>0</v>
          </cell>
          <cell r="J466">
            <v>0</v>
          </cell>
          <cell r="L466" t="str">
            <v>F</v>
          </cell>
          <cell r="M466" t="str">
            <v>AUX TC</v>
          </cell>
          <cell r="N466">
            <v>19032278</v>
          </cell>
          <cell r="O466" t="str">
            <v>A.F.P.</v>
          </cell>
          <cell r="P466" t="str">
            <v>LIC.EN EDUCACION</v>
          </cell>
          <cell r="Q466" t="str">
            <v>MAESTRO</v>
          </cell>
          <cell r="S466" t="str">
            <v xml:space="preserve"> </v>
          </cell>
          <cell r="U466" t="str">
            <v>CASADA</v>
          </cell>
          <cell r="V466">
            <v>36654</v>
          </cell>
          <cell r="W466" t="str">
            <v>FORTUNATO HERRERA N° 438 - GRAN CHIMU - TRUJILLO</v>
          </cell>
          <cell r="X466" t="str">
            <v/>
          </cell>
          <cell r="Y466" t="str">
            <v/>
          </cell>
        </row>
        <row r="467">
          <cell r="A467">
            <v>5760</v>
          </cell>
          <cell r="B467" t="str">
            <v>EDUCACION Y CC. DE LA COMUNICACIÓN</v>
          </cell>
          <cell r="C467" t="str">
            <v>CIENCIAS DE LA EDUCACION</v>
          </cell>
          <cell r="D467" t="str">
            <v>VASQUEZ MONDRAGON CECILIA DEL PILAR</v>
          </cell>
          <cell r="E467" t="str">
            <v>NOMBRADO</v>
          </cell>
          <cell r="F467" t="str">
            <v>AUXILIAR TC</v>
          </cell>
          <cell r="G467">
            <v>643</v>
          </cell>
          <cell r="H467">
            <v>1</v>
          </cell>
          <cell r="I467">
            <v>0</v>
          </cell>
          <cell r="J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U467">
            <v>0</v>
          </cell>
          <cell r="V467" t="str">
            <v>*</v>
          </cell>
          <cell r="W467">
            <v>0</v>
          </cell>
          <cell r="X467" t="str">
            <v/>
          </cell>
          <cell r="Y467" t="str">
            <v/>
          </cell>
        </row>
        <row r="468">
          <cell r="A468">
            <v>4059</v>
          </cell>
          <cell r="B468" t="str">
            <v>EDUCACION Y CC. DE LA COMUNICACIÓN</v>
          </cell>
          <cell r="C468" t="str">
            <v>CIENCIAS DE LA EDUCACION</v>
          </cell>
          <cell r="D468" t="str">
            <v>CASTILLO NAVARRO JOSE ISMAEL</v>
          </cell>
          <cell r="E468" t="str">
            <v>NOMBRADO</v>
          </cell>
          <cell r="F468" t="str">
            <v>AUXILIAR TP 20 H</v>
          </cell>
          <cell r="G468">
            <v>644</v>
          </cell>
          <cell r="H468">
            <v>1</v>
          </cell>
          <cell r="I468">
            <v>45.34</v>
          </cell>
          <cell r="J468">
            <v>140</v>
          </cell>
          <cell r="L468" t="str">
            <v>M</v>
          </cell>
          <cell r="M468" t="str">
            <v>AUX TP</v>
          </cell>
          <cell r="N468">
            <v>18022690</v>
          </cell>
          <cell r="O468">
            <v>19990</v>
          </cell>
          <cell r="P468" t="str">
            <v>LIC.EN EDUCACION</v>
          </cell>
          <cell r="Q468" t="str">
            <v>MAESTRO</v>
          </cell>
          <cell r="S468" t="str">
            <v xml:space="preserve"> </v>
          </cell>
          <cell r="U468" t="str">
            <v>CASADO</v>
          </cell>
          <cell r="V468">
            <v>33008</v>
          </cell>
          <cell r="W468" t="str">
            <v>LIBERTAD Nº 661 - SALAVERRY - SALAVERRY</v>
          </cell>
          <cell r="X468" t="str">
            <v/>
          </cell>
          <cell r="Y468" t="str">
            <v/>
          </cell>
        </row>
        <row r="469">
          <cell r="A469">
            <v>3005</v>
          </cell>
          <cell r="B469" t="str">
            <v>EDUCACION Y CC. DE LA COMUNICACIÓN</v>
          </cell>
          <cell r="C469" t="str">
            <v>CIENCIAS DE LA EDUCACION</v>
          </cell>
          <cell r="D469" t="str">
            <v>BOCANEGRA RODRIGUEZ DE CASTRO MARIA</v>
          </cell>
          <cell r="E469" t="str">
            <v>NOMBRADO</v>
          </cell>
          <cell r="F469" t="str">
            <v>PRINCIPAL DE</v>
          </cell>
          <cell r="G469">
            <v>684</v>
          </cell>
          <cell r="H469">
            <v>1</v>
          </cell>
          <cell r="I469">
            <v>238.96</v>
          </cell>
          <cell r="J469">
            <v>1200</v>
          </cell>
          <cell r="L469" t="str">
            <v>F</v>
          </cell>
          <cell r="M469" t="str">
            <v>PRI DE</v>
          </cell>
          <cell r="N469">
            <v>18834971</v>
          </cell>
          <cell r="O469" t="str">
            <v>A.F.P</v>
          </cell>
          <cell r="P469" t="str">
            <v>LIC. EDUC.FIL.</v>
          </cell>
          <cell r="Q469" t="str">
            <v>MAESTRO</v>
          </cell>
          <cell r="S469" t="str">
            <v xml:space="preserve"> </v>
          </cell>
          <cell r="U469" t="str">
            <v>CASADA</v>
          </cell>
          <cell r="V469">
            <v>31971</v>
          </cell>
          <cell r="W469" t="str">
            <v>MZ LL5 LOTE 10 CALLE LOS RETONAS - LOS ROSALES DE SAN ANDRES - TRUJILLO</v>
          </cell>
          <cell r="X469" t="str">
            <v/>
          </cell>
          <cell r="Y469" t="str">
            <v/>
          </cell>
        </row>
        <row r="470">
          <cell r="A470">
            <v>5150</v>
          </cell>
          <cell r="B470" t="str">
            <v>EDUCACION Y CC. DE LA COMUNICACIÓN</v>
          </cell>
          <cell r="C470" t="str">
            <v>CIENCIAS DE LA EDUCACION</v>
          </cell>
          <cell r="D470" t="str">
            <v>BAUTISTA CONDOR JOSE LEONCIO</v>
          </cell>
          <cell r="E470" t="str">
            <v>CONTRATADO</v>
          </cell>
          <cell r="F470" t="str">
            <v>AUXILIAR TC</v>
          </cell>
          <cell r="G470">
            <v>246</v>
          </cell>
          <cell r="H470">
            <v>1</v>
          </cell>
          <cell r="I470">
            <v>0</v>
          </cell>
          <cell r="J470">
            <v>0</v>
          </cell>
          <cell r="L470" t="str">
            <v>M</v>
          </cell>
          <cell r="M470" t="str">
            <v>AUX TC</v>
          </cell>
          <cell r="N470">
            <v>18196602</v>
          </cell>
          <cell r="O470" t="str">
            <v>A.F.P.</v>
          </cell>
          <cell r="P470" t="str">
            <v>LIC.EN EDUCACION</v>
          </cell>
          <cell r="Q470" t="str">
            <v xml:space="preserve"> </v>
          </cell>
          <cell r="S470" t="str">
            <v xml:space="preserve"> </v>
          </cell>
          <cell r="U470" t="str">
            <v>CASADO</v>
          </cell>
          <cell r="V470" t="str">
            <v>*</v>
          </cell>
          <cell r="W470" t="str">
            <v>METROPOLITANA - MZ. G L 25 B - VIRGEN DE LA PUERTA - TRUJILLO</v>
          </cell>
          <cell r="X470" t="str">
            <v/>
          </cell>
          <cell r="Y470" t="str">
            <v/>
          </cell>
        </row>
        <row r="471">
          <cell r="A471">
            <v>4959</v>
          </cell>
          <cell r="B471" t="str">
            <v>EDUCACION Y CC. DE LA COMUNICACIÓN</v>
          </cell>
          <cell r="C471" t="str">
            <v>CIENCIAS DE LA EDUCACION</v>
          </cell>
          <cell r="D471" t="str">
            <v>JARA LEON HILDA</v>
          </cell>
          <cell r="E471" t="str">
            <v>CONTRATADO</v>
          </cell>
          <cell r="F471" t="str">
            <v>AUXILIAR TC</v>
          </cell>
          <cell r="G471">
            <v>635</v>
          </cell>
          <cell r="H471">
            <v>1</v>
          </cell>
          <cell r="I471">
            <v>0</v>
          </cell>
          <cell r="J471">
            <v>0</v>
          </cell>
          <cell r="L471" t="str">
            <v>F</v>
          </cell>
          <cell r="M471" t="str">
            <v>AUX TC</v>
          </cell>
          <cell r="N471">
            <v>17939193</v>
          </cell>
          <cell r="O471" t="str">
            <v>A.F.P.</v>
          </cell>
          <cell r="P471" t="str">
            <v>LIC. EDUC.INICIAL.</v>
          </cell>
          <cell r="Q471" t="str">
            <v xml:space="preserve"> </v>
          </cell>
          <cell r="S471" t="str">
            <v xml:space="preserve"> </v>
          </cell>
          <cell r="U471" t="str">
            <v>SOLTERA</v>
          </cell>
          <cell r="V471">
            <v>36297</v>
          </cell>
          <cell r="W471" t="str">
            <v>HUALLAGA N° 313 - EL MOLINO - TRUJILLO</v>
          </cell>
          <cell r="X471" t="str">
            <v/>
          </cell>
          <cell r="Y471" t="str">
            <v/>
          </cell>
        </row>
        <row r="472">
          <cell r="A472">
            <v>5476</v>
          </cell>
          <cell r="B472" t="str">
            <v>EDUCACION Y CC. DE LA COMUNICACIÓN</v>
          </cell>
          <cell r="C472" t="str">
            <v>CIENCIAS DE LA EDUCACION</v>
          </cell>
          <cell r="D472" t="str">
            <v>GUTIERREZ ALARCON HILMA ROSA</v>
          </cell>
          <cell r="E472" t="str">
            <v>CONTRATADO</v>
          </cell>
          <cell r="F472" t="str">
            <v>AUXILIAR TC</v>
          </cell>
          <cell r="G472">
            <v>883</v>
          </cell>
          <cell r="H472">
            <v>1</v>
          </cell>
          <cell r="I472">
            <v>0</v>
          </cell>
          <cell r="J472">
            <v>0</v>
          </cell>
          <cell r="L472" t="str">
            <v>F</v>
          </cell>
          <cell r="M472" t="str">
            <v>AUX TC</v>
          </cell>
          <cell r="N472">
            <v>27746918</v>
          </cell>
          <cell r="O472" t="str">
            <v>A.F.P.</v>
          </cell>
          <cell r="P472" t="str">
            <v>LIC. EN EDUCACION</v>
          </cell>
          <cell r="Q472" t="str">
            <v xml:space="preserve"> </v>
          </cell>
          <cell r="S472" t="str">
            <v xml:space="preserve"> </v>
          </cell>
          <cell r="U472" t="str">
            <v>CASADA</v>
          </cell>
          <cell r="V472">
            <v>38047</v>
          </cell>
          <cell r="W472" t="str">
            <v>LIVERPOOL CUADRA 3 B -1 - SAN SALVADOR - TRUJILLO</v>
          </cell>
          <cell r="X472" t="str">
            <v/>
          </cell>
          <cell r="Y472" t="str">
            <v/>
          </cell>
        </row>
        <row r="473">
          <cell r="A473">
            <v>0</v>
          </cell>
          <cell r="B473" t="str">
            <v>EDUCACION Y CC. DE LA COMUNICACIÓN</v>
          </cell>
          <cell r="C473" t="str">
            <v>CIENCIAS DE LA EDUCACION</v>
          </cell>
          <cell r="D473" t="str">
            <v>VACANTE</v>
          </cell>
          <cell r="E473">
            <v>0</v>
          </cell>
          <cell r="F473">
            <v>0</v>
          </cell>
          <cell r="G473">
            <v>638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U473">
            <v>0</v>
          </cell>
          <cell r="V473" t="str">
            <v>*</v>
          </cell>
          <cell r="W473">
            <v>0</v>
          </cell>
          <cell r="Y473" t="str">
            <v/>
          </cell>
        </row>
        <row r="474">
          <cell r="A474">
            <v>2817</v>
          </cell>
          <cell r="B474" t="str">
            <v>EDUCACION Y CC. DE LA COMUNICACIÓN</v>
          </cell>
          <cell r="C474" t="str">
            <v>CIENCIAS PSICOLOGICAS</v>
          </cell>
          <cell r="D474" t="str">
            <v>CHAVEZ VILLACORTA MANUEL JESUS</v>
          </cell>
          <cell r="E474" t="str">
            <v>NOMBRADO</v>
          </cell>
          <cell r="F474" t="str">
            <v>PRINCIPAL DE</v>
          </cell>
          <cell r="G474">
            <v>645</v>
          </cell>
          <cell r="H474">
            <v>1</v>
          </cell>
          <cell r="I474">
            <v>649.38</v>
          </cell>
          <cell r="J474">
            <v>1200</v>
          </cell>
          <cell r="L474" t="str">
            <v>M</v>
          </cell>
          <cell r="M474" t="str">
            <v>PRI DE</v>
          </cell>
          <cell r="N474">
            <v>17907456</v>
          </cell>
          <cell r="O474">
            <v>19990</v>
          </cell>
          <cell r="P474" t="str">
            <v>LIC.EN EDUCACION</v>
          </cell>
          <cell r="Q474" t="str">
            <v>MAESTRO</v>
          </cell>
          <cell r="S474" t="str">
            <v xml:space="preserve"> </v>
          </cell>
          <cell r="U474" t="str">
            <v>CASADO</v>
          </cell>
          <cell r="V474">
            <v>31138</v>
          </cell>
          <cell r="W474" t="str">
            <v>PSJE. AVENDAÑO N° 372 - GRAN CHIMU - TRUJILLO</v>
          </cell>
          <cell r="X474" t="str">
            <v/>
          </cell>
          <cell r="Y474" t="str">
            <v/>
          </cell>
        </row>
        <row r="475">
          <cell r="A475">
            <v>1954</v>
          </cell>
          <cell r="B475" t="str">
            <v>EDUCACION Y CC. DE LA COMUNICACIÓN</v>
          </cell>
          <cell r="C475" t="str">
            <v>CIENCIAS PSICOLOGICAS</v>
          </cell>
          <cell r="D475" t="str">
            <v>DIAZ HERRERA CESAR ALBERTO</v>
          </cell>
          <cell r="E475" t="str">
            <v>NOMBRADO</v>
          </cell>
          <cell r="F475" t="str">
            <v>PRINCIPAL DE</v>
          </cell>
          <cell r="G475">
            <v>646</v>
          </cell>
          <cell r="H475">
            <v>1</v>
          </cell>
          <cell r="I475">
            <v>655.54</v>
          </cell>
          <cell r="J475">
            <v>1200</v>
          </cell>
          <cell r="L475" t="str">
            <v>M</v>
          </cell>
          <cell r="M475" t="str">
            <v>PRI DE</v>
          </cell>
          <cell r="N475">
            <v>17846096</v>
          </cell>
          <cell r="O475">
            <v>20530</v>
          </cell>
          <cell r="P475" t="str">
            <v>LIC.EN EDUCACION</v>
          </cell>
          <cell r="Q475" t="str">
            <v>MAESTRO</v>
          </cell>
          <cell r="S475" t="str">
            <v xml:space="preserve"> </v>
          </cell>
          <cell r="U475" t="str">
            <v>CASADO</v>
          </cell>
          <cell r="V475">
            <v>28795</v>
          </cell>
          <cell r="W475" t="str">
            <v>SAN FRANCISCO N° 415 - SAN SALVADOR - TRUJILLO</v>
          </cell>
          <cell r="X475">
            <v>5</v>
          </cell>
          <cell r="Y475" t="str">
            <v>JEFE DE DEPARTAMENTO</v>
          </cell>
        </row>
        <row r="476">
          <cell r="A476">
            <v>2715</v>
          </cell>
          <cell r="B476" t="str">
            <v>EDUCACION Y CC. DE LA COMUNICACIÓN</v>
          </cell>
          <cell r="C476" t="str">
            <v>CIENCIAS PSICOLOGICAS</v>
          </cell>
          <cell r="D476" t="str">
            <v>MIRANDA VARGAS MANUEL JESUS</v>
          </cell>
          <cell r="E476" t="str">
            <v>NOMBRADO</v>
          </cell>
          <cell r="F476" t="str">
            <v>PRINCIPAL DE</v>
          </cell>
          <cell r="G476">
            <v>647</v>
          </cell>
          <cell r="H476">
            <v>1</v>
          </cell>
          <cell r="I476">
            <v>645.55999999999995</v>
          </cell>
          <cell r="J476">
            <v>1200</v>
          </cell>
          <cell r="L476" t="str">
            <v>M</v>
          </cell>
          <cell r="M476" t="str">
            <v>PRI DE</v>
          </cell>
          <cell r="N476">
            <v>17921355</v>
          </cell>
          <cell r="O476">
            <v>19990</v>
          </cell>
          <cell r="P476" t="str">
            <v>P. ED.SEC/ABOG.</v>
          </cell>
          <cell r="Q476" t="str">
            <v xml:space="preserve"> </v>
          </cell>
          <cell r="S476" t="str">
            <v xml:space="preserve"> </v>
          </cell>
          <cell r="U476" t="str">
            <v>CASADO</v>
          </cell>
          <cell r="V476">
            <v>30700</v>
          </cell>
          <cell r="W476" t="str">
            <v>TITU CUSI HUALPA N° 379 - SANTA MARIA - TRUJILLO</v>
          </cell>
          <cell r="Y476" t="str">
            <v/>
          </cell>
        </row>
        <row r="477">
          <cell r="A477">
            <v>4524</v>
          </cell>
          <cell r="B477" t="str">
            <v>EDUCACION Y CC. DE LA COMUNICACIÓN</v>
          </cell>
          <cell r="C477" t="str">
            <v>CIENCIAS PSICOLOGICAS</v>
          </cell>
          <cell r="D477" t="str">
            <v>CABRERA CIPIRAN BETTY MARGARITA</v>
          </cell>
          <cell r="E477" t="str">
            <v>NOMBRADO</v>
          </cell>
          <cell r="F477" t="str">
            <v>ASOCIADO DE</v>
          </cell>
          <cell r="G477">
            <v>649</v>
          </cell>
          <cell r="H477">
            <v>1</v>
          </cell>
          <cell r="I477">
            <v>81.040000000000006</v>
          </cell>
          <cell r="J477">
            <v>580</v>
          </cell>
          <cell r="L477" t="str">
            <v>F</v>
          </cell>
          <cell r="M477" t="str">
            <v>ASO DE</v>
          </cell>
          <cell r="N477">
            <v>17901429</v>
          </cell>
          <cell r="O477">
            <v>19990</v>
          </cell>
          <cell r="P477" t="str">
            <v>LIC.EN EDUCACION</v>
          </cell>
          <cell r="Q477" t="str">
            <v>MAESTRO</v>
          </cell>
          <cell r="S477" t="str">
            <v xml:space="preserve"> </v>
          </cell>
          <cell r="U477" t="str">
            <v>CASADA</v>
          </cell>
          <cell r="V477">
            <v>34456</v>
          </cell>
          <cell r="W477" t="str">
            <v>SAN ANDRES 225 DPTO. 401 - SAN ANDRES - TRUJILLO</v>
          </cell>
          <cell r="X477" t="str">
            <v/>
          </cell>
          <cell r="Y477" t="str">
            <v/>
          </cell>
        </row>
        <row r="478">
          <cell r="A478">
            <v>2839</v>
          </cell>
          <cell r="B478" t="str">
            <v>EDUCACION Y CC. DE LA COMUNICACIÓN</v>
          </cell>
          <cell r="C478" t="str">
            <v>CIENCIAS PSICOLOGICAS</v>
          </cell>
          <cell r="D478" t="str">
            <v>ANGELES ESCOBAR ALEJANDRO RAUL</v>
          </cell>
          <cell r="E478" t="str">
            <v>NOMBRADO</v>
          </cell>
          <cell r="F478" t="str">
            <v>ASOCIADO DE</v>
          </cell>
          <cell r="G478">
            <v>650</v>
          </cell>
          <cell r="H478">
            <v>1</v>
          </cell>
          <cell r="I478">
            <v>248.54</v>
          </cell>
          <cell r="J478">
            <v>580</v>
          </cell>
          <cell r="L478" t="str">
            <v>M</v>
          </cell>
          <cell r="M478" t="str">
            <v>ASO DE</v>
          </cell>
          <cell r="N478">
            <v>17900435</v>
          </cell>
          <cell r="O478">
            <v>19990</v>
          </cell>
          <cell r="P478" t="str">
            <v>P. EDUC.SECUNDARIA</v>
          </cell>
          <cell r="Q478" t="str">
            <v>MAESTRO</v>
          </cell>
          <cell r="S478" t="str">
            <v xml:space="preserve"> </v>
          </cell>
          <cell r="U478" t="str">
            <v>CASADO</v>
          </cell>
          <cell r="V478">
            <v>31382</v>
          </cell>
          <cell r="W478" t="str">
            <v>VICTOR LARCO N° 1509 - FATIMA -  VICTOR LARCO</v>
          </cell>
          <cell r="X478" t="str">
            <v/>
          </cell>
          <cell r="Y478" t="str">
            <v/>
          </cell>
        </row>
        <row r="479">
          <cell r="A479">
            <v>3277</v>
          </cell>
          <cell r="B479" t="str">
            <v>EDUCACION Y CC. DE LA COMUNICACIÓN</v>
          </cell>
          <cell r="C479" t="str">
            <v>CIENCIAS PSICOLOGICAS</v>
          </cell>
          <cell r="D479" t="str">
            <v>IZQUIERDO CELIZ JULIO WAGNER</v>
          </cell>
          <cell r="E479" t="str">
            <v>NOMBRADO</v>
          </cell>
          <cell r="F479" t="str">
            <v>ASOCIADO DE</v>
          </cell>
          <cell r="G479">
            <v>652</v>
          </cell>
          <cell r="H479">
            <v>1</v>
          </cell>
          <cell r="I479">
            <v>247</v>
          </cell>
          <cell r="J479">
            <v>580</v>
          </cell>
          <cell r="L479" t="str">
            <v>M</v>
          </cell>
          <cell r="M479" t="str">
            <v>ASO DE</v>
          </cell>
          <cell r="N479">
            <v>17810602</v>
          </cell>
          <cell r="O479">
            <v>19990</v>
          </cell>
          <cell r="P479" t="str">
            <v>P. EDUC.SECUNDARIA</v>
          </cell>
          <cell r="Q479" t="str">
            <v>MAESTRO</v>
          </cell>
          <cell r="S479" t="str">
            <v xml:space="preserve"> </v>
          </cell>
          <cell r="U479" t="str">
            <v>CASADO</v>
          </cell>
          <cell r="V479">
            <v>32782</v>
          </cell>
          <cell r="W479" t="str">
            <v>CAVERO Y MUÑOZ N° 549 - LAS QUINTANAS - TRUJILLO</v>
          </cell>
          <cell r="X479" t="str">
            <v/>
          </cell>
          <cell r="Y479" t="str">
            <v/>
          </cell>
        </row>
        <row r="480">
          <cell r="A480">
            <v>2736</v>
          </cell>
          <cell r="B480" t="str">
            <v>EDUCACION Y CC. DE LA COMUNICACIÓN</v>
          </cell>
          <cell r="C480" t="str">
            <v>CIENCIAS PSICOLOGICAS</v>
          </cell>
          <cell r="D480" t="str">
            <v>VALERIANO BAQUEDANO CARLOS OSWALDO</v>
          </cell>
          <cell r="E480" t="str">
            <v>NOMBRADO</v>
          </cell>
          <cell r="F480" t="str">
            <v>ASOCIADO TC</v>
          </cell>
          <cell r="G480">
            <v>653</v>
          </cell>
          <cell r="H480">
            <v>1</v>
          </cell>
          <cell r="I480">
            <v>283.94</v>
          </cell>
          <cell r="J480">
            <v>560</v>
          </cell>
          <cell r="L480" t="str">
            <v>M</v>
          </cell>
          <cell r="M480" t="str">
            <v>ASO TC</v>
          </cell>
          <cell r="N480">
            <v>18038034</v>
          </cell>
          <cell r="O480" t="str">
            <v>A.F.P</v>
          </cell>
          <cell r="P480" t="str">
            <v>P. EDUC.SECUNDARIA</v>
          </cell>
          <cell r="Q480" t="str">
            <v>MAESTRO</v>
          </cell>
          <cell r="S480" t="str">
            <v xml:space="preserve"> </v>
          </cell>
          <cell r="U480" t="str">
            <v>CASADO</v>
          </cell>
          <cell r="V480">
            <v>30895</v>
          </cell>
          <cell r="W480" t="str">
            <v>JESUS DE NAZARETH 346 DPTO. 402 - SAN ANDRES - TRUJILLO</v>
          </cell>
          <cell r="X480" t="str">
            <v/>
          </cell>
          <cell r="Y480" t="str">
            <v/>
          </cell>
        </row>
        <row r="481">
          <cell r="A481">
            <v>4751</v>
          </cell>
          <cell r="B481" t="str">
            <v>EDUCACION Y CC. DE LA COMUNICACIÓN</v>
          </cell>
          <cell r="C481" t="str">
            <v>CIENCIAS PSICOLOGICAS</v>
          </cell>
          <cell r="D481" t="str">
            <v>ZEVALLOS ECHEVERRIA ALICIA RAMONA</v>
          </cell>
          <cell r="E481" t="str">
            <v>NOMBRADO</v>
          </cell>
          <cell r="F481" t="str">
            <v>AUXILIAR DE</v>
          </cell>
          <cell r="G481">
            <v>655</v>
          </cell>
          <cell r="H481">
            <v>1</v>
          </cell>
          <cell r="I481">
            <v>0</v>
          </cell>
          <cell r="J481">
            <v>0</v>
          </cell>
          <cell r="L481" t="str">
            <v>F</v>
          </cell>
          <cell r="M481" t="str">
            <v>AUX DE</v>
          </cell>
          <cell r="N481">
            <v>17875869</v>
          </cell>
          <cell r="O481" t="str">
            <v>A.F.P.</v>
          </cell>
          <cell r="P481" t="str">
            <v>PSICOLOGIA</v>
          </cell>
          <cell r="Q481" t="str">
            <v>MAESTRO</v>
          </cell>
          <cell r="S481" t="str">
            <v xml:space="preserve"> </v>
          </cell>
          <cell r="U481" t="str">
            <v>SOLTERA</v>
          </cell>
          <cell r="V481">
            <v>35335</v>
          </cell>
          <cell r="W481" t="str">
            <v>HEREDIA N° 309 - SAN ANDRES - TRUJILLO</v>
          </cell>
          <cell r="X481" t="str">
            <v/>
          </cell>
          <cell r="Y481" t="str">
            <v/>
          </cell>
        </row>
        <row r="482">
          <cell r="A482">
            <v>4331</v>
          </cell>
          <cell r="B482" t="str">
            <v>EDUCACION Y CC. DE LA COMUNICACIÓN</v>
          </cell>
          <cell r="C482" t="str">
            <v>CIENCIAS PSICOLOGICAS</v>
          </cell>
          <cell r="D482" t="str">
            <v>VASQUEZ CORREA EDITH LORELEY</v>
          </cell>
          <cell r="E482" t="str">
            <v>NOMBRADO</v>
          </cell>
          <cell r="F482" t="str">
            <v>ASOCIADO DE</v>
          </cell>
          <cell r="G482">
            <v>679</v>
          </cell>
          <cell r="H482">
            <v>1</v>
          </cell>
          <cell r="I482">
            <v>124.98</v>
          </cell>
          <cell r="J482">
            <v>300</v>
          </cell>
          <cell r="L482" t="str">
            <v>F</v>
          </cell>
          <cell r="M482" t="str">
            <v>AUX DE</v>
          </cell>
          <cell r="N482">
            <v>17869961</v>
          </cell>
          <cell r="O482" t="str">
            <v>A.F.P</v>
          </cell>
          <cell r="P482" t="str">
            <v>LIC.EN EDUCACION</v>
          </cell>
          <cell r="Q482" t="str">
            <v>MAESTRO</v>
          </cell>
          <cell r="S482" t="str">
            <v xml:space="preserve"> </v>
          </cell>
          <cell r="U482" t="str">
            <v>SOLTERA</v>
          </cell>
          <cell r="V482">
            <v>34096</v>
          </cell>
          <cell r="W482" t="str">
            <v>RIVA AGUERO N° 505 - PALERMO - TRUJILLO</v>
          </cell>
          <cell r="X482" t="str">
            <v/>
          </cell>
          <cell r="Y482" t="str">
            <v/>
          </cell>
        </row>
        <row r="483">
          <cell r="A483">
            <v>5053</v>
          </cell>
          <cell r="B483" t="str">
            <v>EDUCACION Y CC. DE LA COMUNICACIÓN</v>
          </cell>
          <cell r="C483" t="str">
            <v>CIENCIAS PSICOLOGICAS</v>
          </cell>
          <cell r="D483" t="str">
            <v>ODAR SANTILLAN LUIS ALFREDO</v>
          </cell>
          <cell r="E483" t="str">
            <v>NOMBRADO</v>
          </cell>
          <cell r="F483" t="str">
            <v>PRINCIPAL DE</v>
          </cell>
          <cell r="G483">
            <v>685</v>
          </cell>
          <cell r="H483">
            <v>1</v>
          </cell>
          <cell r="I483">
            <v>251.74</v>
          </cell>
          <cell r="J483">
            <v>580</v>
          </cell>
          <cell r="L483" t="str">
            <v>M</v>
          </cell>
          <cell r="M483" t="str">
            <v>ASO DE</v>
          </cell>
          <cell r="N483">
            <v>16498328</v>
          </cell>
          <cell r="O483" t="str">
            <v>A.F.P</v>
          </cell>
          <cell r="P483" t="str">
            <v>LIC.EN EDUCACION</v>
          </cell>
          <cell r="Q483" t="str">
            <v>MAESTRO</v>
          </cell>
          <cell r="S483" t="str">
            <v xml:space="preserve"> </v>
          </cell>
          <cell r="U483" t="str">
            <v>SOLTERO</v>
          </cell>
          <cell r="V483">
            <v>33298</v>
          </cell>
          <cell r="W483" t="str">
            <v xml:space="preserve">RAIMONDI N° 245 -  - </v>
          </cell>
          <cell r="X483" t="str">
            <v/>
          </cell>
          <cell r="Y483" t="str">
            <v/>
          </cell>
        </row>
        <row r="484">
          <cell r="A484">
            <v>4332</v>
          </cell>
          <cell r="B484" t="str">
            <v>EDUCACION Y CC. DE LA COMUNICACIÓN</v>
          </cell>
          <cell r="C484" t="str">
            <v>CIENCIAS PSICOLOGICAS</v>
          </cell>
          <cell r="D484" t="str">
            <v>MIRANDA TRONCOSO ADRIANA ELENA</v>
          </cell>
          <cell r="E484" t="str">
            <v>NOMBRADO</v>
          </cell>
          <cell r="F484" t="str">
            <v>ASOCIADO TC</v>
          </cell>
          <cell r="G484">
            <v>732</v>
          </cell>
          <cell r="H484">
            <v>1</v>
          </cell>
          <cell r="I484">
            <v>124.98</v>
          </cell>
          <cell r="J484">
            <v>280</v>
          </cell>
          <cell r="L484" t="str">
            <v>F</v>
          </cell>
          <cell r="M484" t="str">
            <v>AUX TC</v>
          </cell>
          <cell r="N484">
            <v>17867709</v>
          </cell>
          <cell r="O484" t="str">
            <v>A.F.P</v>
          </cell>
          <cell r="P484" t="str">
            <v>LIC. PSICOLOGIA</v>
          </cell>
          <cell r="Q484" t="str">
            <v>MAESTRO</v>
          </cell>
          <cell r="S484" t="str">
            <v xml:space="preserve"> </v>
          </cell>
          <cell r="U484" t="str">
            <v>SOLTERA</v>
          </cell>
          <cell r="V484">
            <v>34076</v>
          </cell>
          <cell r="W484" t="str">
            <v>SANTA ISABEL N° 630 - LA MERCED - TRUJILLO</v>
          </cell>
          <cell r="X484" t="str">
            <v/>
          </cell>
          <cell r="Y484" t="str">
            <v/>
          </cell>
        </row>
        <row r="485">
          <cell r="A485">
            <v>2262</v>
          </cell>
          <cell r="B485" t="str">
            <v>EDUCACION Y CC. DE LA COMUNICACIÓN</v>
          </cell>
          <cell r="C485" t="str">
            <v>CIENCIAS PSICOLOGICAS</v>
          </cell>
          <cell r="D485" t="str">
            <v>HERNANDEZ CARHUAPOMA HERNAN</v>
          </cell>
          <cell r="E485" t="str">
            <v>NOMBRADO</v>
          </cell>
          <cell r="F485" t="str">
            <v>PRINCIPAL DE</v>
          </cell>
          <cell r="G485">
            <v>930</v>
          </cell>
          <cell r="H485">
            <v>1</v>
          </cell>
          <cell r="I485">
            <v>650.26</v>
          </cell>
          <cell r="J485">
            <v>1200</v>
          </cell>
          <cell r="L485" t="str">
            <v>M</v>
          </cell>
          <cell r="M485" t="str">
            <v>PRI DE</v>
          </cell>
          <cell r="N485">
            <v>17848383</v>
          </cell>
          <cell r="O485" t="str">
            <v>A.F.P</v>
          </cell>
          <cell r="P485" t="str">
            <v>P. EDUC.SECUNDARIA</v>
          </cell>
          <cell r="Q485" t="str">
            <v>MAESTRO</v>
          </cell>
          <cell r="S485" t="str">
            <v xml:space="preserve"> </v>
          </cell>
          <cell r="U485" t="str">
            <v>CASADO</v>
          </cell>
          <cell r="V485">
            <v>28611</v>
          </cell>
          <cell r="W485" t="str">
            <v>AV. AMERICA  CUADRA 43 EDIF. 8B-202 - LOS PINOS - TRUJILLO</v>
          </cell>
          <cell r="X485" t="str">
            <v/>
          </cell>
          <cell r="Y485" t="str">
            <v/>
          </cell>
        </row>
        <row r="486">
          <cell r="A486">
            <v>5079</v>
          </cell>
          <cell r="B486" t="str">
            <v>EDUCACION Y CC. DE LA COMUNICACIÓN</v>
          </cell>
          <cell r="C486" t="str">
            <v>CIENCIAS PSICOLOGICAS</v>
          </cell>
          <cell r="D486" t="str">
            <v>CRISOLOGO CHAVEZ VICTOR MANUEL</v>
          </cell>
          <cell r="E486" t="str">
            <v>CONTRATADO</v>
          </cell>
          <cell r="F486" t="str">
            <v>AUXILIAR TP 20 H</v>
          </cell>
          <cell r="G486">
            <v>247</v>
          </cell>
          <cell r="H486">
            <v>1</v>
          </cell>
          <cell r="I486">
            <v>0</v>
          </cell>
          <cell r="J486">
            <v>0</v>
          </cell>
          <cell r="L486" t="str">
            <v>M</v>
          </cell>
          <cell r="M486" t="str">
            <v>AUX TP</v>
          </cell>
          <cell r="N486">
            <v>18191752</v>
          </cell>
          <cell r="O486" t="str">
            <v>A.F.P.</v>
          </cell>
          <cell r="P486" t="str">
            <v>LIC.EN PSICOLOGIA</v>
          </cell>
          <cell r="Q486" t="str">
            <v xml:space="preserve"> </v>
          </cell>
          <cell r="S486" t="str">
            <v xml:space="preserve"> </v>
          </cell>
          <cell r="U486" t="str">
            <v>CASADO</v>
          </cell>
          <cell r="V486">
            <v>36438</v>
          </cell>
          <cell r="W486" t="str">
            <v>CARLOS MARIA DE ALVEAR 761 -  - LA ESPERANZA</v>
          </cell>
          <cell r="X486" t="str">
            <v/>
          </cell>
          <cell r="Y486" t="str">
            <v/>
          </cell>
        </row>
        <row r="487">
          <cell r="A487">
            <v>5429</v>
          </cell>
          <cell r="B487" t="str">
            <v>EDUCACION Y CC. DE LA COMUNICACIÓN</v>
          </cell>
          <cell r="C487" t="str">
            <v>CIENCIAS PSICOLOGICAS</v>
          </cell>
          <cell r="D487" t="str">
            <v>BURGOS GOICOCHEA SABY</v>
          </cell>
          <cell r="E487" t="str">
            <v>CONTRATADO</v>
          </cell>
          <cell r="F487" t="str">
            <v>AUXILIAR TC</v>
          </cell>
          <cell r="G487">
            <v>656</v>
          </cell>
          <cell r="H487">
            <v>1</v>
          </cell>
          <cell r="I487">
            <v>0</v>
          </cell>
          <cell r="J487">
            <v>0</v>
          </cell>
          <cell r="L487" t="str">
            <v>F</v>
          </cell>
          <cell r="M487" t="str">
            <v>AUX TC</v>
          </cell>
          <cell r="N487">
            <v>17861724</v>
          </cell>
          <cell r="O487" t="str">
            <v>A.F.P.</v>
          </cell>
          <cell r="P487" t="str">
            <v>LIC.EN EDUCACION</v>
          </cell>
          <cell r="Q487" t="str">
            <v>MAESTRO</v>
          </cell>
          <cell r="S487" t="str">
            <v xml:space="preserve"> </v>
          </cell>
          <cell r="U487" t="str">
            <v>CASADA</v>
          </cell>
          <cell r="V487">
            <v>37803</v>
          </cell>
          <cell r="W487" t="str">
            <v>LORA Y LORA N° 499 - PALERMO - TRUJILLO</v>
          </cell>
          <cell r="X487" t="str">
            <v/>
          </cell>
          <cell r="Y487" t="str">
            <v/>
          </cell>
        </row>
        <row r="488">
          <cell r="A488">
            <v>4864</v>
          </cell>
          <cell r="B488" t="str">
            <v>EDUCACION Y CC. DE LA COMUNICACIÓN</v>
          </cell>
          <cell r="C488" t="str">
            <v>CIENCIAS PSICOLOGICAS</v>
          </cell>
          <cell r="D488" t="str">
            <v>VALDIVIA TERRY AMANDA CECILIA</v>
          </cell>
          <cell r="E488" t="str">
            <v>CONTRATADO</v>
          </cell>
          <cell r="F488" t="str">
            <v>AUXILIAR TC</v>
          </cell>
          <cell r="G488">
            <v>657</v>
          </cell>
          <cell r="H488">
            <v>1</v>
          </cell>
          <cell r="I488">
            <v>0</v>
          </cell>
          <cell r="J488">
            <v>0</v>
          </cell>
          <cell r="L488" t="str">
            <v>F</v>
          </cell>
          <cell r="M488" t="str">
            <v>AUX TC</v>
          </cell>
          <cell r="N488">
            <v>18074545</v>
          </cell>
          <cell r="O488" t="str">
            <v>A.F.P.</v>
          </cell>
          <cell r="P488" t="str">
            <v>LIC.EN EDUCACION</v>
          </cell>
          <cell r="Q488" t="str">
            <v>MAESTRO</v>
          </cell>
          <cell r="S488" t="str">
            <v xml:space="preserve"> </v>
          </cell>
          <cell r="U488" t="str">
            <v>SOLTERA</v>
          </cell>
          <cell r="V488">
            <v>35956</v>
          </cell>
          <cell r="W488" t="str">
            <v>VICTOR  LARCO N° 1555 DPTO. 401 - FATIMA - TRUJILLO</v>
          </cell>
          <cell r="X488" t="str">
            <v/>
          </cell>
          <cell r="Y488" t="str">
            <v/>
          </cell>
        </row>
        <row r="489">
          <cell r="A489">
            <v>5152</v>
          </cell>
          <cell r="B489" t="str">
            <v>EDUCACION Y CC. DE LA COMUNICACIÓN</v>
          </cell>
          <cell r="C489" t="str">
            <v>COMUNICACION SOCIAL</v>
          </cell>
          <cell r="D489" t="str">
            <v>VASQUEZ SANCHEZ JUAN LORGIO</v>
          </cell>
          <cell r="E489" t="str">
            <v>NOMBRADO</v>
          </cell>
          <cell r="F489" t="str">
            <v>AUXILIAR TC</v>
          </cell>
          <cell r="G489">
            <v>720</v>
          </cell>
          <cell r="H489">
            <v>1</v>
          </cell>
          <cell r="I489">
            <v>130.38</v>
          </cell>
          <cell r="J489">
            <v>250</v>
          </cell>
          <cell r="L489" t="str">
            <v>M</v>
          </cell>
          <cell r="M489" t="str">
            <v>AUX TC</v>
          </cell>
          <cell r="N489">
            <v>17894296</v>
          </cell>
          <cell r="O489" t="str">
            <v>A.F.P</v>
          </cell>
          <cell r="P489" t="str">
            <v>LIC. EN PERIODISMO</v>
          </cell>
          <cell r="Q489" t="str">
            <v xml:space="preserve"> </v>
          </cell>
          <cell r="S489" t="str">
            <v xml:space="preserve"> </v>
          </cell>
          <cell r="U489" t="str">
            <v>CASADO</v>
          </cell>
          <cell r="V489">
            <v>36654</v>
          </cell>
          <cell r="W489" t="str">
            <v>MZ. T LOTE 16 - MONSERRATE - TRUJILLO</v>
          </cell>
          <cell r="X489">
            <v>5</v>
          </cell>
          <cell r="Y489" t="str">
            <v>JEFE DE DEPARTAMENTO</v>
          </cell>
        </row>
        <row r="490">
          <cell r="A490">
            <v>5387</v>
          </cell>
          <cell r="B490" t="str">
            <v>EDUCACION Y CC. DE LA COMUNICACIÓN</v>
          </cell>
          <cell r="C490" t="str">
            <v>COMUNICACION SOCIAL</v>
          </cell>
          <cell r="D490" t="str">
            <v>BAZAN GUZMAN MARIA LUISA</v>
          </cell>
          <cell r="E490" t="str">
            <v>NOMBRADO</v>
          </cell>
          <cell r="F490" t="str">
            <v>AUXILIAR TC</v>
          </cell>
          <cell r="G490">
            <v>721</v>
          </cell>
          <cell r="H490">
            <v>1</v>
          </cell>
          <cell r="I490">
            <v>130.38</v>
          </cell>
          <cell r="J490">
            <v>280</v>
          </cell>
          <cell r="L490" t="str">
            <v>F</v>
          </cell>
          <cell r="M490" t="str">
            <v>AUX TC</v>
          </cell>
          <cell r="N490">
            <v>32888748</v>
          </cell>
          <cell r="O490" t="str">
            <v>A.F.P</v>
          </cell>
          <cell r="P490" t="str">
            <v>LIC. CIENCIAS COMUNICACIÓN</v>
          </cell>
          <cell r="Q490" t="str">
            <v xml:space="preserve"> </v>
          </cell>
          <cell r="S490" t="str">
            <v xml:space="preserve"> </v>
          </cell>
          <cell r="U490" t="str">
            <v>CASADA</v>
          </cell>
          <cell r="V490">
            <v>37546</v>
          </cell>
          <cell r="W490" t="str">
            <v>LARCO 1069-INT.201 - 5TA ETAPA SAN ANDRES - TRUJILLO</v>
          </cell>
          <cell r="X490">
            <v>6</v>
          </cell>
          <cell r="Y490" t="str">
            <v>DIRECTOR DE ESCUELA</v>
          </cell>
        </row>
        <row r="491">
          <cell r="A491">
            <v>5420</v>
          </cell>
          <cell r="B491" t="str">
            <v>EDUCACION Y CC. DE LA COMUNICACIÓN</v>
          </cell>
          <cell r="C491" t="str">
            <v>COMUNICACION SOCIAL</v>
          </cell>
          <cell r="D491" t="str">
            <v>LAMELA RIOS GRACIELA MARTHA</v>
          </cell>
          <cell r="E491" t="str">
            <v>NOMBRADO</v>
          </cell>
          <cell r="F491" t="str">
            <v>AUXILIAR TC</v>
          </cell>
          <cell r="G491">
            <v>722</v>
          </cell>
          <cell r="H491">
            <v>1</v>
          </cell>
          <cell r="I491">
            <v>130.38</v>
          </cell>
          <cell r="J491">
            <v>280</v>
          </cell>
          <cell r="L491" t="str">
            <v>F</v>
          </cell>
          <cell r="M491" t="str">
            <v>AUX TC</v>
          </cell>
          <cell r="N491">
            <v>17831118</v>
          </cell>
          <cell r="O491">
            <v>19990</v>
          </cell>
          <cell r="P491" t="str">
            <v>LIC. EN PERIODISMO</v>
          </cell>
          <cell r="Q491" t="str">
            <v>MAESTRO</v>
          </cell>
          <cell r="S491" t="str">
            <v xml:space="preserve"> </v>
          </cell>
          <cell r="U491" t="str">
            <v>SOLTERA</v>
          </cell>
          <cell r="V491">
            <v>37754</v>
          </cell>
          <cell r="W491" t="str">
            <v>BOLIVAR # 259-1 - CENTRO CIVICO - TRUJILLO</v>
          </cell>
          <cell r="X491" t="str">
            <v/>
          </cell>
          <cell r="Y491" t="str">
            <v/>
          </cell>
        </row>
        <row r="492">
          <cell r="A492">
            <v>4837</v>
          </cell>
          <cell r="B492" t="str">
            <v>EDUCACION Y CC. DE LA COMUNICACIÓN</v>
          </cell>
          <cell r="C492" t="str">
            <v>COMUNICACION SOCIAL</v>
          </cell>
          <cell r="D492" t="str">
            <v>RIVERO AYLLON RAUL VICTOR</v>
          </cell>
          <cell r="E492" t="str">
            <v>NOMBRADO</v>
          </cell>
          <cell r="F492" t="str">
            <v>AUXILIAR TC</v>
          </cell>
          <cell r="G492">
            <v>723</v>
          </cell>
          <cell r="H492">
            <v>1</v>
          </cell>
          <cell r="I492">
            <v>29.34</v>
          </cell>
          <cell r="J492">
            <v>140</v>
          </cell>
          <cell r="L492" t="str">
            <v>M</v>
          </cell>
          <cell r="M492" t="str">
            <v>AUX TC</v>
          </cell>
          <cell r="N492">
            <v>17914715</v>
          </cell>
          <cell r="O492" t="str">
            <v>A.F.P</v>
          </cell>
          <cell r="P492" t="str">
            <v>LIC. EN PERIODISMO</v>
          </cell>
          <cell r="Q492" t="str">
            <v xml:space="preserve"> </v>
          </cell>
          <cell r="S492" t="str">
            <v xml:space="preserve"> </v>
          </cell>
          <cell r="U492" t="str">
            <v>CASADO</v>
          </cell>
          <cell r="V492">
            <v>35735</v>
          </cell>
          <cell r="W492" t="str">
            <v>AMERICA SUR N° 1730 - INT. 105 -  - TRUJILLO</v>
          </cell>
          <cell r="X492" t="str">
            <v/>
          </cell>
          <cell r="Y492" t="str">
            <v/>
          </cell>
        </row>
        <row r="493">
          <cell r="A493">
            <v>5624</v>
          </cell>
          <cell r="B493" t="str">
            <v>EDUCACION Y CC. DE LA COMUNICACIÓN</v>
          </cell>
          <cell r="C493" t="str">
            <v>COMUNICACION SOCIAL</v>
          </cell>
          <cell r="D493" t="str">
            <v>HIDALGO JIMENEZ PEPE ALEXANDER</v>
          </cell>
          <cell r="E493" t="str">
            <v>CONTRATADO</v>
          </cell>
          <cell r="F493" t="str">
            <v>AUXILIAR TC</v>
          </cell>
          <cell r="G493">
            <v>719</v>
          </cell>
          <cell r="H493">
            <v>1</v>
          </cell>
          <cell r="I493">
            <v>0</v>
          </cell>
          <cell r="J493">
            <v>0</v>
          </cell>
          <cell r="L493" t="str">
            <v>M</v>
          </cell>
          <cell r="M493" t="str">
            <v>AUX TC</v>
          </cell>
          <cell r="N493">
            <v>18095687</v>
          </cell>
          <cell r="O493" t="str">
            <v>A.F.P.</v>
          </cell>
          <cell r="P493" t="str">
            <v>LIC. CIENCIAS COMUNICACIÓN</v>
          </cell>
          <cell r="Q493" t="str">
            <v xml:space="preserve"> </v>
          </cell>
          <cell r="S493" t="str">
            <v xml:space="preserve"> </v>
          </cell>
          <cell r="U493" t="str">
            <v>SOLTERO</v>
          </cell>
          <cell r="V493">
            <v>38720</v>
          </cell>
          <cell r="W493" t="str">
            <v>TUPAC YUPANQUI # 789 - SANTA MARIA - TRUJILLO</v>
          </cell>
          <cell r="Y493" t="str">
            <v/>
          </cell>
          <cell r="Z493" t="str">
            <v>REEMP. X CONCURSO</v>
          </cell>
        </row>
        <row r="494">
          <cell r="A494">
            <v>5154</v>
          </cell>
          <cell r="B494" t="str">
            <v>EDUCACION Y CC. DE LA COMUNICACIÓN</v>
          </cell>
          <cell r="C494" t="str">
            <v>COMUNICACION SOCIAL</v>
          </cell>
          <cell r="D494" t="str">
            <v>ALIAGA LOYOLA LUIS JAVIER</v>
          </cell>
          <cell r="E494" t="str">
            <v>CONTRATADO</v>
          </cell>
          <cell r="F494" t="str">
            <v>AUXILIAR TC</v>
          </cell>
          <cell r="G494">
            <v>879</v>
          </cell>
          <cell r="H494">
            <v>1</v>
          </cell>
          <cell r="I494">
            <v>0</v>
          </cell>
          <cell r="J494">
            <v>0</v>
          </cell>
          <cell r="L494" t="str">
            <v>M</v>
          </cell>
          <cell r="M494" t="str">
            <v>AUX TC</v>
          </cell>
          <cell r="N494" t="str">
            <v>07927638</v>
          </cell>
          <cell r="O494" t="str">
            <v>A.F.P</v>
          </cell>
          <cell r="P494" t="str">
            <v>LIC. EN PERIODISMO</v>
          </cell>
          <cell r="Q494" t="str">
            <v xml:space="preserve"> </v>
          </cell>
          <cell r="S494" t="str">
            <v xml:space="preserve"> </v>
          </cell>
          <cell r="U494" t="str">
            <v>DIVORC.</v>
          </cell>
          <cell r="V494">
            <v>36678</v>
          </cell>
          <cell r="W494" t="str">
            <v>DOS DE MAYO N° 472 - VICTOR LARCO - VICTOR LARCO</v>
          </cell>
          <cell r="X494" t="str">
            <v/>
          </cell>
          <cell r="Y494" t="str">
            <v/>
          </cell>
        </row>
        <row r="495">
          <cell r="A495">
            <v>943</v>
          </cell>
          <cell r="B495" t="str">
            <v>EDUCACION Y CC. DE LA COMUNICACIÓN</v>
          </cell>
          <cell r="C495" t="str">
            <v>FILOSOFIA Y ARTE</v>
          </cell>
          <cell r="D495" t="str">
            <v>BALTODANO AZABACHE VICTOR HIPOLITO</v>
          </cell>
          <cell r="E495" t="str">
            <v>NOMBRADO</v>
          </cell>
          <cell r="F495" t="str">
            <v>PRINCIPAL DE</v>
          </cell>
          <cell r="G495">
            <v>659</v>
          </cell>
          <cell r="H495">
            <v>1</v>
          </cell>
          <cell r="I495">
            <v>655.54</v>
          </cell>
          <cell r="J495">
            <v>1200</v>
          </cell>
          <cell r="L495" t="str">
            <v>M</v>
          </cell>
          <cell r="M495" t="str">
            <v>PRI DE</v>
          </cell>
          <cell r="N495">
            <v>17914391</v>
          </cell>
          <cell r="O495">
            <v>20530</v>
          </cell>
          <cell r="P495" t="str">
            <v>P. EDUC.SECUNDARIA</v>
          </cell>
          <cell r="Q495" t="str">
            <v xml:space="preserve"> </v>
          </cell>
          <cell r="S495" t="str">
            <v>DOCTOR</v>
          </cell>
          <cell r="U495" t="str">
            <v>CASADO</v>
          </cell>
          <cell r="V495">
            <v>25385</v>
          </cell>
          <cell r="W495" t="str">
            <v xml:space="preserve">JORGE WASHINTONG #     LA PERLA 211 -  - </v>
          </cell>
          <cell r="X495" t="str">
            <v/>
          </cell>
          <cell r="Y495" t="str">
            <v/>
          </cell>
        </row>
        <row r="496">
          <cell r="A496">
            <v>1526</v>
          </cell>
          <cell r="B496" t="str">
            <v>EDUCACION Y CC. DE LA COMUNICACIÓN</v>
          </cell>
          <cell r="C496" t="str">
            <v>FILOSOFIA Y ARTE</v>
          </cell>
          <cell r="D496" t="str">
            <v>BENITES JARA LUIS ALCIDES</v>
          </cell>
          <cell r="E496" t="str">
            <v>NOMBRADO</v>
          </cell>
          <cell r="F496" t="str">
            <v>PRINCIPAL DE</v>
          </cell>
          <cell r="G496">
            <v>660</v>
          </cell>
          <cell r="H496">
            <v>1</v>
          </cell>
          <cell r="I496">
            <v>614.72</v>
          </cell>
          <cell r="J496">
            <v>1200</v>
          </cell>
          <cell r="L496" t="str">
            <v>M</v>
          </cell>
          <cell r="M496" t="str">
            <v>PRI DE</v>
          </cell>
          <cell r="N496">
            <v>17930357</v>
          </cell>
          <cell r="O496" t="str">
            <v>A.F.P</v>
          </cell>
          <cell r="P496" t="str">
            <v>P. EDUC.SECUNDARIA</v>
          </cell>
          <cell r="Q496" t="str">
            <v xml:space="preserve"> </v>
          </cell>
          <cell r="S496" t="str">
            <v xml:space="preserve"> </v>
          </cell>
          <cell r="U496" t="str">
            <v>CASADO</v>
          </cell>
          <cell r="V496">
            <v>27150</v>
          </cell>
          <cell r="W496" t="str">
            <v>JOSE GALVEZ N° 357 -  - TRUJILLO</v>
          </cell>
          <cell r="X496" t="str">
            <v/>
          </cell>
          <cell r="Y496" t="str">
            <v/>
          </cell>
        </row>
        <row r="497">
          <cell r="A497">
            <v>1796</v>
          </cell>
          <cell r="B497" t="str">
            <v>EDUCACION Y CC. DE LA COMUNICACIÓN</v>
          </cell>
          <cell r="C497" t="str">
            <v>FILOSOFIA Y ARTE</v>
          </cell>
          <cell r="D497" t="str">
            <v>CORDOVA GUIMARAY JACINTO EULOGIO</v>
          </cell>
          <cell r="E497" t="str">
            <v>NOMBRADO</v>
          </cell>
          <cell r="F497" t="str">
            <v>PRINCIPAL DE</v>
          </cell>
          <cell r="G497">
            <v>661</v>
          </cell>
          <cell r="H497">
            <v>1</v>
          </cell>
          <cell r="I497">
            <v>655.54</v>
          </cell>
          <cell r="J497">
            <v>1200</v>
          </cell>
          <cell r="L497" t="str">
            <v>M</v>
          </cell>
          <cell r="M497" t="str">
            <v>PRI DE</v>
          </cell>
          <cell r="N497">
            <v>17929260</v>
          </cell>
          <cell r="O497">
            <v>20530</v>
          </cell>
          <cell r="P497" t="str">
            <v>P. EDUC.SECUNDARIA</v>
          </cell>
          <cell r="Q497" t="str">
            <v>MAESTRO</v>
          </cell>
          <cell r="S497" t="str">
            <v xml:space="preserve"> </v>
          </cell>
          <cell r="U497" t="str">
            <v>CASADO</v>
          </cell>
          <cell r="V497">
            <v>28216</v>
          </cell>
          <cell r="W497" t="str">
            <v>LAS GAVIOTAS N° 1141 - LOS PINOS - TRUJILLO</v>
          </cell>
          <cell r="X497" t="str">
            <v/>
          </cell>
          <cell r="Y497" t="str">
            <v/>
          </cell>
        </row>
        <row r="498">
          <cell r="A498">
            <v>3372</v>
          </cell>
          <cell r="B498" t="str">
            <v>EDUCACION Y CC. DE LA COMUNICACIÓN</v>
          </cell>
          <cell r="C498" t="str">
            <v>FILOSOFIA Y ARTE</v>
          </cell>
          <cell r="D498" t="str">
            <v>GIL GARCIA CAMILO DE LELIS</v>
          </cell>
          <cell r="E498" t="str">
            <v>NOMBRADO</v>
          </cell>
          <cell r="F498" t="str">
            <v>PRINCIPAL DE</v>
          </cell>
          <cell r="G498">
            <v>662</v>
          </cell>
          <cell r="H498">
            <v>1</v>
          </cell>
          <cell r="I498">
            <v>650.26</v>
          </cell>
          <cell r="J498">
            <v>1200</v>
          </cell>
          <cell r="L498" t="str">
            <v>M</v>
          </cell>
          <cell r="M498" t="str">
            <v>PRI DE</v>
          </cell>
          <cell r="N498">
            <v>17845040</v>
          </cell>
          <cell r="O498">
            <v>19990</v>
          </cell>
          <cell r="P498" t="str">
            <v>P. EDUC.SECUNDARIA</v>
          </cell>
          <cell r="Q498" t="str">
            <v>MAESTRO</v>
          </cell>
          <cell r="S498" t="str">
            <v>DOCTOR</v>
          </cell>
          <cell r="U498" t="str">
            <v>VIUDO</v>
          </cell>
          <cell r="V498">
            <v>32737</v>
          </cell>
          <cell r="W498" t="str">
            <v>PACHACUTEC Nº 680 - SANTA MARIA - TRUJILLO</v>
          </cell>
          <cell r="X498" t="str">
            <v/>
          </cell>
          <cell r="Y498" t="str">
            <v/>
          </cell>
        </row>
        <row r="499">
          <cell r="A499">
            <v>2737</v>
          </cell>
          <cell r="B499" t="str">
            <v>EDUCACION Y CC. DE LA COMUNICACIÓN</v>
          </cell>
          <cell r="C499" t="str">
            <v>FILOSOFIA Y ARTE</v>
          </cell>
          <cell r="D499" t="str">
            <v>TEJADA RODRIGUEZ VICTOR MANUEL</v>
          </cell>
          <cell r="E499" t="str">
            <v>NOMBRADO</v>
          </cell>
          <cell r="F499" t="str">
            <v>ASOCIADO DE</v>
          </cell>
          <cell r="G499">
            <v>664</v>
          </cell>
          <cell r="H499">
            <v>1</v>
          </cell>
          <cell r="I499">
            <v>248.54</v>
          </cell>
          <cell r="J499">
            <v>580</v>
          </cell>
          <cell r="L499" t="str">
            <v>M</v>
          </cell>
          <cell r="M499" t="str">
            <v>ASO DE</v>
          </cell>
          <cell r="N499">
            <v>17860523</v>
          </cell>
          <cell r="O499" t="str">
            <v>A.F.P</v>
          </cell>
          <cell r="P499" t="str">
            <v>P. EDUC.SECUNDARIA</v>
          </cell>
          <cell r="Q499" t="str">
            <v xml:space="preserve"> </v>
          </cell>
          <cell r="S499" t="str">
            <v xml:space="preserve"> </v>
          </cell>
          <cell r="U499" t="str">
            <v>CASADO</v>
          </cell>
          <cell r="V499">
            <v>30895</v>
          </cell>
          <cell r="W499" t="str">
            <v>ALFONSO UGARTE  652-B - CENTRO CIVICO - TRUJILLO</v>
          </cell>
          <cell r="X499" t="str">
            <v/>
          </cell>
          <cell r="Y499" t="str">
            <v/>
          </cell>
        </row>
        <row r="500">
          <cell r="A500">
            <v>5061</v>
          </cell>
          <cell r="B500" t="str">
            <v>EDUCACION Y CC. DE LA COMUNICACIÓN</v>
          </cell>
          <cell r="C500" t="str">
            <v>FILOSOFIA Y ARTE</v>
          </cell>
          <cell r="D500" t="str">
            <v>GUEVARA GUEVARA ERVANDO</v>
          </cell>
          <cell r="E500" t="str">
            <v>NOMBRADO</v>
          </cell>
          <cell r="F500" t="str">
            <v>ASOCIADO DE</v>
          </cell>
          <cell r="G500">
            <v>665</v>
          </cell>
          <cell r="H500">
            <v>1</v>
          </cell>
          <cell r="I500">
            <v>250.28</v>
          </cell>
          <cell r="J500">
            <v>580</v>
          </cell>
          <cell r="L500" t="str">
            <v>M</v>
          </cell>
          <cell r="M500" t="str">
            <v>ASO DE</v>
          </cell>
          <cell r="N500">
            <v>17806672</v>
          </cell>
          <cell r="O500" t="str">
            <v>A.F.P</v>
          </cell>
          <cell r="P500" t="str">
            <v>LIC.EN EDUCACION</v>
          </cell>
          <cell r="Q500" t="str">
            <v>MAESTRO</v>
          </cell>
          <cell r="S500" t="str">
            <v xml:space="preserve"> </v>
          </cell>
          <cell r="U500" t="str">
            <v>CASADO</v>
          </cell>
          <cell r="V500">
            <v>33315</v>
          </cell>
          <cell r="W500" t="str">
            <v>MZ. O3 LOTE 03 - COVICORTI - TRUJILLO</v>
          </cell>
          <cell r="X500" t="str">
            <v/>
          </cell>
          <cell r="Y500" t="str">
            <v/>
          </cell>
        </row>
        <row r="501">
          <cell r="A501">
            <v>2945</v>
          </cell>
          <cell r="B501" t="str">
            <v>EDUCACION Y CC. DE LA COMUNICACIÓN</v>
          </cell>
          <cell r="C501" t="str">
            <v>FILOSOFIA Y ARTE</v>
          </cell>
          <cell r="D501" t="str">
            <v>BENITES JARA GUSTAVO ADOLFO</v>
          </cell>
          <cell r="E501" t="str">
            <v>NOMBRADO</v>
          </cell>
          <cell r="F501" t="str">
            <v>PRINCIPAL DE</v>
          </cell>
          <cell r="G501">
            <v>667</v>
          </cell>
          <cell r="H501">
            <v>1</v>
          </cell>
          <cell r="I501">
            <v>249.9</v>
          </cell>
          <cell r="J501">
            <v>580</v>
          </cell>
          <cell r="L501" t="str">
            <v>M</v>
          </cell>
          <cell r="M501" t="str">
            <v>ASO DE</v>
          </cell>
          <cell r="N501">
            <v>17810727</v>
          </cell>
          <cell r="O501" t="str">
            <v>A.F.P</v>
          </cell>
          <cell r="P501" t="str">
            <v>P. EDUC.SECUNDARIA</v>
          </cell>
          <cell r="Q501" t="str">
            <v>MAESTRO</v>
          </cell>
          <cell r="S501" t="str">
            <v xml:space="preserve"> </v>
          </cell>
          <cell r="U501" t="str">
            <v>CASADO</v>
          </cell>
          <cell r="V501">
            <v>31639</v>
          </cell>
          <cell r="W501" t="str">
            <v>MARTINEZ DE COMPAÑON N° 780 - SAN ANDRES - TRUJILLO</v>
          </cell>
          <cell r="X501" t="str">
            <v/>
          </cell>
          <cell r="Y501" t="str">
            <v/>
          </cell>
        </row>
        <row r="502">
          <cell r="A502">
            <v>5040</v>
          </cell>
          <cell r="B502" t="str">
            <v>EDUCACION Y CC. DE LA COMUNICACIÓN</v>
          </cell>
          <cell r="C502" t="str">
            <v>FILOSOFIA Y ARTE</v>
          </cell>
          <cell r="D502" t="str">
            <v>UCEDA DUCLOS SANTIAGO ALBERTO</v>
          </cell>
          <cell r="E502" t="str">
            <v>NOMBRADO</v>
          </cell>
          <cell r="F502" t="str">
            <v>ASOCIADO DE</v>
          </cell>
          <cell r="G502">
            <v>668</v>
          </cell>
          <cell r="H502">
            <v>1</v>
          </cell>
          <cell r="I502">
            <v>240.9</v>
          </cell>
          <cell r="J502">
            <v>580</v>
          </cell>
          <cell r="L502" t="str">
            <v>M</v>
          </cell>
          <cell r="M502" t="str">
            <v>ASO DE</v>
          </cell>
          <cell r="N502">
            <v>17921294</v>
          </cell>
          <cell r="O502" t="str">
            <v>A.F.P</v>
          </cell>
          <cell r="P502" t="str">
            <v>LIC.EN EDUCACION</v>
          </cell>
          <cell r="Q502" t="str">
            <v>MAESTRO</v>
          </cell>
          <cell r="S502" t="str">
            <v>DOCTOR</v>
          </cell>
          <cell r="U502" t="str">
            <v>CASADO</v>
          </cell>
          <cell r="V502">
            <v>33310</v>
          </cell>
          <cell r="W502" t="str">
            <v>MOSCU 393 - SAN NICOLAS - TRUJILLO</v>
          </cell>
          <cell r="X502" t="str">
            <v/>
          </cell>
          <cell r="Y502" t="str">
            <v/>
          </cell>
        </row>
        <row r="503">
          <cell r="A503">
            <v>5039</v>
          </cell>
          <cell r="B503" t="str">
            <v>EDUCACION Y CC. DE LA COMUNICACIÓN</v>
          </cell>
          <cell r="C503" t="str">
            <v>FILOSOFIA Y ARTE</v>
          </cell>
          <cell r="D503" t="str">
            <v>LAZARO ARROYO VICTOR CARLOS</v>
          </cell>
          <cell r="E503" t="str">
            <v>NOMBRADO</v>
          </cell>
          <cell r="F503" t="str">
            <v>ASOCIADO TC</v>
          </cell>
          <cell r="G503">
            <v>669</v>
          </cell>
          <cell r="H503">
            <v>1</v>
          </cell>
          <cell r="I503">
            <v>278.92</v>
          </cell>
          <cell r="J503">
            <v>560</v>
          </cell>
          <cell r="L503" t="str">
            <v>M</v>
          </cell>
          <cell r="M503" t="str">
            <v>ASO TC</v>
          </cell>
          <cell r="N503">
            <v>17861033</v>
          </cell>
          <cell r="O503" t="str">
            <v>A.F.P</v>
          </cell>
          <cell r="P503" t="str">
            <v>LIC.EN EDUCACION</v>
          </cell>
          <cell r="Q503" t="str">
            <v>MAESTRO</v>
          </cell>
          <cell r="S503" t="str">
            <v xml:space="preserve"> </v>
          </cell>
          <cell r="U503" t="str">
            <v>CASADO</v>
          </cell>
          <cell r="V503">
            <v>33310</v>
          </cell>
          <cell r="W503" t="str">
            <v>PASAJE UNO N° 122 -  - LA ESPERANZA</v>
          </cell>
          <cell r="X503" t="str">
            <v/>
          </cell>
          <cell r="Y503" t="str">
            <v/>
          </cell>
        </row>
        <row r="504">
          <cell r="A504">
            <v>2714</v>
          </cell>
          <cell r="B504" t="str">
            <v>EDUCACION Y CC. DE LA COMUNICACIÓN</v>
          </cell>
          <cell r="C504" t="str">
            <v>FILOSOFIA Y ARTE</v>
          </cell>
          <cell r="D504" t="str">
            <v>NUÑEZ AVALOS DAYSI MAXIMINA</v>
          </cell>
          <cell r="E504" t="str">
            <v>NOMBRADO</v>
          </cell>
          <cell r="F504" t="str">
            <v>AUXILIAR DE</v>
          </cell>
          <cell r="G504">
            <v>671</v>
          </cell>
          <cell r="H504">
            <v>1</v>
          </cell>
          <cell r="I504">
            <v>80.900000000000006</v>
          </cell>
          <cell r="J504">
            <v>300</v>
          </cell>
          <cell r="L504" t="str">
            <v>F</v>
          </cell>
          <cell r="M504" t="str">
            <v>AUX DE</v>
          </cell>
          <cell r="N504">
            <v>17936846</v>
          </cell>
          <cell r="O504" t="str">
            <v>A.F.P</v>
          </cell>
          <cell r="P504" t="str">
            <v>P. EDU.SEC./LIC.TRAB.SOC.</v>
          </cell>
          <cell r="Q504" t="str">
            <v xml:space="preserve"> </v>
          </cell>
          <cell r="S504" t="str">
            <v xml:space="preserve"> </v>
          </cell>
          <cell r="U504" t="str">
            <v>VIUDA</v>
          </cell>
          <cell r="V504">
            <v>30700</v>
          </cell>
          <cell r="W504" t="str">
            <v>AMERICA SUR N° 3875 - LA MERCED - TRUJILLO</v>
          </cell>
          <cell r="X504" t="str">
            <v/>
          </cell>
          <cell r="Y504" t="str">
            <v/>
          </cell>
        </row>
        <row r="505">
          <cell r="A505">
            <v>4800</v>
          </cell>
          <cell r="B505" t="str">
            <v>EDUCACION Y CC. DE LA COMUNICACIÓN</v>
          </cell>
          <cell r="C505" t="str">
            <v>FILOSOFIA Y ARTE</v>
          </cell>
          <cell r="D505" t="str">
            <v>PASTOR GALVEZ RAUL MARIANO</v>
          </cell>
          <cell r="E505" t="str">
            <v>NOMBRADO</v>
          </cell>
          <cell r="F505" t="str">
            <v>AUXILIAR TC</v>
          </cell>
          <cell r="G505">
            <v>672</v>
          </cell>
          <cell r="H505">
            <v>1</v>
          </cell>
          <cell r="I505">
            <v>130.38</v>
          </cell>
          <cell r="J505">
            <v>280</v>
          </cell>
          <cell r="L505" t="str">
            <v>M</v>
          </cell>
          <cell r="M505" t="str">
            <v>AUX TC</v>
          </cell>
          <cell r="N505">
            <v>17802034</v>
          </cell>
          <cell r="O505" t="str">
            <v>A.F.P</v>
          </cell>
          <cell r="P505" t="str">
            <v>ABOG./LIC. EN EDUCACION</v>
          </cell>
          <cell r="Q505" t="str">
            <v xml:space="preserve"> </v>
          </cell>
          <cell r="S505" t="str">
            <v xml:space="preserve"> </v>
          </cell>
          <cell r="U505" t="str">
            <v>CASADO</v>
          </cell>
          <cell r="V505">
            <v>35633</v>
          </cell>
          <cell r="W505" t="str">
            <v>DEBUSSY N° 875 - PRIMAVERA - TRUJILLO</v>
          </cell>
          <cell r="X505" t="str">
            <v/>
          </cell>
          <cell r="Y505" t="str">
            <v/>
          </cell>
        </row>
        <row r="506">
          <cell r="A506">
            <v>4395</v>
          </cell>
          <cell r="B506" t="str">
            <v>EDUCACION Y CC. DE LA COMUNICACIÓN</v>
          </cell>
          <cell r="C506" t="str">
            <v>FILOSOFIA Y ARTE</v>
          </cell>
          <cell r="D506" t="str">
            <v>MORI MONTILLA MIGUEL</v>
          </cell>
          <cell r="E506" t="str">
            <v>NOMBRADO</v>
          </cell>
          <cell r="F506" t="str">
            <v>AUXILIAR TP 20 H</v>
          </cell>
          <cell r="G506">
            <v>676</v>
          </cell>
          <cell r="H506">
            <v>1</v>
          </cell>
          <cell r="I506">
            <v>0</v>
          </cell>
          <cell r="J506">
            <v>0</v>
          </cell>
          <cell r="L506" t="str">
            <v>M</v>
          </cell>
          <cell r="M506" t="str">
            <v>AUX TP</v>
          </cell>
          <cell r="N506">
            <v>18181435</v>
          </cell>
          <cell r="O506" t="str">
            <v>A.F.P.</v>
          </cell>
          <cell r="P506" t="str">
            <v>P. EDUC.SECUNDARIA</v>
          </cell>
          <cell r="Q506" t="str">
            <v>MAESTRO</v>
          </cell>
          <cell r="S506" t="str">
            <v>DOCTOR</v>
          </cell>
          <cell r="U506" t="str">
            <v>CASADO</v>
          </cell>
          <cell r="V506">
            <v>34250</v>
          </cell>
          <cell r="W506" t="str">
            <v>MANSICHE 1283 BLOCK A7 DPTO. 202 - SAN SALVADOR - TRUJILLO</v>
          </cell>
          <cell r="X506" t="str">
            <v/>
          </cell>
          <cell r="Y506" t="str">
            <v/>
          </cell>
        </row>
        <row r="507">
          <cell r="A507">
            <v>5185</v>
          </cell>
          <cell r="B507" t="str">
            <v>EDUCACION Y CC. DE LA COMUNICACIÓN</v>
          </cell>
          <cell r="C507" t="str">
            <v>FILOSOFIA Y ARTE</v>
          </cell>
          <cell r="D507" t="str">
            <v>DIAZ DIAZ FLOR DEL ROSARIO</v>
          </cell>
          <cell r="E507" t="str">
            <v>NOMBRADO</v>
          </cell>
          <cell r="F507" t="str">
            <v>ASOCIADO DE</v>
          </cell>
          <cell r="G507">
            <v>751</v>
          </cell>
          <cell r="H507">
            <v>1</v>
          </cell>
          <cell r="I507">
            <v>86.32</v>
          </cell>
          <cell r="J507">
            <v>580</v>
          </cell>
          <cell r="L507" t="str">
            <v>F</v>
          </cell>
          <cell r="M507" t="str">
            <v>ASO DE</v>
          </cell>
          <cell r="N507">
            <v>17884976</v>
          </cell>
          <cell r="O507">
            <v>19990</v>
          </cell>
          <cell r="P507" t="str">
            <v>LIC. EN EDUCAC.SEC.</v>
          </cell>
          <cell r="Q507" t="str">
            <v>MAESTRO</v>
          </cell>
          <cell r="S507" t="str">
            <v>DOCTOR</v>
          </cell>
          <cell r="U507" t="str">
            <v>SOLTERA</v>
          </cell>
          <cell r="V507">
            <v>36733</v>
          </cell>
          <cell r="W507" t="str">
            <v xml:space="preserve">COSTA RICA EDIF. D2-3 DPTO. 402 MONSERRATE -  - </v>
          </cell>
          <cell r="X507">
            <v>6</v>
          </cell>
          <cell r="Y507" t="str">
            <v>DIRECTOR DE ESCUELA</v>
          </cell>
        </row>
        <row r="508">
          <cell r="A508">
            <v>2552</v>
          </cell>
          <cell r="B508" t="str">
            <v>EDUCACION Y CC. DE LA COMUNICACIÓN</v>
          </cell>
          <cell r="C508" t="str">
            <v>FILOSOFIA Y ARTE</v>
          </cell>
          <cell r="D508" t="str">
            <v>CASTILLO SANCHEZ RICARDO WELLINGTON</v>
          </cell>
          <cell r="E508" t="str">
            <v>NOMBRADO</v>
          </cell>
          <cell r="F508" t="str">
            <v>PRINCIPAL DE</v>
          </cell>
          <cell r="G508">
            <v>931</v>
          </cell>
          <cell r="H508">
            <v>1</v>
          </cell>
          <cell r="I508">
            <v>639.94000000000005</v>
          </cell>
          <cell r="J508">
            <v>1200</v>
          </cell>
          <cell r="L508" t="str">
            <v>M</v>
          </cell>
          <cell r="M508" t="str">
            <v>PRI DE</v>
          </cell>
          <cell r="N508">
            <v>17837166</v>
          </cell>
          <cell r="O508" t="str">
            <v>A.F.P</v>
          </cell>
          <cell r="P508" t="str">
            <v>P.EDUCA.SEC / Br D°</v>
          </cell>
          <cell r="Q508" t="str">
            <v>MAESTRO</v>
          </cell>
          <cell r="S508" t="str">
            <v xml:space="preserve"> </v>
          </cell>
          <cell r="U508" t="str">
            <v>CASADO</v>
          </cell>
          <cell r="V508">
            <v>30183</v>
          </cell>
          <cell r="W508" t="str">
            <v xml:space="preserve">JOSE GALVEZ N° 357 -  - </v>
          </cell>
          <cell r="X508">
            <v>7</v>
          </cell>
          <cell r="Y508" t="str">
            <v>JEFE OFICINA GENERAL</v>
          </cell>
        </row>
        <row r="509">
          <cell r="A509">
            <v>4060</v>
          </cell>
          <cell r="B509" t="str">
            <v>EDUCACION Y CC. DE LA COMUNICACIÓN</v>
          </cell>
          <cell r="C509" t="str">
            <v>FILOSOFIA Y ARTE</v>
          </cell>
          <cell r="D509" t="str">
            <v>GARCIA DEL AGUILA SEGUNDO MAXIMO</v>
          </cell>
          <cell r="E509" t="str">
            <v>NOMBRADO</v>
          </cell>
          <cell r="F509" t="str">
            <v>PRINCIPAL DE</v>
          </cell>
          <cell r="G509">
            <v>932</v>
          </cell>
          <cell r="H509">
            <v>1</v>
          </cell>
          <cell r="I509">
            <v>650.24</v>
          </cell>
          <cell r="J509">
            <v>1200</v>
          </cell>
          <cell r="L509" t="str">
            <v>M</v>
          </cell>
          <cell r="M509" t="str">
            <v>PRI DE</v>
          </cell>
          <cell r="N509">
            <v>18167017</v>
          </cell>
          <cell r="O509" t="str">
            <v>A.F.P</v>
          </cell>
          <cell r="P509" t="str">
            <v>LIC.EN EDUCACION</v>
          </cell>
          <cell r="Q509" t="str">
            <v>MAESTRO</v>
          </cell>
          <cell r="S509" t="str">
            <v xml:space="preserve"> </v>
          </cell>
          <cell r="U509" t="str">
            <v>CASADO</v>
          </cell>
          <cell r="V509">
            <v>33008</v>
          </cell>
          <cell r="W509" t="str">
            <v>AMERICA 4499 DPTO. 201-A - VISTA HERMOSA - TRUJILLO</v>
          </cell>
          <cell r="X509">
            <v>5</v>
          </cell>
          <cell r="Y509" t="str">
            <v>JEFE DE DEPARTAMENTO</v>
          </cell>
        </row>
        <row r="510">
          <cell r="A510">
            <v>4924</v>
          </cell>
          <cell r="B510" t="str">
            <v>EDUCACION Y CC. DE LA COMUNICACIÓN</v>
          </cell>
          <cell r="C510" t="str">
            <v>FILOSOFIA Y ARTE</v>
          </cell>
          <cell r="D510" t="str">
            <v>PELAEZ AMADO JOSE WUALTER</v>
          </cell>
          <cell r="E510" t="str">
            <v>NOMBRADO</v>
          </cell>
          <cell r="F510" t="str">
            <v>ASOCIADO TC</v>
          </cell>
          <cell r="G510">
            <v>968</v>
          </cell>
          <cell r="H510">
            <v>1</v>
          </cell>
          <cell r="I510">
            <v>29.34</v>
          </cell>
          <cell r="J510">
            <v>140</v>
          </cell>
          <cell r="L510" t="str">
            <v>M</v>
          </cell>
          <cell r="M510" t="str">
            <v>AUX TC</v>
          </cell>
          <cell r="N510">
            <v>32881747</v>
          </cell>
          <cell r="O510" t="str">
            <v>A.F.P</v>
          </cell>
          <cell r="P510" t="str">
            <v>LIC.EN EDUCACION</v>
          </cell>
          <cell r="Q510" t="str">
            <v>MAESTRO</v>
          </cell>
          <cell r="S510" t="str">
            <v>DOCTOR</v>
          </cell>
          <cell r="U510" t="str">
            <v>CASADO</v>
          </cell>
          <cell r="V510">
            <v>36245</v>
          </cell>
          <cell r="W510" t="str">
            <v>LAS ESMERALDAS N°  640 - SANTA INES - TRUJILLO</v>
          </cell>
          <cell r="X510" t="str">
            <v/>
          </cell>
          <cell r="Y510" t="str">
            <v/>
          </cell>
        </row>
        <row r="511">
          <cell r="A511">
            <v>4396</v>
          </cell>
          <cell r="B511" t="str">
            <v>EDUCACION Y CC. DE LA COMUNICACIÓN</v>
          </cell>
          <cell r="C511" t="str">
            <v>FILOSOFIA Y ARTE</v>
          </cell>
          <cell r="D511" t="str">
            <v>PARRAGUEZ CHUMAN HUMBERTO</v>
          </cell>
          <cell r="E511" t="str">
            <v>CONTRATADO</v>
          </cell>
          <cell r="F511" t="str">
            <v>AUXILIAR TP 20 H</v>
          </cell>
          <cell r="G511">
            <v>75</v>
          </cell>
          <cell r="H511">
            <v>1</v>
          </cell>
          <cell r="I511">
            <v>0</v>
          </cell>
          <cell r="J511">
            <v>0</v>
          </cell>
          <cell r="L511" t="str">
            <v>M</v>
          </cell>
          <cell r="M511" t="str">
            <v>AUX TP</v>
          </cell>
          <cell r="N511">
            <v>17896608</v>
          </cell>
          <cell r="O511">
            <v>20530</v>
          </cell>
          <cell r="P511" t="str">
            <v xml:space="preserve">P.EDUCA.SEC </v>
          </cell>
          <cell r="Q511" t="str">
            <v>MAESTRO</v>
          </cell>
          <cell r="S511" t="str">
            <v xml:space="preserve"> </v>
          </cell>
          <cell r="U511" t="str">
            <v>CASADO</v>
          </cell>
          <cell r="V511">
            <v>34250</v>
          </cell>
          <cell r="W511" t="str">
            <v>HONG KONG N° 350 - SAN SALVADOR - TRUJILLO</v>
          </cell>
          <cell r="X511" t="str">
            <v/>
          </cell>
          <cell r="Y511" t="str">
            <v/>
          </cell>
        </row>
        <row r="512">
          <cell r="A512">
            <v>4674</v>
          </cell>
          <cell r="B512" t="str">
            <v>EDUCACION Y CC. DE LA COMUNICACIÓN</v>
          </cell>
          <cell r="C512" t="str">
            <v>FILOSOFIA Y ARTE</v>
          </cell>
          <cell r="D512" t="str">
            <v xml:space="preserve">LAVALLE DIOS ANGEL </v>
          </cell>
          <cell r="E512" t="str">
            <v>CONTRATADO</v>
          </cell>
          <cell r="F512" t="str">
            <v>AUXILIAR TP 20 H</v>
          </cell>
          <cell r="G512">
            <v>166</v>
          </cell>
          <cell r="H512">
            <v>1</v>
          </cell>
          <cell r="I512">
            <v>0</v>
          </cell>
          <cell r="J512">
            <v>0</v>
          </cell>
          <cell r="L512" t="str">
            <v>M</v>
          </cell>
          <cell r="M512" t="str">
            <v>AUX TP</v>
          </cell>
          <cell r="N512">
            <v>17861971</v>
          </cell>
          <cell r="O512">
            <v>20530</v>
          </cell>
          <cell r="P512" t="str">
            <v>P. EDUC.SECUNDARIA</v>
          </cell>
          <cell r="Q512" t="str">
            <v>MAESTRO</v>
          </cell>
          <cell r="S512" t="str">
            <v xml:space="preserve"> </v>
          </cell>
          <cell r="U512" t="str">
            <v>CASADO</v>
          </cell>
          <cell r="V512">
            <v>35002</v>
          </cell>
          <cell r="W512" t="str">
            <v>BLOQUE J-201 - ALBRECHT - TRUJILLO</v>
          </cell>
          <cell r="X512" t="str">
            <v/>
          </cell>
          <cell r="Y512" t="str">
            <v/>
          </cell>
        </row>
        <row r="513">
          <cell r="A513">
            <v>2461</v>
          </cell>
          <cell r="B513" t="str">
            <v>EDUCACION Y CC. DE LA COMUNICACIÓN</v>
          </cell>
          <cell r="C513" t="str">
            <v>HISTORIA Y GEOGRAFIA</v>
          </cell>
          <cell r="D513" t="str">
            <v>BENITES VILLEGAS HUGO ADELMO</v>
          </cell>
          <cell r="E513" t="str">
            <v>NOMBRADO</v>
          </cell>
          <cell r="F513" t="str">
            <v>PRINCIPAL DE</v>
          </cell>
          <cell r="G513">
            <v>678</v>
          </cell>
          <cell r="H513">
            <v>1</v>
          </cell>
          <cell r="I513">
            <v>655.54</v>
          </cell>
          <cell r="J513">
            <v>1200</v>
          </cell>
          <cell r="L513" t="str">
            <v>M</v>
          </cell>
          <cell r="M513" t="str">
            <v>PRI DE</v>
          </cell>
          <cell r="N513">
            <v>17823119</v>
          </cell>
          <cell r="O513">
            <v>20530</v>
          </cell>
          <cell r="P513" t="str">
            <v>P. EDUC.SECUNDARIA</v>
          </cell>
          <cell r="Q513" t="str">
            <v>MAESTRO</v>
          </cell>
          <cell r="S513" t="str">
            <v xml:space="preserve"> </v>
          </cell>
          <cell r="U513" t="str">
            <v>CASADO</v>
          </cell>
          <cell r="V513">
            <v>31400</v>
          </cell>
          <cell r="W513" t="str">
            <v>JOSE GALVEZ N° 351 -  - TRUJILLO</v>
          </cell>
          <cell r="X513" t="str">
            <v/>
          </cell>
          <cell r="Y513" t="str">
            <v/>
          </cell>
        </row>
        <row r="514">
          <cell r="A514">
            <v>472</v>
          </cell>
          <cell r="B514" t="str">
            <v>EDUCACION Y CC. DE LA COMUNICACIÓN</v>
          </cell>
          <cell r="C514" t="str">
            <v>HISTORIA Y GEOGRAFIA</v>
          </cell>
          <cell r="D514" t="str">
            <v>CIEZA BURGOS NAPOLEON</v>
          </cell>
          <cell r="E514" t="str">
            <v>NOMBRADO</v>
          </cell>
          <cell r="F514" t="str">
            <v>PRINCIPAL TC</v>
          </cell>
          <cell r="G514">
            <v>680</v>
          </cell>
          <cell r="H514">
            <v>1</v>
          </cell>
          <cell r="I514">
            <v>608.70000000000005</v>
          </cell>
          <cell r="J514">
            <v>1170</v>
          </cell>
          <cell r="L514" t="str">
            <v>M</v>
          </cell>
          <cell r="M514" t="str">
            <v>PRI TC</v>
          </cell>
          <cell r="N514">
            <v>17893474</v>
          </cell>
          <cell r="O514">
            <v>20530</v>
          </cell>
          <cell r="P514" t="str">
            <v>ABOGADO/PROF. ED.SEC.</v>
          </cell>
          <cell r="Q514" t="str">
            <v>MAESTRO</v>
          </cell>
          <cell r="S514" t="str">
            <v xml:space="preserve"> </v>
          </cell>
          <cell r="U514" t="str">
            <v>CASADO</v>
          </cell>
          <cell r="V514">
            <v>26062</v>
          </cell>
          <cell r="W514" t="str">
            <v>JUAN PABLO II # 715 - SAN ANDRES - TRUJILLO</v>
          </cell>
          <cell r="X514" t="str">
            <v/>
          </cell>
          <cell r="Y514" t="str">
            <v/>
          </cell>
        </row>
        <row r="515">
          <cell r="A515">
            <v>2917</v>
          </cell>
          <cell r="B515" t="str">
            <v>EDUCACION Y CC. DE LA COMUNICACIÓN</v>
          </cell>
          <cell r="C515" t="str">
            <v>HISTORIA Y GEOGRAFIA</v>
          </cell>
          <cell r="D515" t="str">
            <v>ANGULO NEIRA ALFREDO SALOMON</v>
          </cell>
          <cell r="E515" t="str">
            <v>NOMBRADO</v>
          </cell>
          <cell r="F515" t="str">
            <v>ASOCIADO TC</v>
          </cell>
          <cell r="G515">
            <v>681</v>
          </cell>
          <cell r="H515">
            <v>1</v>
          </cell>
          <cell r="I515">
            <v>261.14</v>
          </cell>
          <cell r="J515">
            <v>560</v>
          </cell>
          <cell r="L515" t="str">
            <v>M</v>
          </cell>
          <cell r="M515" t="str">
            <v>ASO TC</v>
          </cell>
          <cell r="N515">
            <v>17886967</v>
          </cell>
          <cell r="O515" t="str">
            <v>A.F.P</v>
          </cell>
          <cell r="P515" t="str">
            <v>P. EDUC.SECUNDARIA</v>
          </cell>
          <cell r="Q515" t="str">
            <v xml:space="preserve"> </v>
          </cell>
          <cell r="S515" t="str">
            <v xml:space="preserve"> </v>
          </cell>
          <cell r="U515" t="str">
            <v>CASADO</v>
          </cell>
          <cell r="V515">
            <v>31639</v>
          </cell>
          <cell r="W515" t="str">
            <v>MEAVE SEMINARIO 641 2 PISO - LAS QUINTANAS - TRUJILLO</v>
          </cell>
          <cell r="X515">
            <v>5</v>
          </cell>
          <cell r="Y515" t="str">
            <v>JEFE DE DEPARTAMENTO</v>
          </cell>
        </row>
        <row r="516">
          <cell r="A516">
            <v>4721</v>
          </cell>
          <cell r="B516" t="str">
            <v>EDUCACION Y CC. DE LA COMUNICACIÓN</v>
          </cell>
          <cell r="C516" t="str">
            <v>HISTORIA Y GEOGRAFIA</v>
          </cell>
          <cell r="D516" t="str">
            <v>FERNANDEZ SALAS EMILIO CESAR</v>
          </cell>
          <cell r="E516" t="str">
            <v>NOMBRADO</v>
          </cell>
          <cell r="F516" t="str">
            <v>AUXILIAR TC</v>
          </cell>
          <cell r="G516">
            <v>682</v>
          </cell>
          <cell r="H516">
            <v>1</v>
          </cell>
          <cell r="I516">
            <v>130.38</v>
          </cell>
          <cell r="J516">
            <v>280</v>
          </cell>
          <cell r="L516" t="str">
            <v>M</v>
          </cell>
          <cell r="M516" t="str">
            <v>AUX TC</v>
          </cell>
          <cell r="N516">
            <v>17854204</v>
          </cell>
          <cell r="O516" t="str">
            <v>A.F.P</v>
          </cell>
          <cell r="P516" t="str">
            <v>LIC. EN EDUCACION</v>
          </cell>
          <cell r="Q516" t="str">
            <v xml:space="preserve"> </v>
          </cell>
          <cell r="S516" t="str">
            <v xml:space="preserve"> </v>
          </cell>
          <cell r="U516" t="str">
            <v>CONVIV.</v>
          </cell>
          <cell r="V516">
            <v>35674</v>
          </cell>
          <cell r="W516" t="str">
            <v>SAN ANDRES 308-DPTO. 302 - SAN ANDRES - TRUJILLO</v>
          </cell>
          <cell r="X516" t="str">
            <v/>
          </cell>
          <cell r="Y516" t="str">
            <v/>
          </cell>
        </row>
        <row r="517">
          <cell r="A517">
            <v>4803</v>
          </cell>
          <cell r="B517" t="str">
            <v>EDUCACION Y CC. DE LA COMUNICACIÓN</v>
          </cell>
          <cell r="C517" t="str">
            <v>HISTORIA Y GEOGRAFIA</v>
          </cell>
          <cell r="D517" t="str">
            <v>LA CRUZ TORRES ANGEL L.</v>
          </cell>
          <cell r="E517" t="str">
            <v>NOMBRADO</v>
          </cell>
          <cell r="F517" t="str">
            <v>AUXILIAR TC</v>
          </cell>
          <cell r="G517">
            <v>683</v>
          </cell>
          <cell r="H517">
            <v>1</v>
          </cell>
          <cell r="I517">
            <v>130.38</v>
          </cell>
          <cell r="J517">
            <v>280</v>
          </cell>
          <cell r="L517" t="str">
            <v>M</v>
          </cell>
          <cell r="M517" t="str">
            <v>AUX TC</v>
          </cell>
          <cell r="N517">
            <v>17891610</v>
          </cell>
          <cell r="O517" t="str">
            <v>A.F.P</v>
          </cell>
          <cell r="P517" t="str">
            <v>P. EDUC.SECUNDARIA</v>
          </cell>
          <cell r="Q517" t="str">
            <v>MAESTRO</v>
          </cell>
          <cell r="S517" t="str">
            <v xml:space="preserve"> </v>
          </cell>
          <cell r="U517" t="str">
            <v>CASADO</v>
          </cell>
          <cell r="V517">
            <v>35674</v>
          </cell>
          <cell r="W517" t="str">
            <v>FATIMA 241 INT. 102 - LA MERCED - TRUJILLO</v>
          </cell>
          <cell r="X517" t="str">
            <v/>
          </cell>
          <cell r="Y517" t="str">
            <v/>
          </cell>
        </row>
        <row r="518">
          <cell r="A518">
            <v>5273</v>
          </cell>
          <cell r="B518" t="str">
            <v>EDUCACION Y CC. DE LA COMUNICACIÓN</v>
          </cell>
          <cell r="C518" t="str">
            <v>HISTORIA Y GEOGRAFIA</v>
          </cell>
          <cell r="D518" t="str">
            <v>CASTRO PONCE EDILBERTO</v>
          </cell>
          <cell r="E518" t="str">
            <v>CONTRATADO</v>
          </cell>
          <cell r="F518" t="str">
            <v>AUXILIAR TC</v>
          </cell>
          <cell r="G518">
            <v>654</v>
          </cell>
          <cell r="H518">
            <v>1</v>
          </cell>
          <cell r="I518">
            <v>0</v>
          </cell>
          <cell r="J518">
            <v>0</v>
          </cell>
          <cell r="L518" t="str">
            <v>M</v>
          </cell>
          <cell r="M518" t="str">
            <v>AUX TC</v>
          </cell>
          <cell r="N518">
            <v>17906054</v>
          </cell>
          <cell r="O518" t="str">
            <v>A.F.P.</v>
          </cell>
          <cell r="P518" t="str">
            <v>P. EDUC.SECUNDARIA</v>
          </cell>
          <cell r="Q518" t="str">
            <v xml:space="preserve"> </v>
          </cell>
          <cell r="S518" t="str">
            <v xml:space="preserve"> </v>
          </cell>
          <cell r="U518" t="str">
            <v>CASADO</v>
          </cell>
          <cell r="V518">
            <v>37165</v>
          </cell>
          <cell r="W518" t="str">
            <v>MZ-T-29 - SAN ANDRES 5TA ETAPA(II SECTOR - VICTOR LARCO</v>
          </cell>
          <cell r="X518" t="str">
            <v/>
          </cell>
          <cell r="Y518" t="str">
            <v/>
          </cell>
        </row>
        <row r="519">
          <cell r="A519">
            <v>5335</v>
          </cell>
          <cell r="B519" t="str">
            <v>EDUCACION Y CC. DE LA COMUNICACIÓN</v>
          </cell>
          <cell r="C519" t="str">
            <v>HISTORIA Y GEOGRAFIA</v>
          </cell>
          <cell r="D519" t="str">
            <v>ORBEGOSO CHAMORRO MAX RENE</v>
          </cell>
          <cell r="E519" t="str">
            <v>CONTRATADO</v>
          </cell>
          <cell r="F519" t="str">
            <v>AUXILIAR TC</v>
          </cell>
          <cell r="G519">
            <v>677</v>
          </cell>
          <cell r="H519">
            <v>1</v>
          </cell>
          <cell r="I519">
            <v>0</v>
          </cell>
          <cell r="J519">
            <v>0</v>
          </cell>
          <cell r="L519" t="str">
            <v>M</v>
          </cell>
          <cell r="M519" t="str">
            <v>AUX TC</v>
          </cell>
          <cell r="N519">
            <v>18185308</v>
          </cell>
          <cell r="O519" t="str">
            <v>A.F.P.</v>
          </cell>
          <cell r="P519" t="str">
            <v>LIC.EN EDUCACION</v>
          </cell>
          <cell r="Q519" t="str">
            <v xml:space="preserve"> </v>
          </cell>
          <cell r="S519" t="str">
            <v xml:space="preserve"> </v>
          </cell>
          <cell r="U519" t="str">
            <v>SEPARADO</v>
          </cell>
          <cell r="V519">
            <v>37400</v>
          </cell>
          <cell r="W519" t="str">
            <v>CESAR VALLEJO Nº 1312 -  - FLORENCIA DE MORA</v>
          </cell>
          <cell r="X519" t="str">
            <v/>
          </cell>
          <cell r="Y519" t="str">
            <v/>
          </cell>
        </row>
        <row r="520">
          <cell r="A520">
            <v>4401</v>
          </cell>
          <cell r="B520" t="str">
            <v>EDUCACION Y CC. DE LA COMUNICACIÓN</v>
          </cell>
          <cell r="C520" t="str">
            <v>IDIOMAS Y LINGÜÍSTICA</v>
          </cell>
          <cell r="D520" t="str">
            <v>CALDERON CALDERON CARLOS ENRIQUE</v>
          </cell>
          <cell r="E520" t="str">
            <v>NOMBRADO</v>
          </cell>
          <cell r="F520" t="str">
            <v>ASOCIADO TC</v>
          </cell>
          <cell r="G520">
            <v>335</v>
          </cell>
          <cell r="H520">
            <v>1</v>
          </cell>
          <cell r="I520">
            <v>126.66</v>
          </cell>
          <cell r="J520">
            <v>280</v>
          </cell>
          <cell r="L520" t="str">
            <v>M</v>
          </cell>
          <cell r="M520" t="str">
            <v>AUX TC</v>
          </cell>
          <cell r="N520">
            <v>17894526</v>
          </cell>
          <cell r="O520" t="str">
            <v>A.F.P</v>
          </cell>
          <cell r="P520" t="str">
            <v>LIC.EN EDUCACION</v>
          </cell>
          <cell r="Q520" t="str">
            <v>MAESTRO</v>
          </cell>
          <cell r="S520" t="str">
            <v xml:space="preserve"> </v>
          </cell>
          <cell r="U520" t="str">
            <v>CASADO</v>
          </cell>
          <cell r="V520">
            <v>34274</v>
          </cell>
          <cell r="W520" t="str">
            <v>JUAN PABLO II 1110 MZ. C LOTE 18 INT. 101 - JUAN PABLO II - TRUJILLO</v>
          </cell>
          <cell r="X520" t="str">
            <v/>
          </cell>
          <cell r="Y520" t="str">
            <v/>
          </cell>
        </row>
        <row r="521">
          <cell r="A521">
            <v>976</v>
          </cell>
          <cell r="B521" t="str">
            <v>EDUCACION Y CC. DE LA COMUNICACIÓN</v>
          </cell>
          <cell r="C521" t="str">
            <v>IDIOMAS Y LINGÜÍSTICA</v>
          </cell>
          <cell r="D521" t="str">
            <v>YABAR DEXTRE POMPEYO</v>
          </cell>
          <cell r="E521" t="str">
            <v>NOMBRADO</v>
          </cell>
          <cell r="F521" t="str">
            <v>PRINCIPAL DE</v>
          </cell>
          <cell r="G521">
            <v>686</v>
          </cell>
          <cell r="H521">
            <v>1</v>
          </cell>
          <cell r="I521">
            <v>655.52</v>
          </cell>
          <cell r="J521">
            <v>1200</v>
          </cell>
          <cell r="L521" t="str">
            <v>M</v>
          </cell>
          <cell r="M521" t="str">
            <v>PRI DE</v>
          </cell>
          <cell r="N521">
            <v>17878790</v>
          </cell>
          <cell r="O521">
            <v>20530</v>
          </cell>
          <cell r="P521" t="str">
            <v>P. EDUC.SECUNDARIA</v>
          </cell>
          <cell r="Q521" t="str">
            <v xml:space="preserve"> </v>
          </cell>
          <cell r="S521" t="str">
            <v xml:space="preserve"> </v>
          </cell>
          <cell r="U521" t="str">
            <v>CASADO</v>
          </cell>
          <cell r="V521">
            <v>25508</v>
          </cell>
          <cell r="W521" t="str">
            <v>CAVERO Y MUÑOZ N° 492 - LAS QUINTANAS - TRUJILLO</v>
          </cell>
          <cell r="X521" t="str">
            <v/>
          </cell>
          <cell r="Y521" t="str">
            <v/>
          </cell>
        </row>
        <row r="522">
          <cell r="A522">
            <v>1446</v>
          </cell>
          <cell r="B522" t="str">
            <v>EDUCACION Y CC. DE LA COMUNICACIÓN</v>
          </cell>
          <cell r="C522" t="str">
            <v>IDIOMAS Y LINGÜÍSTICA</v>
          </cell>
          <cell r="D522" t="str">
            <v>TEMOCHE RUMICHE FELIPE</v>
          </cell>
          <cell r="E522" t="str">
            <v>NOMBRADO</v>
          </cell>
          <cell r="F522" t="str">
            <v>PRINCIPAL DE</v>
          </cell>
          <cell r="G522">
            <v>688</v>
          </cell>
          <cell r="H522">
            <v>1</v>
          </cell>
          <cell r="I522">
            <v>655.52</v>
          </cell>
          <cell r="J522">
            <v>1200</v>
          </cell>
          <cell r="L522" t="str">
            <v>M</v>
          </cell>
          <cell r="M522" t="str">
            <v>PRI DE</v>
          </cell>
          <cell r="N522">
            <v>17925427</v>
          </cell>
          <cell r="O522">
            <v>20530</v>
          </cell>
          <cell r="P522" t="str">
            <v>P. EDUC.SECUNDARIA</v>
          </cell>
          <cell r="Q522" t="str">
            <v>MAESTRO</v>
          </cell>
          <cell r="S522" t="str">
            <v>DOCTOR</v>
          </cell>
          <cell r="U522" t="str">
            <v>CASADO</v>
          </cell>
          <cell r="V522">
            <v>26908</v>
          </cell>
          <cell r="W522" t="str">
            <v>JOSE INCLAN N° 352 - SANTA MARIA V ETAPA - TRUJILLO</v>
          </cell>
          <cell r="X522">
            <v>6</v>
          </cell>
          <cell r="Y522" t="str">
            <v>DIRECTOR DE ESCUELA</v>
          </cell>
        </row>
        <row r="523">
          <cell r="A523">
            <v>1915</v>
          </cell>
          <cell r="B523" t="str">
            <v>EDUCACION Y CC. DE LA COMUNICACIÓN</v>
          </cell>
          <cell r="C523" t="str">
            <v>IDIOMAS Y LINGÜÍSTICA</v>
          </cell>
          <cell r="D523" t="str">
            <v>ROLDAN PAREDES GILBERTO ESTANISLAO</v>
          </cell>
          <cell r="E523" t="str">
            <v>NOMBRADO</v>
          </cell>
          <cell r="F523" t="str">
            <v>PRINCIPAL DE</v>
          </cell>
          <cell r="G523">
            <v>691</v>
          </cell>
          <cell r="H523">
            <v>1</v>
          </cell>
          <cell r="I523">
            <v>655.54</v>
          </cell>
          <cell r="J523">
            <v>1200</v>
          </cell>
          <cell r="L523" t="str">
            <v>M</v>
          </cell>
          <cell r="M523" t="str">
            <v>PRI DE</v>
          </cell>
          <cell r="N523">
            <v>17962868</v>
          </cell>
          <cell r="O523">
            <v>20530</v>
          </cell>
          <cell r="P523" t="str">
            <v>LIC.EN EDUCACION</v>
          </cell>
          <cell r="Q523" t="str">
            <v>MAESTRO</v>
          </cell>
          <cell r="S523" t="str">
            <v>DOCTOR</v>
          </cell>
          <cell r="U523" t="str">
            <v>CASADO</v>
          </cell>
          <cell r="V523">
            <v>26359</v>
          </cell>
          <cell r="W523" t="str">
            <v>MAURICIO SIMONS E-18 - MIRAFLORES - TRUJILLO</v>
          </cell>
          <cell r="X523">
            <v>5</v>
          </cell>
          <cell r="Y523" t="str">
            <v>JEFE DE DEPARTAMENTO</v>
          </cell>
        </row>
        <row r="524">
          <cell r="A524">
            <v>2100</v>
          </cell>
          <cell r="B524" t="str">
            <v>EDUCACION Y CC. DE LA COMUNICACIÓN</v>
          </cell>
          <cell r="C524" t="str">
            <v>IDIOMAS Y LINGÜÍSTICA</v>
          </cell>
          <cell r="D524" t="str">
            <v>GAMARRA ARANA WALTER EDMUNDO</v>
          </cell>
          <cell r="E524" t="str">
            <v>NOMBRADO</v>
          </cell>
          <cell r="F524" t="str">
            <v>PRINCIPAL DE</v>
          </cell>
          <cell r="G524">
            <v>692</v>
          </cell>
          <cell r="H524">
            <v>1</v>
          </cell>
          <cell r="I524">
            <v>655.54</v>
          </cell>
          <cell r="J524">
            <v>1200</v>
          </cell>
          <cell r="L524" t="str">
            <v>M</v>
          </cell>
          <cell r="M524" t="str">
            <v>PRI DE</v>
          </cell>
          <cell r="N524">
            <v>17930194</v>
          </cell>
          <cell r="O524">
            <v>20530</v>
          </cell>
          <cell r="P524" t="str">
            <v>LIC.EN EDUCACION</v>
          </cell>
          <cell r="Q524" t="str">
            <v>MAESTRO</v>
          </cell>
          <cell r="S524" t="str">
            <v xml:space="preserve"> </v>
          </cell>
          <cell r="U524" t="str">
            <v>DIVORC.</v>
          </cell>
          <cell r="V524">
            <v>29565</v>
          </cell>
          <cell r="W524" t="str">
            <v>SAN ANDRES  MZ. T LOTE 10 DPTO. 102 - SAN ANDRES I ETAPA - TRUJILLO</v>
          </cell>
          <cell r="X524" t="str">
            <v/>
          </cell>
          <cell r="Y524" t="str">
            <v/>
          </cell>
        </row>
        <row r="525">
          <cell r="A525">
            <v>2089</v>
          </cell>
          <cell r="B525" t="str">
            <v>EDUCACION Y CC. DE LA COMUNICACIÓN</v>
          </cell>
          <cell r="C525" t="str">
            <v>IDIOMAS Y LINGÜÍSTICA</v>
          </cell>
          <cell r="D525" t="str">
            <v>ALDAMA FLORES CLAVER JULIO</v>
          </cell>
          <cell r="E525" t="str">
            <v>NOMBRADO</v>
          </cell>
          <cell r="F525" t="str">
            <v>PRINCIPAL DE</v>
          </cell>
          <cell r="G525">
            <v>693</v>
          </cell>
          <cell r="H525">
            <v>1</v>
          </cell>
          <cell r="I525">
            <v>648.4</v>
          </cell>
          <cell r="J525">
            <v>1200</v>
          </cell>
          <cell r="L525" t="str">
            <v>M</v>
          </cell>
          <cell r="M525" t="str">
            <v>PRI DE</v>
          </cell>
          <cell r="N525">
            <v>17878453</v>
          </cell>
          <cell r="O525" t="str">
            <v>A.F.P</v>
          </cell>
          <cell r="P525" t="str">
            <v>LIC.EN EDUCACION</v>
          </cell>
          <cell r="Q525" t="str">
            <v>MAESTRO</v>
          </cell>
          <cell r="S525" t="str">
            <v xml:space="preserve"> </v>
          </cell>
          <cell r="U525" t="str">
            <v>CASADO</v>
          </cell>
          <cell r="V525">
            <v>29550</v>
          </cell>
          <cell r="W525" t="str">
            <v>ORTEGA Y GASSET N° 500 - RAZURI - TRUJILLO</v>
          </cell>
          <cell r="X525">
            <v>3</v>
          </cell>
          <cell r="Y525" t="str">
            <v>DECANO</v>
          </cell>
        </row>
        <row r="526">
          <cell r="A526">
            <v>2467</v>
          </cell>
          <cell r="B526" t="str">
            <v>EDUCACION Y CC. DE LA COMUNICACIÓN</v>
          </cell>
          <cell r="C526" t="str">
            <v>IDIOMAS Y LINGÜÍSTICA</v>
          </cell>
          <cell r="D526" t="str">
            <v>CESPEDES THORNDIKE MAGNOLIA IRIS</v>
          </cell>
          <cell r="E526" t="str">
            <v>NOMBRADO</v>
          </cell>
          <cell r="F526" t="str">
            <v>ASOCIADO DE</v>
          </cell>
          <cell r="G526">
            <v>694</v>
          </cell>
          <cell r="H526">
            <v>1</v>
          </cell>
          <cell r="I526">
            <v>257</v>
          </cell>
          <cell r="J526">
            <v>580</v>
          </cell>
          <cell r="L526" t="str">
            <v>F</v>
          </cell>
          <cell r="M526" t="str">
            <v>ASO DE</v>
          </cell>
          <cell r="N526">
            <v>17888628</v>
          </cell>
          <cell r="O526">
            <v>20530</v>
          </cell>
          <cell r="P526" t="str">
            <v>P. EDUC.SECUNDARIA</v>
          </cell>
          <cell r="Q526" t="str">
            <v xml:space="preserve"> </v>
          </cell>
          <cell r="S526" t="str">
            <v xml:space="preserve"> </v>
          </cell>
          <cell r="U526" t="str">
            <v>CASADO</v>
          </cell>
          <cell r="V526">
            <v>29916</v>
          </cell>
          <cell r="W526" t="str">
            <v>SAN MARTIN N° 347 - CENTRO CIVICO - TRUJILLO</v>
          </cell>
          <cell r="X526" t="str">
            <v/>
          </cell>
          <cell r="Y526" t="str">
            <v/>
          </cell>
        </row>
        <row r="527">
          <cell r="A527">
            <v>5041</v>
          </cell>
          <cell r="B527" t="str">
            <v>EDUCACION Y CC. DE LA COMUNICACIÓN</v>
          </cell>
          <cell r="C527" t="str">
            <v>IDIOMAS Y LINGÜÍSTICA</v>
          </cell>
          <cell r="D527" t="str">
            <v>ANGULO MONTOYA EDUARDO WILSON</v>
          </cell>
          <cell r="E527" t="str">
            <v>NOMBRADO</v>
          </cell>
          <cell r="F527" t="str">
            <v>ASOCIADO DE</v>
          </cell>
          <cell r="G527">
            <v>697</v>
          </cell>
          <cell r="H527">
            <v>1</v>
          </cell>
          <cell r="I527">
            <v>253.08</v>
          </cell>
          <cell r="J527">
            <v>580</v>
          </cell>
          <cell r="L527" t="str">
            <v>M</v>
          </cell>
          <cell r="M527" t="str">
            <v>ASO DE</v>
          </cell>
          <cell r="N527" t="str">
            <v>07238638</v>
          </cell>
          <cell r="O527" t="str">
            <v>A.F.P</v>
          </cell>
          <cell r="P527" t="str">
            <v>LIC.EN EDUCACION</v>
          </cell>
          <cell r="Q527" t="str">
            <v>MAESTRO</v>
          </cell>
          <cell r="S527" t="str">
            <v xml:space="preserve"> </v>
          </cell>
          <cell r="U527" t="str">
            <v>SOLTERO</v>
          </cell>
          <cell r="V527">
            <v>27150</v>
          </cell>
          <cell r="W527" t="str">
            <v>SAN MARTIN DE PORRES 247-102 - SAN ANDRES - TRUJILLO</v>
          </cell>
          <cell r="X527" t="str">
            <v/>
          </cell>
          <cell r="Y527" t="str">
            <v/>
          </cell>
        </row>
        <row r="528">
          <cell r="A528">
            <v>2625</v>
          </cell>
          <cell r="B528" t="str">
            <v>EDUCACION Y CC. DE LA COMUNICACIÓN</v>
          </cell>
          <cell r="C528" t="str">
            <v>IDIOMAS Y LINGÜÍSTICA</v>
          </cell>
          <cell r="D528" t="str">
            <v>SAGASTEGUI CAICEDO MARIA LUZMILA</v>
          </cell>
          <cell r="E528" t="str">
            <v>NOMBRADO</v>
          </cell>
          <cell r="F528" t="str">
            <v>ASOCIADO DE</v>
          </cell>
          <cell r="G528">
            <v>698</v>
          </cell>
          <cell r="H528">
            <v>1</v>
          </cell>
          <cell r="I528">
            <v>249.74</v>
          </cell>
          <cell r="J528">
            <v>580</v>
          </cell>
          <cell r="L528" t="str">
            <v>F</v>
          </cell>
          <cell r="M528" t="str">
            <v>ASO DE</v>
          </cell>
          <cell r="N528">
            <v>17973585</v>
          </cell>
          <cell r="O528" t="str">
            <v>A.F.P</v>
          </cell>
          <cell r="P528" t="str">
            <v>LIC.EN IDIOMAS EXTRANJEROS</v>
          </cell>
          <cell r="Q528" t="str">
            <v>MAESTRO</v>
          </cell>
          <cell r="S528" t="str">
            <v xml:space="preserve"> </v>
          </cell>
          <cell r="U528" t="str">
            <v>SOLTERA</v>
          </cell>
          <cell r="V528">
            <v>30407</v>
          </cell>
          <cell r="W528" t="str">
            <v>JUAN JOSE CASTELLI N° 384 -  - LA ESPERANZA</v>
          </cell>
          <cell r="X528" t="str">
            <v/>
          </cell>
          <cell r="Y528" t="str">
            <v/>
          </cell>
        </row>
        <row r="529">
          <cell r="A529">
            <v>4869</v>
          </cell>
          <cell r="B529" t="str">
            <v>EDUCACION Y CC. DE LA COMUNICACIÓN</v>
          </cell>
          <cell r="C529" t="str">
            <v>IDIOMAS Y LINGÜÍSTICA</v>
          </cell>
          <cell r="D529" t="str">
            <v>CASTRO ALAVEDRA DE GARCIA MARIA ELENA</v>
          </cell>
          <cell r="E529" t="str">
            <v>NOMBRADO</v>
          </cell>
          <cell r="F529" t="str">
            <v>AUXILIAR DE</v>
          </cell>
          <cell r="G529">
            <v>699</v>
          </cell>
          <cell r="H529">
            <v>1</v>
          </cell>
          <cell r="I529">
            <v>0</v>
          </cell>
          <cell r="J529">
            <v>300</v>
          </cell>
          <cell r="L529" t="str">
            <v>F</v>
          </cell>
          <cell r="M529" t="str">
            <v>AUX DE</v>
          </cell>
          <cell r="N529">
            <v>17817696</v>
          </cell>
          <cell r="O529" t="str">
            <v>A.F.P.</v>
          </cell>
          <cell r="P529" t="str">
            <v>LIC.EN EDUCACION</v>
          </cell>
          <cell r="Q529" t="str">
            <v>MAESTRO</v>
          </cell>
          <cell r="S529" t="str">
            <v xml:space="preserve"> </v>
          </cell>
          <cell r="U529" t="str">
            <v>CASADA</v>
          </cell>
          <cell r="V529">
            <v>35943</v>
          </cell>
          <cell r="W529" t="str">
            <v>LAS CHIRAS N° 252 DPTO. 301 - CALIFORNIA - VICTOR LARCO</v>
          </cell>
          <cell r="X529" t="str">
            <v/>
          </cell>
          <cell r="Y529" t="str">
            <v/>
          </cell>
        </row>
        <row r="530">
          <cell r="A530">
            <v>4868</v>
          </cell>
          <cell r="B530" t="str">
            <v>EDUCACION Y CC. DE LA COMUNICACIÓN</v>
          </cell>
          <cell r="C530" t="str">
            <v>IDIOMAS Y LINGÜÍSTICA</v>
          </cell>
          <cell r="D530" t="str">
            <v>REYES FLORES DE ALAYO ZONIA LUZ</v>
          </cell>
          <cell r="E530" t="str">
            <v>NOMBRADO</v>
          </cell>
          <cell r="F530" t="str">
            <v>AUXILIAR DE</v>
          </cell>
          <cell r="G530">
            <v>700</v>
          </cell>
          <cell r="H530">
            <v>1</v>
          </cell>
          <cell r="I530">
            <v>0</v>
          </cell>
          <cell r="J530">
            <v>0</v>
          </cell>
          <cell r="L530" t="str">
            <v>F</v>
          </cell>
          <cell r="M530" t="str">
            <v>AUX DE</v>
          </cell>
          <cell r="N530">
            <v>10542762</v>
          </cell>
          <cell r="O530" t="str">
            <v>A.F.P.</v>
          </cell>
          <cell r="P530" t="str">
            <v>LIC. EN EDUCACION</v>
          </cell>
          <cell r="Q530" t="str">
            <v>MAESTRO</v>
          </cell>
          <cell r="S530" t="str">
            <v xml:space="preserve"> </v>
          </cell>
          <cell r="U530" t="str">
            <v>CASADA</v>
          </cell>
          <cell r="V530">
            <v>35926</v>
          </cell>
          <cell r="W530" t="str">
            <v>LOS GIRASOLES - STA EDELMIR - VICTOR LARCO</v>
          </cell>
          <cell r="X530" t="str">
            <v/>
          </cell>
          <cell r="Y530" t="str">
            <v/>
          </cell>
        </row>
        <row r="531">
          <cell r="A531">
            <v>1797</v>
          </cell>
          <cell r="B531" t="str">
            <v>EDUCACION Y CC. DE LA COMUNICACIÓN</v>
          </cell>
          <cell r="C531" t="str">
            <v>IDIOMAS Y LINGÜÍSTICA</v>
          </cell>
          <cell r="D531" t="str">
            <v>PAJUELO TORRES NERY EDUARDO</v>
          </cell>
          <cell r="E531" t="str">
            <v>NOMBRADO</v>
          </cell>
          <cell r="F531" t="str">
            <v>AUXILIAR DE</v>
          </cell>
          <cell r="G531">
            <v>701</v>
          </cell>
          <cell r="H531">
            <v>1</v>
          </cell>
          <cell r="I531">
            <v>79.2</v>
          </cell>
          <cell r="J531">
            <v>300</v>
          </cell>
          <cell r="L531" t="str">
            <v>M</v>
          </cell>
          <cell r="M531" t="str">
            <v>AUX DE</v>
          </cell>
          <cell r="N531">
            <v>17899128</v>
          </cell>
          <cell r="O531" t="str">
            <v>A.F.P</v>
          </cell>
          <cell r="P531" t="str">
            <v>P. EDUC.SECUNDARIA</v>
          </cell>
          <cell r="Q531" t="str">
            <v xml:space="preserve"> </v>
          </cell>
          <cell r="S531" t="str">
            <v xml:space="preserve"> </v>
          </cell>
          <cell r="U531" t="str">
            <v>CASADO</v>
          </cell>
          <cell r="V531">
            <v>28216</v>
          </cell>
          <cell r="W531" t="str">
            <v>CIRO ALEGRIA BAZAN Nº540 - LAS QUINTANAS - TRUJILLO</v>
          </cell>
          <cell r="X531" t="str">
            <v/>
          </cell>
          <cell r="Y531" t="str">
            <v/>
          </cell>
        </row>
        <row r="532">
          <cell r="A532">
            <v>4145</v>
          </cell>
          <cell r="B532" t="str">
            <v>EDUCACION Y CC. DE LA COMUNICACIÓN</v>
          </cell>
          <cell r="C532" t="str">
            <v>IDIOMAS Y LINGÜÍSTICA</v>
          </cell>
          <cell r="D532" t="str">
            <v>BELTRAN CENTURION MARUZZELA YSABEL</v>
          </cell>
          <cell r="E532" t="str">
            <v>NOMBRADO</v>
          </cell>
          <cell r="F532" t="str">
            <v>AUXILIAR TC</v>
          </cell>
          <cell r="G532">
            <v>702</v>
          </cell>
          <cell r="H532">
            <v>1</v>
          </cell>
          <cell r="I532">
            <v>125.08</v>
          </cell>
          <cell r="J532">
            <v>280</v>
          </cell>
          <cell r="L532" t="str">
            <v>F</v>
          </cell>
          <cell r="M532" t="str">
            <v>AUX TC</v>
          </cell>
          <cell r="N532">
            <v>16408766</v>
          </cell>
          <cell r="O532" t="str">
            <v>A.F.P</v>
          </cell>
          <cell r="P532" t="str">
            <v>LIC.EN EDUCACION</v>
          </cell>
          <cell r="Q532" t="str">
            <v xml:space="preserve"> </v>
          </cell>
          <cell r="S532" t="str">
            <v xml:space="preserve"> </v>
          </cell>
          <cell r="U532" t="str">
            <v>CASADA</v>
          </cell>
          <cell r="V532">
            <v>33533</v>
          </cell>
          <cell r="W532" t="str">
            <v>MARTINEZ DE CONPAGNON 530 - SAN ANDRES - TRUJILLO</v>
          </cell>
          <cell r="X532" t="str">
            <v/>
          </cell>
          <cell r="Y532" t="str">
            <v/>
          </cell>
        </row>
        <row r="533">
          <cell r="A533">
            <v>5082</v>
          </cell>
          <cell r="B533" t="str">
            <v>EDUCACION Y CC. DE LA COMUNICACIÓN</v>
          </cell>
          <cell r="C533" t="str">
            <v>IDIOMAS Y LINGÜÍSTICA</v>
          </cell>
          <cell r="D533" t="str">
            <v>DEL ROSARIO ALFARO JOSE LEONARDO</v>
          </cell>
          <cell r="E533" t="str">
            <v>NOMBRADO</v>
          </cell>
          <cell r="F533" t="str">
            <v>AUXILIAR TC</v>
          </cell>
          <cell r="G533">
            <v>703</v>
          </cell>
          <cell r="H533">
            <v>1</v>
          </cell>
          <cell r="I533">
            <v>130.38</v>
          </cell>
          <cell r="J533">
            <v>280</v>
          </cell>
          <cell r="L533" t="str">
            <v>M</v>
          </cell>
          <cell r="M533" t="str">
            <v>AUX TC</v>
          </cell>
          <cell r="N533">
            <v>17806642</v>
          </cell>
          <cell r="O533">
            <v>19990</v>
          </cell>
          <cell r="P533" t="str">
            <v>LIC.EN EDUCACION</v>
          </cell>
          <cell r="Q533" t="str">
            <v xml:space="preserve"> </v>
          </cell>
          <cell r="S533" t="str">
            <v xml:space="preserve"> </v>
          </cell>
          <cell r="U533" t="str">
            <v>CASADO</v>
          </cell>
          <cell r="V533">
            <v>36468</v>
          </cell>
          <cell r="W533" t="str">
            <v>MZ. H-3 LOTE 12 - COVICORTI (SAN JUDAS TADEO) - TRUJILLO</v>
          </cell>
          <cell r="X533" t="str">
            <v/>
          </cell>
          <cell r="Y533" t="str">
            <v/>
          </cell>
        </row>
        <row r="534">
          <cell r="A534">
            <v>5390</v>
          </cell>
          <cell r="B534" t="str">
            <v>EDUCACION Y CC. DE LA COMUNICACIÓN</v>
          </cell>
          <cell r="C534" t="str">
            <v>IDIOMAS Y LINGÜÍSTICA</v>
          </cell>
          <cell r="D534" t="str">
            <v>ANTICONA SANDOVAL ROSA UBALDINA</v>
          </cell>
          <cell r="E534" t="str">
            <v>NOMBRADO</v>
          </cell>
          <cell r="F534" t="str">
            <v>ASOCIADO TC</v>
          </cell>
          <cell r="G534">
            <v>900</v>
          </cell>
          <cell r="H534">
            <v>1</v>
          </cell>
          <cell r="I534">
            <v>130.36000000000001</v>
          </cell>
          <cell r="J534">
            <v>280</v>
          </cell>
          <cell r="L534" t="str">
            <v>F</v>
          </cell>
          <cell r="M534" t="str">
            <v>AUX TC</v>
          </cell>
          <cell r="N534">
            <v>17855357</v>
          </cell>
          <cell r="O534" t="str">
            <v>A.F.P</v>
          </cell>
          <cell r="P534" t="str">
            <v>LIC.EN EDUCACION</v>
          </cell>
          <cell r="Q534" t="str">
            <v>MAESTRO</v>
          </cell>
          <cell r="S534" t="str">
            <v xml:space="preserve"> </v>
          </cell>
          <cell r="U534" t="str">
            <v>CASADA</v>
          </cell>
          <cell r="V534">
            <v>37628</v>
          </cell>
          <cell r="W534" t="str">
            <v>MZ B-LT 7 - DPTO 102 - LOS ROSALES DE SANTA INES - TRUJILLO</v>
          </cell>
          <cell r="X534" t="str">
            <v/>
          </cell>
          <cell r="Y534" t="str">
            <v/>
          </cell>
        </row>
        <row r="535">
          <cell r="A535">
            <v>5666</v>
          </cell>
          <cell r="B535" t="str">
            <v>EDUCACION Y CC. DE LA COMUNICACIÓN</v>
          </cell>
          <cell r="C535" t="str">
            <v>IDIOMAS Y LINGÜÍSTICA</v>
          </cell>
          <cell r="D535" t="str">
            <v>GOMEZ DEXTRE YONA MARIA DEL PILAR</v>
          </cell>
          <cell r="E535" t="str">
            <v>CONTRATADO</v>
          </cell>
          <cell r="F535" t="str">
            <v>AUXILIAR TC</v>
          </cell>
          <cell r="G535">
            <v>157</v>
          </cell>
          <cell r="H535">
            <v>1</v>
          </cell>
          <cell r="I535">
            <v>0</v>
          </cell>
          <cell r="J535">
            <v>0</v>
          </cell>
          <cell r="L535" t="str">
            <v>F</v>
          </cell>
          <cell r="M535" t="str">
            <v>AUX TC</v>
          </cell>
          <cell r="N535">
            <v>18111331</v>
          </cell>
          <cell r="O535" t="str">
            <v>A.F.P.</v>
          </cell>
          <cell r="P535" t="str">
            <v>LIC. EN EDUCACION SEC</v>
          </cell>
          <cell r="Q535" t="str">
            <v xml:space="preserve"> </v>
          </cell>
          <cell r="S535" t="str">
            <v xml:space="preserve"> </v>
          </cell>
          <cell r="U535" t="str">
            <v>SOLTERA</v>
          </cell>
          <cell r="V535">
            <v>39000</v>
          </cell>
          <cell r="W535" t="str">
            <v>LARCO 1275 - LA MERCED - TRUJILLO</v>
          </cell>
          <cell r="X535" t="str">
            <v/>
          </cell>
          <cell r="Y535" t="str">
            <v/>
          </cell>
        </row>
        <row r="536">
          <cell r="A536">
            <v>4718</v>
          </cell>
          <cell r="B536" t="str">
            <v>EDUCACION Y CC. DE LA COMUNICACIÓN</v>
          </cell>
          <cell r="C536" t="str">
            <v>IDIOMAS Y LINGÜÍSTICA</v>
          </cell>
          <cell r="D536" t="str">
            <v>LAVADO ORTIZ OSCAR</v>
          </cell>
          <cell r="E536" t="str">
            <v>CONTRATADO</v>
          </cell>
          <cell r="F536" t="str">
            <v>AUXILIAR TC</v>
          </cell>
          <cell r="G536">
            <v>212</v>
          </cell>
          <cell r="H536">
            <v>1</v>
          </cell>
          <cell r="I536">
            <v>0</v>
          </cell>
          <cell r="J536">
            <v>0</v>
          </cell>
          <cell r="L536" t="str">
            <v>M</v>
          </cell>
          <cell r="M536" t="str">
            <v>AUX TC</v>
          </cell>
          <cell r="N536">
            <v>18106854</v>
          </cell>
          <cell r="O536" t="str">
            <v>A.F.P.</v>
          </cell>
          <cell r="P536" t="str">
            <v>LIC.EN EDUCACION</v>
          </cell>
          <cell r="Q536" t="str">
            <v xml:space="preserve"> </v>
          </cell>
          <cell r="S536" t="str">
            <v xml:space="preserve"> </v>
          </cell>
          <cell r="U536" t="str">
            <v>CASADO</v>
          </cell>
          <cell r="V536">
            <v>35143</v>
          </cell>
          <cell r="W536" t="str">
            <v>BERNANRDO O'HIGGINS N° 1447 -  - LA ESPERANZA</v>
          </cell>
          <cell r="X536" t="str">
            <v/>
          </cell>
          <cell r="Y536" t="str">
            <v/>
          </cell>
        </row>
        <row r="537">
          <cell r="A537">
            <v>5740</v>
          </cell>
          <cell r="B537" t="str">
            <v>EDUCACION Y CC. DE LA COMUNICACIÓN</v>
          </cell>
          <cell r="C537" t="str">
            <v>IDIOMAS Y LINGÜÍSTICA</v>
          </cell>
          <cell r="D537" t="str">
            <v>GUIRAL  OLIVIER FERNAND RENE</v>
          </cell>
          <cell r="E537" t="str">
            <v>CONTRATADO</v>
          </cell>
          <cell r="F537" t="str">
            <v>AUXILIAR TP 10 H</v>
          </cell>
          <cell r="G537">
            <v>648</v>
          </cell>
          <cell r="H537">
            <v>1</v>
          </cell>
          <cell r="I537">
            <v>0</v>
          </cell>
          <cell r="J537">
            <v>0</v>
          </cell>
          <cell r="L537" t="str">
            <v>M</v>
          </cell>
          <cell r="M537" t="str">
            <v>AUX TP</v>
          </cell>
          <cell r="N537">
            <v>0</v>
          </cell>
          <cell r="O537">
            <v>0</v>
          </cell>
          <cell r="P537">
            <v>0</v>
          </cell>
          <cell r="Q537" t="str">
            <v xml:space="preserve"> </v>
          </cell>
          <cell r="S537" t="str">
            <v xml:space="preserve"> </v>
          </cell>
          <cell r="U537" t="str">
            <v>CASADA</v>
          </cell>
          <cell r="V537">
            <v>37375</v>
          </cell>
          <cell r="W537" t="str">
            <v>COSTA RICA Nº 520 DPTO 401 - TORRES ARAUJO - TRUJILLO</v>
          </cell>
          <cell r="X537" t="str">
            <v/>
          </cell>
          <cell r="Y537" t="str">
            <v/>
          </cell>
        </row>
        <row r="538">
          <cell r="A538">
            <v>5327</v>
          </cell>
          <cell r="B538" t="str">
            <v>EDUCACION Y CC. DE LA COMUNICACIÓN</v>
          </cell>
          <cell r="C538" t="str">
            <v>IDIOMAS Y LINGÜÍSTICA</v>
          </cell>
          <cell r="D538" t="str">
            <v>AGUILAR CARRERA ERIKA DEL CARMEN</v>
          </cell>
          <cell r="E538" t="str">
            <v>CONTRATADO</v>
          </cell>
          <cell r="F538" t="str">
            <v>AUXILIAR TC</v>
          </cell>
          <cell r="G538">
            <v>690</v>
          </cell>
          <cell r="H538">
            <v>1</v>
          </cell>
          <cell r="I538">
            <v>0</v>
          </cell>
          <cell r="J538">
            <v>0</v>
          </cell>
          <cell r="L538" t="str">
            <v>F</v>
          </cell>
          <cell r="M538" t="str">
            <v>AUX TC</v>
          </cell>
          <cell r="N538">
            <v>19082578</v>
          </cell>
          <cell r="O538" t="str">
            <v>A.F.P.</v>
          </cell>
          <cell r="P538" t="str">
            <v>LIC.EN EDUCACION</v>
          </cell>
          <cell r="Q538" t="str">
            <v xml:space="preserve"> </v>
          </cell>
          <cell r="S538" t="str">
            <v xml:space="preserve"> </v>
          </cell>
          <cell r="U538" t="str">
            <v>CASADA</v>
          </cell>
          <cell r="V538">
            <v>37375</v>
          </cell>
          <cell r="W538" t="str">
            <v>COSTA RICA Nº 520 DPTO 401 - TORRES ARAUJO - TRUJILLO</v>
          </cell>
          <cell r="X538" t="str">
            <v/>
          </cell>
          <cell r="Y538" t="str">
            <v/>
          </cell>
        </row>
        <row r="539">
          <cell r="A539">
            <v>4146</v>
          </cell>
          <cell r="B539" t="str">
            <v>EDUCACION Y CC. DE LA COMUNICACIÓN</v>
          </cell>
          <cell r="C539" t="str">
            <v>IDIOMAS Y LINGÜÍSTICA</v>
          </cell>
          <cell r="D539" t="str">
            <v>HORNA LUNA VICTORIA MIRIAM</v>
          </cell>
          <cell r="E539" t="str">
            <v>CONTRATADO</v>
          </cell>
          <cell r="F539" t="str">
            <v>AUXILIAR TC</v>
          </cell>
          <cell r="G539">
            <v>705</v>
          </cell>
          <cell r="H539">
            <v>1</v>
          </cell>
          <cell r="I539">
            <v>0</v>
          </cell>
          <cell r="J539">
            <v>0</v>
          </cell>
          <cell r="L539" t="str">
            <v>F</v>
          </cell>
          <cell r="M539" t="str">
            <v>AUX TC</v>
          </cell>
          <cell r="N539">
            <v>17915505</v>
          </cell>
          <cell r="O539" t="str">
            <v>A.F.P.</v>
          </cell>
          <cell r="P539" t="str">
            <v>LIC.EN EDUCACION</v>
          </cell>
          <cell r="Q539" t="str">
            <v xml:space="preserve"> </v>
          </cell>
          <cell r="S539" t="str">
            <v xml:space="preserve"> </v>
          </cell>
          <cell r="U539" t="str">
            <v>SEPARADA</v>
          </cell>
          <cell r="V539">
            <v>33533</v>
          </cell>
          <cell r="W539" t="str">
            <v>NICOLAS REBAZA Nº 742 - LAS QUINTANAS - TRUJILLO</v>
          </cell>
          <cell r="X539" t="str">
            <v/>
          </cell>
          <cell r="Y539" t="str">
            <v/>
          </cell>
        </row>
        <row r="540">
          <cell r="A540">
            <v>0</v>
          </cell>
          <cell r="B540" t="str">
            <v>EDUCACION Y CC. DE LA COMUNICACIÓN</v>
          </cell>
          <cell r="C540" t="str">
            <v>IDIOMAS Y LINGÜÍSTICA</v>
          </cell>
          <cell r="D540" t="str">
            <v>VACANTE</v>
          </cell>
          <cell r="E540">
            <v>0</v>
          </cell>
          <cell r="F540">
            <v>0</v>
          </cell>
          <cell r="G540">
            <v>689</v>
          </cell>
          <cell r="H540">
            <v>0</v>
          </cell>
          <cell r="I540">
            <v>0</v>
          </cell>
          <cell r="J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  <cell r="U540">
            <v>0</v>
          </cell>
          <cell r="V540" t="str">
            <v>*</v>
          </cell>
          <cell r="W540">
            <v>0</v>
          </cell>
          <cell r="Y540" t="str">
            <v/>
          </cell>
        </row>
        <row r="541">
          <cell r="A541">
            <v>1827</v>
          </cell>
          <cell r="B541" t="str">
            <v>EDUCACION Y CC. DE LA COMUNICACIÓN</v>
          </cell>
          <cell r="C541" t="str">
            <v>LENGUA NACIONAL Y LITERATURA</v>
          </cell>
          <cell r="D541" t="str">
            <v>PAREDES CARBONEL JUAN FRANCISCO</v>
          </cell>
          <cell r="E541" t="str">
            <v>NOMBRADO</v>
          </cell>
          <cell r="F541" t="str">
            <v>PRINCIPAL DE</v>
          </cell>
          <cell r="G541">
            <v>706</v>
          </cell>
          <cell r="H541">
            <v>1</v>
          </cell>
          <cell r="I541">
            <v>628.41999999999996</v>
          </cell>
          <cell r="J541">
            <v>1170</v>
          </cell>
          <cell r="L541" t="str">
            <v>M</v>
          </cell>
          <cell r="M541" t="str">
            <v>PRI DE</v>
          </cell>
          <cell r="N541">
            <v>17939019</v>
          </cell>
          <cell r="O541" t="str">
            <v>A.F.P</v>
          </cell>
          <cell r="P541" t="str">
            <v>LIC. EN EDUCACION</v>
          </cell>
          <cell r="Q541" t="str">
            <v>MAESTRO</v>
          </cell>
          <cell r="S541" t="str">
            <v xml:space="preserve"> </v>
          </cell>
          <cell r="U541" t="str">
            <v>CASADO</v>
          </cell>
          <cell r="V541">
            <v>28277</v>
          </cell>
          <cell r="W541" t="str">
            <v>ARQUIMIDES N° 201-205 - DANIEL HOYLE - TRUJILLO</v>
          </cell>
          <cell r="X541" t="str">
            <v/>
          </cell>
          <cell r="Y541" t="str">
            <v/>
          </cell>
        </row>
        <row r="542">
          <cell r="A542">
            <v>2182</v>
          </cell>
          <cell r="B542" t="str">
            <v>EDUCACION Y CC. DE LA COMUNICACIÓN</v>
          </cell>
          <cell r="C542" t="str">
            <v>LENGUA NACIONAL Y LITERATURA</v>
          </cell>
          <cell r="D542" t="str">
            <v>ACEVEDO CHAVEZ CESAR BENJAMIN</v>
          </cell>
          <cell r="E542" t="str">
            <v>NOMBRADO</v>
          </cell>
          <cell r="F542" t="str">
            <v>PRINCIPAL DE</v>
          </cell>
          <cell r="G542">
            <v>707</v>
          </cell>
          <cell r="H542">
            <v>1</v>
          </cell>
          <cell r="I542">
            <v>655.54</v>
          </cell>
          <cell r="J542">
            <v>1200</v>
          </cell>
          <cell r="L542" t="str">
            <v>M</v>
          </cell>
          <cell r="M542" t="str">
            <v>PRI DE</v>
          </cell>
          <cell r="N542">
            <v>17827418</v>
          </cell>
          <cell r="O542">
            <v>20530</v>
          </cell>
          <cell r="P542" t="str">
            <v>P. EDUC.SECUNDARIA</v>
          </cell>
          <cell r="Q542" t="str">
            <v xml:space="preserve"> </v>
          </cell>
          <cell r="S542" t="str">
            <v>DOCTOR</v>
          </cell>
          <cell r="U542" t="str">
            <v>DIVORC.</v>
          </cell>
          <cell r="V542">
            <v>29780</v>
          </cell>
          <cell r="W542" t="str">
            <v>MODULO . 7A-201 AMERICA SUR - LOS PINOS - TRUJILLO</v>
          </cell>
          <cell r="X542">
            <v>6</v>
          </cell>
          <cell r="Y542" t="str">
            <v>DIRECTOR DE ESCUELA</v>
          </cell>
        </row>
        <row r="543">
          <cell r="A543">
            <v>3182</v>
          </cell>
          <cell r="B543" t="str">
            <v>EDUCACION Y CC. DE LA COMUNICACIÓN</v>
          </cell>
          <cell r="C543" t="str">
            <v>LENGUA NACIONAL Y LITERATURA</v>
          </cell>
          <cell r="D543" t="str">
            <v>RUBIÑOS IZAGUIRRE HERMES</v>
          </cell>
          <cell r="E543" t="str">
            <v>NOMBRADO</v>
          </cell>
          <cell r="F543" t="str">
            <v>PRINCIPAL DE</v>
          </cell>
          <cell r="G543">
            <v>708</v>
          </cell>
          <cell r="H543">
            <v>1</v>
          </cell>
          <cell r="I543">
            <v>650.24</v>
          </cell>
          <cell r="J543">
            <v>1200</v>
          </cell>
          <cell r="L543" t="str">
            <v>M</v>
          </cell>
          <cell r="M543" t="str">
            <v>PRI DE</v>
          </cell>
          <cell r="N543">
            <v>32827926</v>
          </cell>
          <cell r="O543">
            <v>19990</v>
          </cell>
          <cell r="P543" t="str">
            <v>P. EDUC.SECUNDARIA</v>
          </cell>
          <cell r="Q543" t="str">
            <v>MAESTRO</v>
          </cell>
          <cell r="S543" t="str">
            <v>DOCTOR</v>
          </cell>
          <cell r="U543" t="str">
            <v>CASADO</v>
          </cell>
          <cell r="V543">
            <v>32191</v>
          </cell>
          <cell r="W543" t="str">
            <v>SANCHEZ MALAGA 220 - MOCHICA - TRUJILLO</v>
          </cell>
          <cell r="X543">
            <v>5</v>
          </cell>
          <cell r="Y543" t="str">
            <v>JEFE DE DEPARTAMENTO</v>
          </cell>
        </row>
        <row r="544">
          <cell r="A544">
            <v>5042</v>
          </cell>
          <cell r="B544" t="str">
            <v>EDUCACION Y CC. DE LA COMUNICACIÓN</v>
          </cell>
          <cell r="C544" t="str">
            <v>LENGUA NACIONAL Y LITERATURA</v>
          </cell>
          <cell r="D544" t="str">
            <v>VILLACORTA VASQUEZ JUAN AMARO</v>
          </cell>
          <cell r="E544" t="str">
            <v>NOMBRADO</v>
          </cell>
          <cell r="F544" t="str">
            <v>ASOCIADO DE</v>
          </cell>
          <cell r="G544">
            <v>711</v>
          </cell>
          <cell r="H544">
            <v>1</v>
          </cell>
          <cell r="I544">
            <v>253.08</v>
          </cell>
          <cell r="J544">
            <v>580</v>
          </cell>
          <cell r="L544" t="str">
            <v>M</v>
          </cell>
          <cell r="M544" t="str">
            <v>ASO DE</v>
          </cell>
          <cell r="N544">
            <v>18204906</v>
          </cell>
          <cell r="O544" t="str">
            <v>A.F.P</v>
          </cell>
          <cell r="P544" t="str">
            <v>LIC.EN EDUCACION SEC.</v>
          </cell>
          <cell r="Q544" t="str">
            <v>MAESTRO</v>
          </cell>
          <cell r="S544" t="str">
            <v xml:space="preserve"> </v>
          </cell>
          <cell r="U544" t="str">
            <v>CASADO</v>
          </cell>
          <cell r="V544">
            <v>33298</v>
          </cell>
          <cell r="W544" t="str">
            <v>27 DE SETIEMBRE N° 422 - FLORENCIA DE MORA - FLORENCIA DE MORA</v>
          </cell>
          <cell r="X544" t="str">
            <v/>
          </cell>
          <cell r="Y544" t="str">
            <v/>
          </cell>
        </row>
        <row r="545">
          <cell r="A545">
            <v>4383</v>
          </cell>
          <cell r="B545" t="str">
            <v>EDUCACION Y CC. DE LA COMUNICACIÓN</v>
          </cell>
          <cell r="C545" t="str">
            <v>LENGUA NACIONAL Y LITERATURA</v>
          </cell>
          <cell r="D545" t="str">
            <v>GONZALEZ LOPEZ ELMER</v>
          </cell>
          <cell r="E545" t="str">
            <v>NOMBRADO</v>
          </cell>
          <cell r="F545" t="str">
            <v>AUXILIAR TC</v>
          </cell>
          <cell r="G545">
            <v>715</v>
          </cell>
          <cell r="H545">
            <v>1</v>
          </cell>
          <cell r="I545">
            <v>124.98</v>
          </cell>
          <cell r="J545">
            <v>280</v>
          </cell>
          <cell r="L545" t="str">
            <v>M</v>
          </cell>
          <cell r="M545" t="str">
            <v>AUX TC</v>
          </cell>
          <cell r="N545">
            <v>17941433</v>
          </cell>
          <cell r="O545" t="str">
            <v>A.F.P</v>
          </cell>
          <cell r="P545" t="str">
            <v>LIC.EN EDUCACION</v>
          </cell>
          <cell r="Q545" t="str">
            <v xml:space="preserve"> </v>
          </cell>
          <cell r="S545" t="str">
            <v xml:space="preserve"> </v>
          </cell>
          <cell r="U545" t="str">
            <v>CASADO</v>
          </cell>
          <cell r="V545">
            <v>34156</v>
          </cell>
          <cell r="W545" t="str">
            <v>MZ-W-L24 IIIETAPA - MANUEL AREVALO -  - LA ESPERANZA</v>
          </cell>
          <cell r="X545" t="str">
            <v/>
          </cell>
          <cell r="Y545" t="str">
            <v/>
          </cell>
        </row>
        <row r="546">
          <cell r="A546">
            <v>5236</v>
          </cell>
          <cell r="B546" t="str">
            <v>EDUCACION Y CC. DE LA COMUNICACIÓN</v>
          </cell>
          <cell r="C546" t="str">
            <v>LENGUA NACIONAL Y LITERATURA</v>
          </cell>
          <cell r="D546" t="str">
            <v>HERRERA MEJIA ZORAN EVARISTO</v>
          </cell>
          <cell r="E546" t="str">
            <v>NOMBRADO</v>
          </cell>
          <cell r="F546" t="str">
            <v>AUXILIAR TC</v>
          </cell>
          <cell r="G546">
            <v>716</v>
          </cell>
          <cell r="H546">
            <v>1</v>
          </cell>
          <cell r="I546">
            <v>130.38</v>
          </cell>
          <cell r="J546">
            <v>280</v>
          </cell>
          <cell r="L546" t="str">
            <v>M</v>
          </cell>
          <cell r="M546" t="str">
            <v>AUX TC</v>
          </cell>
          <cell r="N546">
            <v>18080075</v>
          </cell>
          <cell r="O546" t="str">
            <v>A.F.P</v>
          </cell>
          <cell r="P546" t="str">
            <v>LIC.EN EDUCACION</v>
          </cell>
          <cell r="Q546" t="str">
            <v xml:space="preserve"> </v>
          </cell>
          <cell r="S546" t="str">
            <v xml:space="preserve"> </v>
          </cell>
          <cell r="U546" t="str">
            <v>SOLTERO</v>
          </cell>
          <cell r="V546">
            <v>37021</v>
          </cell>
          <cell r="W546" t="str">
            <v xml:space="preserve">JOSE SANTOS CHOCANO N°561 -  - </v>
          </cell>
          <cell r="X546" t="str">
            <v/>
          </cell>
          <cell r="Y546" t="str">
            <v/>
          </cell>
        </row>
        <row r="547">
          <cell r="A547">
            <v>4537</v>
          </cell>
          <cell r="B547" t="str">
            <v>EDUCACION Y CC. DE LA COMUNICACIÓN</v>
          </cell>
          <cell r="C547" t="str">
            <v>LENGUA NACIONAL Y LITERATURA</v>
          </cell>
          <cell r="D547" t="str">
            <v>PAREDES IBAÑEZ MARTHA AZUCENA</v>
          </cell>
          <cell r="E547" t="str">
            <v>NOMBRADO</v>
          </cell>
          <cell r="F547" t="str">
            <v>AUXILIAR TC</v>
          </cell>
          <cell r="G547">
            <v>718</v>
          </cell>
          <cell r="H547">
            <v>1</v>
          </cell>
          <cell r="I547">
            <v>130.38</v>
          </cell>
          <cell r="J547">
            <v>280</v>
          </cell>
          <cell r="L547" t="str">
            <v>F</v>
          </cell>
          <cell r="M547" t="str">
            <v>AUX TC</v>
          </cell>
          <cell r="N547">
            <v>17972091</v>
          </cell>
          <cell r="O547" t="str">
            <v>A.F.P</v>
          </cell>
          <cell r="P547" t="str">
            <v>LIC.EN EDUCACION</v>
          </cell>
          <cell r="Q547" t="str">
            <v xml:space="preserve"> </v>
          </cell>
          <cell r="S547" t="str">
            <v xml:space="preserve"> </v>
          </cell>
          <cell r="U547" t="str">
            <v>CASADA</v>
          </cell>
          <cell r="V547">
            <v>34486</v>
          </cell>
          <cell r="W547" t="str">
            <v>MZ. W LOTE 24 II ETAPA - MANUEL AREVALO - LA ESPERANZA</v>
          </cell>
          <cell r="X547" t="str">
            <v/>
          </cell>
          <cell r="Y547" t="str">
            <v/>
          </cell>
        </row>
        <row r="548">
          <cell r="A548">
            <v>4406</v>
          </cell>
          <cell r="B548" t="str">
            <v>EDUCACION Y CC. DE LA COMUNICACIÓN</v>
          </cell>
          <cell r="C548" t="str">
            <v>LENGUA NACIONAL Y LITERATURA</v>
          </cell>
          <cell r="D548" t="str">
            <v>CABALLERO ALAYO CARLOS OSWALDO</v>
          </cell>
          <cell r="E548" t="str">
            <v>NOMBRADO</v>
          </cell>
          <cell r="F548" t="str">
            <v>ASOCIADO TC</v>
          </cell>
          <cell r="G548">
            <v>958</v>
          </cell>
          <cell r="H548">
            <v>1</v>
          </cell>
          <cell r="I548">
            <v>126.5</v>
          </cell>
          <cell r="J548">
            <v>280</v>
          </cell>
          <cell r="L548" t="str">
            <v>M</v>
          </cell>
          <cell r="M548" t="str">
            <v>AUX TC</v>
          </cell>
          <cell r="N548">
            <v>19096122</v>
          </cell>
          <cell r="O548" t="str">
            <v>A.F.P</v>
          </cell>
          <cell r="P548" t="str">
            <v>LIC.EN EDUCACION</v>
          </cell>
          <cell r="Q548" t="str">
            <v>MAESTRO</v>
          </cell>
          <cell r="S548" t="str">
            <v xml:space="preserve"> </v>
          </cell>
          <cell r="U548" t="str">
            <v>DIVORC.</v>
          </cell>
          <cell r="V548">
            <v>34289</v>
          </cell>
          <cell r="W548" t="str">
            <v>MZ.. X LT. 09 - COVICORTI - TRUJILLO</v>
          </cell>
          <cell r="X548" t="str">
            <v/>
          </cell>
          <cell r="Y548" t="str">
            <v/>
          </cell>
        </row>
        <row r="549">
          <cell r="A549">
            <v>4748</v>
          </cell>
          <cell r="B549" t="str">
            <v>EDUCACION Y CC. DE LA COMUNICACIÓN</v>
          </cell>
          <cell r="C549" t="str">
            <v>LENGUA NACIONAL Y LITERATURA</v>
          </cell>
          <cell r="D549" t="str">
            <v>CASTAÑEDA AZABACHE JULIA SIXTINA</v>
          </cell>
          <cell r="E549" t="str">
            <v>NOMBRADO</v>
          </cell>
          <cell r="F549" t="str">
            <v>ASOCIADO TC</v>
          </cell>
          <cell r="G549">
            <v>961</v>
          </cell>
          <cell r="H549">
            <v>1</v>
          </cell>
          <cell r="I549">
            <v>130.38</v>
          </cell>
          <cell r="J549">
            <v>280</v>
          </cell>
          <cell r="L549" t="str">
            <v>F</v>
          </cell>
          <cell r="M549" t="str">
            <v>AUX TC</v>
          </cell>
          <cell r="N549">
            <v>18042019</v>
          </cell>
          <cell r="O549" t="str">
            <v>A.F.P</v>
          </cell>
          <cell r="P549" t="str">
            <v>LIC.EN EDUCACION</v>
          </cell>
          <cell r="Q549" t="str">
            <v>MAESTRO</v>
          </cell>
          <cell r="S549" t="str">
            <v xml:space="preserve"> </v>
          </cell>
          <cell r="U549" t="str">
            <v>CASADA</v>
          </cell>
          <cell r="V549">
            <v>35347</v>
          </cell>
          <cell r="W549" t="str">
            <v>MZ. D LOTE 24/A - STA. TERESA DE AVILA - TRUJILLO</v>
          </cell>
          <cell r="X549" t="str">
            <v/>
          </cell>
          <cell r="Y549" t="str">
            <v/>
          </cell>
        </row>
        <row r="550">
          <cell r="A550">
            <v>5237</v>
          </cell>
          <cell r="B550" t="str">
            <v>SEDE DESCENTRALIZADA VALLE JEQUETEPEQUE</v>
          </cell>
          <cell r="C550" t="str">
            <v>LENGUA NACIONAL Y LITERATURA</v>
          </cell>
          <cell r="D550" t="str">
            <v>VENEGAS PIMINCHUMO CECILIO ENRIQUE</v>
          </cell>
          <cell r="E550" t="str">
            <v>NOMBRADO</v>
          </cell>
          <cell r="F550" t="str">
            <v>AUXILIAR TC</v>
          </cell>
          <cell r="G550">
            <v>985</v>
          </cell>
          <cell r="H550">
            <v>1</v>
          </cell>
          <cell r="I550">
            <v>0</v>
          </cell>
          <cell r="J550">
            <v>0</v>
          </cell>
          <cell r="L550" t="str">
            <v>M</v>
          </cell>
          <cell r="M550" t="str">
            <v>AUX TC</v>
          </cell>
          <cell r="N550">
            <v>17971014</v>
          </cell>
          <cell r="O550" t="str">
            <v>A.F.P.</v>
          </cell>
          <cell r="P550" t="str">
            <v>LIC. EN EDUCACION</v>
          </cell>
          <cell r="Q550" t="str">
            <v xml:space="preserve"> </v>
          </cell>
          <cell r="S550" t="str">
            <v xml:space="preserve"> </v>
          </cell>
          <cell r="U550" t="str">
            <v>CASADO</v>
          </cell>
          <cell r="V550">
            <v>38720</v>
          </cell>
          <cell r="W550" t="str">
            <v>LOS PINOS 351 - MARIA DEL SOCORRO - HUANCHACO</v>
          </cell>
          <cell r="X550" t="str">
            <v/>
          </cell>
          <cell r="Y550" t="str">
            <v/>
          </cell>
        </row>
        <row r="551">
          <cell r="A551">
            <v>4943</v>
          </cell>
          <cell r="B551" t="str">
            <v>EDUCACION Y CC. DE LA COMUNICACIÓN</v>
          </cell>
          <cell r="C551" t="str">
            <v>LENGUA NACIONAL Y LITERATURA</v>
          </cell>
          <cell r="D551" t="str">
            <v>ORTIZ CACERES SILVIA CAROLA</v>
          </cell>
          <cell r="E551" t="str">
            <v>CONTRATADO</v>
          </cell>
          <cell r="F551" t="str">
            <v>AUXILIAR TC</v>
          </cell>
          <cell r="G551">
            <v>709</v>
          </cell>
          <cell r="H551">
            <v>1</v>
          </cell>
          <cell r="I551">
            <v>0</v>
          </cell>
          <cell r="J551">
            <v>0</v>
          </cell>
          <cell r="L551" t="str">
            <v>F</v>
          </cell>
          <cell r="M551" t="str">
            <v>AUX TC</v>
          </cell>
          <cell r="N551">
            <v>17897482</v>
          </cell>
          <cell r="O551" t="str">
            <v>A.F.P.</v>
          </cell>
          <cell r="P551" t="str">
            <v>LIC.EN EDUCACION</v>
          </cell>
          <cell r="Q551" t="str">
            <v xml:space="preserve"> </v>
          </cell>
          <cell r="S551" t="str">
            <v xml:space="preserve"> </v>
          </cell>
          <cell r="U551" t="str">
            <v>CONVIV.</v>
          </cell>
          <cell r="V551">
            <v>36285</v>
          </cell>
          <cell r="W551" t="str">
            <v>COVICORTI K-8 - COVICORTI - TRUJILLO</v>
          </cell>
          <cell r="X551" t="str">
            <v/>
          </cell>
          <cell r="Y551" t="str">
            <v/>
          </cell>
        </row>
        <row r="552">
          <cell r="A552">
            <v>4942</v>
          </cell>
          <cell r="B552" t="str">
            <v>EDUCACION Y CC. DE LA COMUNICACIÓN</v>
          </cell>
          <cell r="C552" t="str">
            <v>LENGUA NACIONAL Y LITERATURA</v>
          </cell>
          <cell r="D552" t="str">
            <v>NUNURA MAQUI TERESA LUISA</v>
          </cell>
          <cell r="E552" t="str">
            <v>CONTRATADO</v>
          </cell>
          <cell r="F552" t="str">
            <v>AUXILIAR TC</v>
          </cell>
          <cell r="G552">
            <v>710</v>
          </cell>
          <cell r="H552">
            <v>1</v>
          </cell>
          <cell r="I552">
            <v>0</v>
          </cell>
          <cell r="J552">
            <v>0</v>
          </cell>
          <cell r="L552" t="str">
            <v>F</v>
          </cell>
          <cell r="M552" t="str">
            <v>AUX TC</v>
          </cell>
          <cell r="N552">
            <v>18097914</v>
          </cell>
          <cell r="O552" t="str">
            <v>A.F.P.</v>
          </cell>
          <cell r="P552" t="str">
            <v>LIC.EN EDUCACION</v>
          </cell>
          <cell r="Q552" t="str">
            <v xml:space="preserve"> </v>
          </cell>
          <cell r="S552" t="str">
            <v xml:space="preserve"> </v>
          </cell>
          <cell r="U552" t="str">
            <v>CASADA</v>
          </cell>
          <cell r="V552">
            <v>36285</v>
          </cell>
          <cell r="W552" t="str">
            <v>AMARILIS N° 625 - PALERMO - TRUJILLO</v>
          </cell>
          <cell r="X552" t="str">
            <v/>
          </cell>
          <cell r="Y552" t="str">
            <v/>
          </cell>
        </row>
        <row r="553">
          <cell r="A553">
            <v>4747</v>
          </cell>
          <cell r="B553" t="str">
            <v>EDUCACION Y CC. DE LA COMUNICACIÓN</v>
          </cell>
          <cell r="C553" t="str">
            <v>LENGUA NACIONAL Y LITERATURA</v>
          </cell>
          <cell r="D553" t="str">
            <v>CHAVEZ GUTIERREZ ELSA TATIANA</v>
          </cell>
          <cell r="E553" t="str">
            <v>CONTRATADO</v>
          </cell>
          <cell r="F553" t="str">
            <v>AUXILIAR TP 20 H</v>
          </cell>
          <cell r="G553">
            <v>712</v>
          </cell>
          <cell r="H553">
            <v>1</v>
          </cell>
          <cell r="I553">
            <v>0</v>
          </cell>
          <cell r="J553">
            <v>0</v>
          </cell>
          <cell r="L553" t="str">
            <v>F</v>
          </cell>
          <cell r="M553" t="str">
            <v>AUX TP</v>
          </cell>
          <cell r="N553">
            <v>17964609</v>
          </cell>
          <cell r="O553" t="str">
            <v>A.F.P.</v>
          </cell>
          <cell r="P553" t="str">
            <v>LIC.EN EDUCACION</v>
          </cell>
          <cell r="Q553" t="str">
            <v xml:space="preserve"> </v>
          </cell>
          <cell r="S553" t="str">
            <v xml:space="preserve"> </v>
          </cell>
          <cell r="U553" t="str">
            <v>CASADA</v>
          </cell>
          <cell r="V553" t="str">
            <v>09/101996</v>
          </cell>
          <cell r="W553" t="str">
            <v>MZ. B LOTE 1-B - LOS CEDROS - TRUJILLO</v>
          </cell>
          <cell r="X553" t="str">
            <v/>
          </cell>
          <cell r="Y553" t="str">
            <v/>
          </cell>
        </row>
        <row r="554">
          <cell r="A554">
            <v>5793</v>
          </cell>
          <cell r="B554" t="str">
            <v>EDUCACION Y CC. DE LA COMUNICACIÓN</v>
          </cell>
          <cell r="C554" t="str">
            <v>LENGUA NACIONAL Y LITERATURA</v>
          </cell>
          <cell r="D554" t="str">
            <v>PAZ RAMOS LILIANA ALICIA</v>
          </cell>
          <cell r="E554" t="str">
            <v>CONTRATADO</v>
          </cell>
          <cell r="F554" t="str">
            <v>AUXILIAR TC</v>
          </cell>
          <cell r="G554">
            <v>713</v>
          </cell>
          <cell r="H554">
            <v>1</v>
          </cell>
          <cell r="I554">
            <v>0</v>
          </cell>
          <cell r="J554">
            <v>0</v>
          </cell>
          <cell r="L554" t="str">
            <v>F</v>
          </cell>
          <cell r="M554" t="str">
            <v>AUX TC</v>
          </cell>
          <cell r="N554">
            <v>0</v>
          </cell>
          <cell r="O554">
            <v>0</v>
          </cell>
          <cell r="P554">
            <v>0</v>
          </cell>
          <cell r="Q554" t="str">
            <v xml:space="preserve"> </v>
          </cell>
          <cell r="S554" t="str">
            <v xml:space="preserve"> </v>
          </cell>
          <cell r="U554">
            <v>0</v>
          </cell>
          <cell r="V554" t="str">
            <v>*</v>
          </cell>
          <cell r="W554">
            <v>0</v>
          </cell>
          <cell r="X554" t="str">
            <v/>
          </cell>
          <cell r="Y554" t="str">
            <v/>
          </cell>
          <cell r="Z554" t="str">
            <v>REEMP. VENGAS P. S. C.</v>
          </cell>
        </row>
        <row r="555">
          <cell r="A555">
            <v>4225</v>
          </cell>
          <cell r="B555" t="str">
            <v>EDUCACION Y CC. DE LA COMUNICACIÓN</v>
          </cell>
          <cell r="C555" t="str">
            <v>SECCION ARTE</v>
          </cell>
          <cell r="D555" t="str">
            <v>PEZANTES SALIRROSAS EFRAIN MODESTO</v>
          </cell>
          <cell r="E555" t="str">
            <v>CONTRATADO</v>
          </cell>
          <cell r="F555" t="str">
            <v>PROF NIVEL III 40 H</v>
          </cell>
          <cell r="G555">
            <v>924</v>
          </cell>
          <cell r="H555">
            <v>1</v>
          </cell>
          <cell r="I555">
            <v>0</v>
          </cell>
          <cell r="J555">
            <v>0</v>
          </cell>
          <cell r="L555" t="str">
            <v>M</v>
          </cell>
          <cell r="M555" t="str">
            <v>PROF TC</v>
          </cell>
          <cell r="N555">
            <v>17877161</v>
          </cell>
          <cell r="O555" t="str">
            <v>A.F.P.</v>
          </cell>
          <cell r="P555" t="str">
            <v>P.ARTES PLASTICAS</v>
          </cell>
          <cell r="Q555" t="str">
            <v xml:space="preserve"> </v>
          </cell>
          <cell r="S555" t="str">
            <v xml:space="preserve"> </v>
          </cell>
          <cell r="U555" t="str">
            <v>CASADO</v>
          </cell>
          <cell r="V555">
            <v>33780</v>
          </cell>
          <cell r="W555" t="str">
            <v>SAN BENITO 390 DPTO. 4 - SAN ANDRES - TRUJILLO</v>
          </cell>
          <cell r="X555" t="str">
            <v/>
          </cell>
          <cell r="Y555" t="str">
            <v/>
          </cell>
        </row>
        <row r="556">
          <cell r="A556">
            <v>1646</v>
          </cell>
          <cell r="B556" t="str">
            <v>EDUCACION Y CC. DE LA COMUNICACIÓN</v>
          </cell>
          <cell r="C556" t="str">
            <v>SECCION ARTE</v>
          </cell>
          <cell r="D556" t="str">
            <v>JOY GARCIA FANY TERESA ALEJANDRINA</v>
          </cell>
          <cell r="E556" t="str">
            <v>CONTRATADO</v>
          </cell>
          <cell r="F556" t="str">
            <v>PROF NIVEL V 40 H</v>
          </cell>
          <cell r="G556">
            <v>921</v>
          </cell>
          <cell r="H556">
            <v>1</v>
          </cell>
          <cell r="I556">
            <v>0</v>
          </cell>
          <cell r="J556">
            <v>0</v>
          </cell>
          <cell r="L556" t="str">
            <v>F</v>
          </cell>
          <cell r="M556" t="str">
            <v>PROF TC</v>
          </cell>
          <cell r="N556">
            <v>17875533</v>
          </cell>
          <cell r="O556">
            <v>19990</v>
          </cell>
          <cell r="P556" t="str">
            <v>PROF.DANZAS</v>
          </cell>
          <cell r="Q556" t="str">
            <v xml:space="preserve"> </v>
          </cell>
          <cell r="S556" t="str">
            <v xml:space="preserve"> </v>
          </cell>
          <cell r="U556" t="str">
            <v>SOLTERA</v>
          </cell>
          <cell r="V556">
            <v>27515</v>
          </cell>
          <cell r="W556" t="str">
            <v>PLATON N° 252 - LA NORIA - TRUJILLO</v>
          </cell>
          <cell r="X556" t="str">
            <v/>
          </cell>
          <cell r="Y556" t="str">
            <v/>
          </cell>
        </row>
        <row r="557">
          <cell r="A557">
            <v>5156</v>
          </cell>
          <cell r="B557" t="str">
            <v>EDUCACION Y CC. DE LA COMUNICACIÓN</v>
          </cell>
          <cell r="C557" t="str">
            <v>SECCION ARTE</v>
          </cell>
          <cell r="D557" t="str">
            <v>GONZALEZ OTOYA SANTISTEBAN CLARA MARIA</v>
          </cell>
          <cell r="E557" t="str">
            <v>CONTRATADO</v>
          </cell>
          <cell r="F557" t="str">
            <v>PROF NIVEL IV 40 H</v>
          </cell>
          <cell r="G557">
            <v>922</v>
          </cell>
          <cell r="H557">
            <v>1</v>
          </cell>
          <cell r="I557">
            <v>0</v>
          </cell>
          <cell r="J557">
            <v>0</v>
          </cell>
          <cell r="L557" t="str">
            <v>F</v>
          </cell>
          <cell r="M557" t="str">
            <v>PROF TP</v>
          </cell>
          <cell r="N557">
            <v>17904734</v>
          </cell>
          <cell r="O557" t="str">
            <v>A.F.P.</v>
          </cell>
          <cell r="P557" t="str">
            <v>P. EDUC.SECUNDARIA</v>
          </cell>
          <cell r="Q557" t="str">
            <v xml:space="preserve"> </v>
          </cell>
          <cell r="S557" t="str">
            <v xml:space="preserve"> </v>
          </cell>
          <cell r="U557" t="str">
            <v>SOLTERA</v>
          </cell>
          <cell r="V557">
            <v>36684</v>
          </cell>
          <cell r="W557" t="str">
            <v>PEDRO MUÑIZ N° 287 - SAN NICOLAS - TRUJILLO</v>
          </cell>
          <cell r="X557" t="str">
            <v/>
          </cell>
          <cell r="Y557" t="str">
            <v/>
          </cell>
        </row>
        <row r="558">
          <cell r="A558">
            <v>2906</v>
          </cell>
          <cell r="B558" t="str">
            <v>EDUCACION Y CC. DE LA COMUNICACIÓN</v>
          </cell>
          <cell r="C558" t="str">
            <v>SECCION ARTE</v>
          </cell>
          <cell r="D558" t="str">
            <v>CASTRO CARRANZA PABLO LUIS</v>
          </cell>
          <cell r="E558" t="str">
            <v>CONTRATADO</v>
          </cell>
          <cell r="F558" t="str">
            <v>PROF NIVEL III TP 20 H</v>
          </cell>
          <cell r="G558">
            <v>925</v>
          </cell>
          <cell r="H558">
            <v>1</v>
          </cell>
          <cell r="I558">
            <v>0</v>
          </cell>
          <cell r="J558">
            <v>0</v>
          </cell>
          <cell r="L558" t="str">
            <v>M</v>
          </cell>
          <cell r="M558" t="str">
            <v>PROF TP</v>
          </cell>
          <cell r="N558">
            <v>17937413</v>
          </cell>
          <cell r="O558" t="str">
            <v>A.F.P.</v>
          </cell>
          <cell r="P558" t="str">
            <v>PROF. EDUC. ARTISTICA</v>
          </cell>
          <cell r="Q558" t="str">
            <v xml:space="preserve"> </v>
          </cell>
          <cell r="S558" t="str">
            <v xml:space="preserve"> </v>
          </cell>
          <cell r="U558" t="str">
            <v>CONVIV.</v>
          </cell>
          <cell r="V558">
            <v>31594</v>
          </cell>
          <cell r="W558" t="str">
            <v>SALAVERRY N° 284 - PALERMO - TRUJILLO</v>
          </cell>
          <cell r="X558" t="str">
            <v/>
          </cell>
          <cell r="Y558" t="str">
            <v/>
          </cell>
        </row>
        <row r="559">
          <cell r="A559">
            <v>0</v>
          </cell>
          <cell r="B559" t="str">
            <v>SEDE DESCENTRALIZADA CASCAS</v>
          </cell>
          <cell r="C559" t="str">
            <v>CIENCIAS DE LA EDUCACION</v>
          </cell>
          <cell r="D559" t="str">
            <v>VACANTE</v>
          </cell>
          <cell r="E559">
            <v>0</v>
          </cell>
          <cell r="F559">
            <v>0</v>
          </cell>
          <cell r="G559">
            <v>1002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  <cell r="U559">
            <v>0</v>
          </cell>
          <cell r="V559" t="str">
            <v>*</v>
          </cell>
          <cell r="W559">
            <v>0</v>
          </cell>
          <cell r="Y559" t="str">
            <v/>
          </cell>
        </row>
        <row r="560">
          <cell r="A560">
            <v>0</v>
          </cell>
          <cell r="B560" t="str">
            <v>SEDE DESCENTRALIZADA VALLE JEQUETEPEQUE</v>
          </cell>
          <cell r="C560" t="str">
            <v>CIENCIAS DE LA EDUCACION</v>
          </cell>
          <cell r="D560" t="str">
            <v>VACANTE</v>
          </cell>
          <cell r="E560">
            <v>0</v>
          </cell>
          <cell r="F560">
            <v>0</v>
          </cell>
          <cell r="G560">
            <v>984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U560">
            <v>0</v>
          </cell>
          <cell r="V560" t="str">
            <v>*</v>
          </cell>
          <cell r="W560">
            <v>0</v>
          </cell>
          <cell r="Y560" t="str">
            <v/>
          </cell>
        </row>
        <row r="561">
          <cell r="A561">
            <v>4853</v>
          </cell>
          <cell r="B561" t="str">
            <v>ENFERMERIA</v>
          </cell>
          <cell r="C561" t="str">
            <v>DE LA MUJER Y EL NIÑO</v>
          </cell>
          <cell r="D561" t="str">
            <v>CHUNGA MEDINA JANET JULIA</v>
          </cell>
          <cell r="E561" t="str">
            <v>NOMBRADO</v>
          </cell>
          <cell r="F561" t="str">
            <v>AUXILIAR TC</v>
          </cell>
          <cell r="G561">
            <v>562</v>
          </cell>
          <cell r="H561">
            <v>1</v>
          </cell>
          <cell r="I561">
            <v>0</v>
          </cell>
          <cell r="J561">
            <v>280</v>
          </cell>
          <cell r="L561" t="str">
            <v>F</v>
          </cell>
          <cell r="M561" t="str">
            <v>AUX TC</v>
          </cell>
          <cell r="N561">
            <v>18024352</v>
          </cell>
          <cell r="O561" t="str">
            <v>A.F.P.</v>
          </cell>
          <cell r="P561" t="str">
            <v>LIC. EN ENFERMERIA</v>
          </cell>
          <cell r="Q561" t="str">
            <v>MAESTRO</v>
          </cell>
          <cell r="S561" t="str">
            <v xml:space="preserve"> </v>
          </cell>
          <cell r="U561" t="str">
            <v>SOLTERA</v>
          </cell>
          <cell r="V561">
            <v>35915</v>
          </cell>
          <cell r="W561" t="str">
            <v>LIBERTAD N° 684 -  - PTO. SALAVERRY</v>
          </cell>
          <cell r="X561" t="str">
            <v/>
          </cell>
          <cell r="Y561" t="str">
            <v/>
          </cell>
        </row>
        <row r="562">
          <cell r="A562">
            <v>4736</v>
          </cell>
          <cell r="B562" t="str">
            <v>ENFERMERIA</v>
          </cell>
          <cell r="C562" t="str">
            <v>DE LA MUJER Y EL NIÑO</v>
          </cell>
          <cell r="D562" t="str">
            <v>GARCIA CASOS VICTORIA SOLEDAD</v>
          </cell>
          <cell r="E562" t="str">
            <v>NOMBRADO</v>
          </cell>
          <cell r="F562" t="str">
            <v>AUXILIAR TC</v>
          </cell>
          <cell r="G562">
            <v>564</v>
          </cell>
          <cell r="H562">
            <v>1</v>
          </cell>
          <cell r="I562">
            <v>0</v>
          </cell>
          <cell r="J562">
            <v>280</v>
          </cell>
          <cell r="L562" t="str">
            <v>F</v>
          </cell>
          <cell r="M562" t="str">
            <v>AUX TC</v>
          </cell>
          <cell r="N562">
            <v>17904135</v>
          </cell>
          <cell r="O562" t="str">
            <v>A.F.P.</v>
          </cell>
          <cell r="P562" t="str">
            <v>LIC. EN ENFERMERIA</v>
          </cell>
          <cell r="Q562" t="str">
            <v>MAESTRO</v>
          </cell>
          <cell r="S562" t="str">
            <v xml:space="preserve"> </v>
          </cell>
          <cell r="U562" t="str">
            <v>CASADA</v>
          </cell>
          <cell r="V562">
            <v>31096</v>
          </cell>
          <cell r="W562" t="str">
            <v>MZ. F LT. 3 - LAS FLORES - TRUJILLO</v>
          </cell>
          <cell r="X562" t="str">
            <v/>
          </cell>
          <cell r="Y562" t="str">
            <v/>
          </cell>
        </row>
        <row r="563">
          <cell r="A563">
            <v>1657</v>
          </cell>
          <cell r="B563" t="str">
            <v>ENFERMERIA</v>
          </cell>
          <cell r="C563" t="str">
            <v>DE LA MUJER Y EL NIÑO</v>
          </cell>
          <cell r="D563" t="str">
            <v>DIAZ VILLENA NOEMI LUCILA</v>
          </cell>
          <cell r="E563" t="str">
            <v>NOMBRADO</v>
          </cell>
          <cell r="F563" t="str">
            <v>PRINCIPAL DE</v>
          </cell>
          <cell r="G563">
            <v>724</v>
          </cell>
          <cell r="H563">
            <v>1</v>
          </cell>
          <cell r="I563">
            <v>655.54</v>
          </cell>
          <cell r="J563">
            <v>1200</v>
          </cell>
          <cell r="L563" t="str">
            <v>F</v>
          </cell>
          <cell r="M563" t="str">
            <v>PRI DE</v>
          </cell>
          <cell r="N563">
            <v>17902446</v>
          </cell>
          <cell r="O563">
            <v>20530</v>
          </cell>
          <cell r="P563" t="str">
            <v>ENF.GEN.Y SALUD PUB.</v>
          </cell>
          <cell r="Q563" t="str">
            <v>MAESTRO</v>
          </cell>
          <cell r="S563" t="str">
            <v xml:space="preserve"> </v>
          </cell>
          <cell r="U563" t="str">
            <v>CASADO</v>
          </cell>
          <cell r="V563">
            <v>27589</v>
          </cell>
          <cell r="W563" t="str">
            <v>ANTUNEZ DE MAYOLO N° 319 - LOS GRANADOS - TRUJILLO</v>
          </cell>
          <cell r="X563" t="str">
            <v/>
          </cell>
          <cell r="Y563" t="str">
            <v/>
          </cell>
        </row>
        <row r="564">
          <cell r="A564">
            <v>2556</v>
          </cell>
          <cell r="B564" t="str">
            <v>ENFERMERIA</v>
          </cell>
          <cell r="C564" t="str">
            <v>DE LA MUJER Y EL NIÑO</v>
          </cell>
          <cell r="D564" t="str">
            <v>CASTILLO VEREAU DE CUBA DOLORES ESMILDA</v>
          </cell>
          <cell r="E564" t="str">
            <v>NOMBRADO</v>
          </cell>
          <cell r="F564" t="str">
            <v>PRINCIPAL DE</v>
          </cell>
          <cell r="G564">
            <v>725</v>
          </cell>
          <cell r="H564">
            <v>1</v>
          </cell>
          <cell r="I564">
            <v>622.22</v>
          </cell>
          <cell r="J564">
            <v>1200</v>
          </cell>
          <cell r="L564" t="str">
            <v>F</v>
          </cell>
          <cell r="M564" t="str">
            <v>PRI DE</v>
          </cell>
          <cell r="N564">
            <v>17932890</v>
          </cell>
          <cell r="O564" t="str">
            <v>A.F.P</v>
          </cell>
          <cell r="P564" t="str">
            <v>LIC. EN ENFERMERIA</v>
          </cell>
          <cell r="Q564" t="str">
            <v>MAESTRO</v>
          </cell>
          <cell r="S564" t="str">
            <v xml:space="preserve"> </v>
          </cell>
          <cell r="U564" t="str">
            <v>CASADA</v>
          </cell>
          <cell r="V564">
            <v>30180</v>
          </cell>
          <cell r="W564" t="str">
            <v>MZ. V3 LT. 8 - COVICORTI - TRUJILLO</v>
          </cell>
          <cell r="X564" t="str">
            <v/>
          </cell>
          <cell r="Y564" t="str">
            <v/>
          </cell>
        </row>
        <row r="565">
          <cell r="A565">
            <v>2493</v>
          </cell>
          <cell r="B565" t="str">
            <v>ENFERMERIA</v>
          </cell>
          <cell r="C565" t="str">
            <v>DE LA MUJER Y EL NIÑO</v>
          </cell>
          <cell r="D565" t="str">
            <v>RODRIGUEZ MIÑANO CELINA ELIZABETH</v>
          </cell>
          <cell r="E565" t="str">
            <v>NOMBRADO</v>
          </cell>
          <cell r="F565" t="str">
            <v>PRINCIPAL DE</v>
          </cell>
          <cell r="G565">
            <v>726</v>
          </cell>
          <cell r="H565">
            <v>1</v>
          </cell>
          <cell r="I565">
            <v>634.54</v>
          </cell>
          <cell r="J565">
            <v>1200</v>
          </cell>
          <cell r="L565" t="str">
            <v>F</v>
          </cell>
          <cell r="M565" t="str">
            <v>PRI DE</v>
          </cell>
          <cell r="N565">
            <v>17881515</v>
          </cell>
          <cell r="O565" t="str">
            <v>A.F.P</v>
          </cell>
          <cell r="P565" t="str">
            <v>LIC. EN ENFERMERIA</v>
          </cell>
          <cell r="Q565" t="str">
            <v>MAESTRO</v>
          </cell>
          <cell r="S565" t="str">
            <v>DOCTOR</v>
          </cell>
          <cell r="U565" t="str">
            <v>CASADO</v>
          </cell>
          <cell r="V565">
            <v>30011</v>
          </cell>
          <cell r="W565" t="str">
            <v>MIRAFLORES N° 874 -  - TRUJILLO</v>
          </cell>
          <cell r="X565">
            <v>6</v>
          </cell>
          <cell r="Y565" t="str">
            <v>DIRECTOR DE ESCUELA</v>
          </cell>
        </row>
        <row r="566">
          <cell r="A566">
            <v>3279</v>
          </cell>
          <cell r="B566" t="str">
            <v>ENFERMERIA</v>
          </cell>
          <cell r="C566" t="str">
            <v>DE LA MUJER Y EL NIÑO</v>
          </cell>
          <cell r="D566" t="str">
            <v>SAAVEDRA OLORTEGUI GLADYS ESPERANZA</v>
          </cell>
          <cell r="E566" t="str">
            <v>NOMBRADO</v>
          </cell>
          <cell r="F566" t="str">
            <v>ASOCIADO DE</v>
          </cell>
          <cell r="G566">
            <v>727</v>
          </cell>
          <cell r="H566">
            <v>1</v>
          </cell>
          <cell r="I566">
            <v>127.18</v>
          </cell>
          <cell r="J566">
            <v>580</v>
          </cell>
          <cell r="L566" t="str">
            <v>F</v>
          </cell>
          <cell r="M566" t="str">
            <v>ASO DE</v>
          </cell>
          <cell r="N566">
            <v>17875165</v>
          </cell>
          <cell r="O566" t="str">
            <v>A.F.P</v>
          </cell>
          <cell r="P566" t="str">
            <v>LIC. EN ENFERMERIA</v>
          </cell>
          <cell r="Q566" t="str">
            <v>MAESTRO</v>
          </cell>
          <cell r="S566" t="str">
            <v xml:space="preserve"> </v>
          </cell>
          <cell r="U566" t="str">
            <v>CASADA</v>
          </cell>
          <cell r="V566">
            <v>32490</v>
          </cell>
          <cell r="W566" t="str">
            <v>ROSSINI # 750 - PRIMAVERA - TRUJILLO</v>
          </cell>
          <cell r="X566" t="str">
            <v/>
          </cell>
          <cell r="Y566" t="str">
            <v/>
          </cell>
        </row>
        <row r="567">
          <cell r="A567">
            <v>2558</v>
          </cell>
          <cell r="B567" t="str">
            <v>ENFERMERIA</v>
          </cell>
          <cell r="C567" t="str">
            <v>DE LA MUJER Y EL NIÑO</v>
          </cell>
          <cell r="D567" t="str">
            <v>SOLAR ANGULO CLARA LUZ</v>
          </cell>
          <cell r="E567" t="str">
            <v>NOMBRADO</v>
          </cell>
          <cell r="F567" t="str">
            <v>AUXILIAR TC</v>
          </cell>
          <cell r="G567">
            <v>733</v>
          </cell>
          <cell r="H567">
            <v>1</v>
          </cell>
          <cell r="I567">
            <v>122.56</v>
          </cell>
          <cell r="J567">
            <v>280</v>
          </cell>
          <cell r="L567" t="str">
            <v>F</v>
          </cell>
          <cell r="M567" t="str">
            <v>AUX TC</v>
          </cell>
          <cell r="N567">
            <v>17806367</v>
          </cell>
          <cell r="O567" t="str">
            <v>A.F.P</v>
          </cell>
          <cell r="P567" t="str">
            <v>LIC. EN ENFERMERIA</v>
          </cell>
          <cell r="Q567" t="str">
            <v xml:space="preserve"> </v>
          </cell>
          <cell r="S567" t="str">
            <v xml:space="preserve"> </v>
          </cell>
          <cell r="U567" t="str">
            <v>DIVORCIADA</v>
          </cell>
          <cell r="V567">
            <v>30201</v>
          </cell>
          <cell r="W567" t="str">
            <v>MZ. O - 26 - LA MERCED 3RA ETAPA - TRUJILLO</v>
          </cell>
          <cell r="X567" t="str">
            <v/>
          </cell>
          <cell r="Y567" t="str">
            <v/>
          </cell>
        </row>
        <row r="568">
          <cell r="A568">
            <v>5229</v>
          </cell>
          <cell r="B568" t="str">
            <v>ENFERMERIA</v>
          </cell>
          <cell r="C568" t="str">
            <v>DE LA MUJER Y EL NIÑO</v>
          </cell>
          <cell r="D568" t="str">
            <v>TABOADA PILCO ROCIO YVONNE</v>
          </cell>
          <cell r="E568" t="str">
            <v>NOMBRADO</v>
          </cell>
          <cell r="F568" t="str">
            <v>AUXILIAR TC</v>
          </cell>
          <cell r="G568">
            <v>734</v>
          </cell>
          <cell r="H568">
            <v>1</v>
          </cell>
          <cell r="I568">
            <v>0</v>
          </cell>
          <cell r="J568">
            <v>280</v>
          </cell>
          <cell r="L568" t="str">
            <v>F</v>
          </cell>
          <cell r="M568" t="str">
            <v>AUX TC</v>
          </cell>
          <cell r="N568">
            <v>17858090</v>
          </cell>
          <cell r="O568" t="str">
            <v>A.F.P.</v>
          </cell>
          <cell r="P568" t="str">
            <v>LIC. EN ENFERMERIA</v>
          </cell>
          <cell r="Q568" t="str">
            <v>MAESTRO</v>
          </cell>
          <cell r="S568" t="str">
            <v xml:space="preserve"> </v>
          </cell>
          <cell r="U568" t="str">
            <v>DIVORCIADA</v>
          </cell>
          <cell r="V568">
            <v>36992</v>
          </cell>
          <cell r="W568" t="str">
            <v>VICTOR RAUL # 110 DPTO. 502 - LAS FLORES - VICTOR LARCO</v>
          </cell>
          <cell r="X568" t="str">
            <v/>
          </cell>
          <cell r="Y568" t="str">
            <v/>
          </cell>
        </row>
        <row r="569">
          <cell r="A569">
            <v>4198</v>
          </cell>
          <cell r="B569" t="str">
            <v>ENFERMERIA</v>
          </cell>
          <cell r="C569" t="str">
            <v>DE LA MUJER Y EL NIÑO</v>
          </cell>
          <cell r="D569" t="str">
            <v>VARGAS CASTAÑEDA NORA IDANIA</v>
          </cell>
          <cell r="E569" t="str">
            <v>NOMBRADO</v>
          </cell>
          <cell r="F569" t="str">
            <v>AUXILIAR TC</v>
          </cell>
          <cell r="G569">
            <v>736</v>
          </cell>
          <cell r="H569">
            <v>1</v>
          </cell>
          <cell r="I569">
            <v>116.88</v>
          </cell>
          <cell r="J569">
            <v>280</v>
          </cell>
          <cell r="L569" t="str">
            <v>F</v>
          </cell>
          <cell r="M569" t="str">
            <v>AUX TC</v>
          </cell>
          <cell r="N569">
            <v>18173381</v>
          </cell>
          <cell r="O569" t="str">
            <v>A.F.P</v>
          </cell>
          <cell r="P569" t="str">
            <v>LIC. EN ENFERMERIA</v>
          </cell>
          <cell r="Q569" t="str">
            <v>MAESTRO</v>
          </cell>
          <cell r="S569" t="str">
            <v xml:space="preserve"> </v>
          </cell>
          <cell r="U569" t="str">
            <v>CASADA</v>
          </cell>
          <cell r="V569">
            <v>33648</v>
          </cell>
          <cell r="W569" t="str">
            <v>MZ. L LT. 14 - VISTA HERMOSA - TRUJILLO</v>
          </cell>
          <cell r="X569" t="str">
            <v/>
          </cell>
          <cell r="Y569" t="str">
            <v/>
          </cell>
        </row>
        <row r="570">
          <cell r="A570">
            <v>5230</v>
          </cell>
          <cell r="B570" t="str">
            <v>ENFERMERIA</v>
          </cell>
          <cell r="C570" t="str">
            <v>DE LA MUJER Y EL NIÑO</v>
          </cell>
          <cell r="D570" t="str">
            <v>MARQUEZ LEYVA FLOR MARGARITA</v>
          </cell>
          <cell r="E570" t="str">
            <v>NOMBRADO</v>
          </cell>
          <cell r="F570" t="str">
            <v>AUXILIAR TP 20 H</v>
          </cell>
          <cell r="G570">
            <v>737</v>
          </cell>
          <cell r="H570">
            <v>1</v>
          </cell>
          <cell r="I570">
            <v>29.34</v>
          </cell>
          <cell r="J570">
            <v>140</v>
          </cell>
          <cell r="L570" t="str">
            <v>F</v>
          </cell>
          <cell r="M570" t="str">
            <v>AUX TP</v>
          </cell>
          <cell r="N570">
            <v>18012916</v>
          </cell>
          <cell r="O570" t="str">
            <v>A.F.P</v>
          </cell>
          <cell r="P570" t="str">
            <v>LIC. EN ENFERMERIA</v>
          </cell>
          <cell r="Q570" t="str">
            <v>MAESTRO</v>
          </cell>
          <cell r="S570" t="str">
            <v xml:space="preserve"> </v>
          </cell>
          <cell r="U570" t="str">
            <v>CASADA</v>
          </cell>
          <cell r="V570">
            <v>36992</v>
          </cell>
          <cell r="W570" t="str">
            <v>MIGUEL GRAU # 692 -  - MOCHE</v>
          </cell>
          <cell r="X570" t="str">
            <v/>
          </cell>
          <cell r="Y570" t="str">
            <v/>
          </cell>
        </row>
        <row r="571">
          <cell r="A571">
            <v>4196</v>
          </cell>
          <cell r="B571" t="str">
            <v>ENFERMERIA</v>
          </cell>
          <cell r="C571" t="str">
            <v>DE LA MUJER Y EL NIÑO</v>
          </cell>
          <cell r="D571" t="str">
            <v>VILLANUEVA VALERIANO TOMASA BELINDA</v>
          </cell>
          <cell r="E571" t="str">
            <v>NOMBRADO</v>
          </cell>
          <cell r="F571" t="str">
            <v>ASOCIADO TC</v>
          </cell>
          <cell r="G571">
            <v>752</v>
          </cell>
          <cell r="H571">
            <v>1</v>
          </cell>
          <cell r="I571">
            <v>0</v>
          </cell>
          <cell r="J571">
            <v>560</v>
          </cell>
          <cell r="L571" t="str">
            <v>F</v>
          </cell>
          <cell r="M571" t="str">
            <v>ASO TC</v>
          </cell>
          <cell r="N571" t="str">
            <v>06436955</v>
          </cell>
          <cell r="O571" t="str">
            <v>A.F.P.</v>
          </cell>
          <cell r="P571" t="str">
            <v>LIC. EN ENFERMERIA</v>
          </cell>
          <cell r="Q571" t="str">
            <v>MAESTRO</v>
          </cell>
          <cell r="S571" t="str">
            <v xml:space="preserve"> </v>
          </cell>
          <cell r="U571" t="str">
            <v>CASADA</v>
          </cell>
          <cell r="V571">
            <v>33714</v>
          </cell>
          <cell r="W571" t="str">
            <v xml:space="preserve">MZ. N LOTE 18 - COVICORTI - </v>
          </cell>
          <cell r="X571" t="str">
            <v/>
          </cell>
          <cell r="Y571" t="str">
            <v/>
          </cell>
        </row>
        <row r="572">
          <cell r="A572">
            <v>2871</v>
          </cell>
          <cell r="B572" t="str">
            <v>ENFERMERIA</v>
          </cell>
          <cell r="C572" t="str">
            <v>DE LA MUJER Y EL NIÑO</v>
          </cell>
          <cell r="D572" t="str">
            <v>HUERTAS ANGULO FLOR MARIA</v>
          </cell>
          <cell r="E572" t="str">
            <v>NOMBRADO</v>
          </cell>
          <cell r="F572" t="str">
            <v>PRINCIPAL DE</v>
          </cell>
          <cell r="G572">
            <v>756</v>
          </cell>
          <cell r="H572">
            <v>1</v>
          </cell>
          <cell r="I572">
            <v>238.96</v>
          </cell>
          <cell r="J572">
            <v>1200</v>
          </cell>
          <cell r="L572" t="str">
            <v>F</v>
          </cell>
          <cell r="M572" t="str">
            <v>PRI DE</v>
          </cell>
          <cell r="N572">
            <v>17802202</v>
          </cell>
          <cell r="O572" t="str">
            <v>A.F.P</v>
          </cell>
          <cell r="P572" t="str">
            <v>LIC. EN ENFERMERIA</v>
          </cell>
          <cell r="Q572" t="str">
            <v>MAESTRO</v>
          </cell>
          <cell r="S572" t="str">
            <v xml:space="preserve"> </v>
          </cell>
          <cell r="U572" t="str">
            <v>CASADA</v>
          </cell>
          <cell r="V572">
            <v>31472</v>
          </cell>
          <cell r="W572" t="str">
            <v>MANSICHE N° 1852 -  - TRUJILLO</v>
          </cell>
          <cell r="X572" t="str">
            <v/>
          </cell>
          <cell r="Y572" t="str">
            <v/>
          </cell>
        </row>
        <row r="573">
          <cell r="A573">
            <v>3230</v>
          </cell>
          <cell r="B573" t="str">
            <v>ENFERMERIA</v>
          </cell>
          <cell r="C573" t="str">
            <v>DE LA MUJER Y EL NIÑO</v>
          </cell>
          <cell r="D573" t="str">
            <v>BENITES TIRADO VIOLETA RENEE</v>
          </cell>
          <cell r="E573" t="str">
            <v>NOMBRADO</v>
          </cell>
          <cell r="F573" t="str">
            <v>ASOCIADO TP 20 H</v>
          </cell>
          <cell r="G573">
            <v>763</v>
          </cell>
          <cell r="H573">
            <v>1</v>
          </cell>
          <cell r="I573">
            <v>0</v>
          </cell>
          <cell r="J573">
            <v>280</v>
          </cell>
          <cell r="L573" t="str">
            <v>F</v>
          </cell>
          <cell r="M573" t="str">
            <v>ASO TP</v>
          </cell>
          <cell r="N573">
            <v>18114161</v>
          </cell>
          <cell r="O573" t="str">
            <v>A.F.P.</v>
          </cell>
          <cell r="P573" t="str">
            <v>LIC. EN ENFERMERIA</v>
          </cell>
          <cell r="Q573" t="str">
            <v>MAESTRO</v>
          </cell>
          <cell r="S573" t="str">
            <v xml:space="preserve"> </v>
          </cell>
          <cell r="U573" t="str">
            <v>SOLTERA</v>
          </cell>
          <cell r="V573">
            <v>32258</v>
          </cell>
          <cell r="W573" t="str">
            <v>PARIS Nº 243 - SAN NICOLAS - TRUJILLO</v>
          </cell>
          <cell r="X573" t="str">
            <v/>
          </cell>
          <cell r="Y573" t="str">
            <v/>
          </cell>
        </row>
        <row r="574">
          <cell r="A574">
            <v>2872</v>
          </cell>
          <cell r="B574" t="str">
            <v>ENFERMERIA</v>
          </cell>
          <cell r="C574" t="str">
            <v>DE LA MUJER Y EL NIÑO</v>
          </cell>
          <cell r="D574" t="str">
            <v>GUEVARA HENRIQUEZ MABEL ELIZABETH</v>
          </cell>
          <cell r="E574" t="str">
            <v>NOMBRADO</v>
          </cell>
          <cell r="F574" t="str">
            <v>PRINCIPAL DE</v>
          </cell>
          <cell r="G574">
            <v>927</v>
          </cell>
          <cell r="H574">
            <v>1</v>
          </cell>
          <cell r="I574">
            <v>642.12</v>
          </cell>
          <cell r="J574">
            <v>1200</v>
          </cell>
          <cell r="L574" t="str">
            <v>F</v>
          </cell>
          <cell r="M574" t="str">
            <v>PRI DE</v>
          </cell>
          <cell r="N574">
            <v>17855836</v>
          </cell>
          <cell r="O574" t="str">
            <v>A.F.P</v>
          </cell>
          <cell r="P574" t="str">
            <v>LIC. EN ENFERMERIA</v>
          </cell>
          <cell r="Q574" t="str">
            <v>MAESTRO</v>
          </cell>
          <cell r="S574" t="str">
            <v xml:space="preserve"> </v>
          </cell>
          <cell r="U574" t="str">
            <v>SOLTERA</v>
          </cell>
          <cell r="V574">
            <v>31472</v>
          </cell>
          <cell r="W574" t="str">
            <v xml:space="preserve">LAS PALMERAS N° 406 HUANCHACO -  - </v>
          </cell>
          <cell r="X574" t="str">
            <v/>
          </cell>
          <cell r="Y574" t="str">
            <v/>
          </cell>
        </row>
        <row r="575">
          <cell r="A575">
            <v>3362</v>
          </cell>
          <cell r="B575" t="str">
            <v>ENFERMERIA</v>
          </cell>
          <cell r="C575" t="str">
            <v>DE LA MUJER Y EL NIÑO</v>
          </cell>
          <cell r="D575" t="str">
            <v>RAMIREZ GARCIA DE URIBE ESTHER JUSTINA</v>
          </cell>
          <cell r="E575" t="str">
            <v>NOMBRADO</v>
          </cell>
          <cell r="F575" t="str">
            <v>PRINCIPAL DE</v>
          </cell>
          <cell r="G575">
            <v>934</v>
          </cell>
          <cell r="H575">
            <v>1</v>
          </cell>
          <cell r="I575">
            <v>635.9</v>
          </cell>
          <cell r="J575">
            <v>1200</v>
          </cell>
          <cell r="L575" t="str">
            <v>F</v>
          </cell>
          <cell r="M575" t="str">
            <v>PRI DE</v>
          </cell>
          <cell r="N575">
            <v>17811234</v>
          </cell>
          <cell r="O575" t="str">
            <v>A.F.P</v>
          </cell>
          <cell r="P575" t="str">
            <v>ENF.GRAL. Y SALUD PUB.</v>
          </cell>
          <cell r="Q575" t="str">
            <v>MAESTRO</v>
          </cell>
          <cell r="S575" t="str">
            <v>DOCTOR</v>
          </cell>
          <cell r="U575" t="str">
            <v>CASADA</v>
          </cell>
          <cell r="V575">
            <v>32690</v>
          </cell>
          <cell r="W575" t="str">
            <v>LAS GEMAS # 623 - SANTA INES - TRUJILLO</v>
          </cell>
          <cell r="X575">
            <v>5</v>
          </cell>
          <cell r="Y575" t="str">
            <v>JEFE DE DEPARTAMENTO</v>
          </cell>
        </row>
        <row r="576">
          <cell r="A576">
            <v>3363</v>
          </cell>
          <cell r="B576" t="str">
            <v>ENFERMERIA</v>
          </cell>
          <cell r="C576" t="str">
            <v>DE LA MUJER Y EL NIÑO</v>
          </cell>
          <cell r="D576" t="str">
            <v>MINCHOLA RODRIGUEZ DE QUILCAT JULIA</v>
          </cell>
          <cell r="E576" t="str">
            <v>NOMBRADO</v>
          </cell>
          <cell r="F576" t="str">
            <v>ASOCIADO TC</v>
          </cell>
          <cell r="G576">
            <v>955</v>
          </cell>
          <cell r="H576">
            <v>1</v>
          </cell>
          <cell r="I576">
            <v>287.10000000000002</v>
          </cell>
          <cell r="J576">
            <v>560</v>
          </cell>
          <cell r="L576" t="str">
            <v>F</v>
          </cell>
          <cell r="M576" t="str">
            <v>ASO TC</v>
          </cell>
          <cell r="N576">
            <v>17878708</v>
          </cell>
          <cell r="O576" t="str">
            <v>A.F.P</v>
          </cell>
          <cell r="P576" t="str">
            <v>LIC. EN ENFERMERIA</v>
          </cell>
          <cell r="Q576" t="str">
            <v>MAESTRO</v>
          </cell>
          <cell r="S576" t="str">
            <v xml:space="preserve"> </v>
          </cell>
          <cell r="U576" t="str">
            <v>CASADA</v>
          </cell>
          <cell r="V576">
            <v>32690</v>
          </cell>
          <cell r="W576" t="str">
            <v>SERVULO GUTIERREZ # 680 - SANTO DOMINGUITO - TRUJILLO</v>
          </cell>
          <cell r="X576" t="str">
            <v/>
          </cell>
          <cell r="Y576" t="str">
            <v/>
          </cell>
        </row>
        <row r="577">
          <cell r="A577">
            <v>5640</v>
          </cell>
          <cell r="B577" t="str">
            <v>ENFERMERIA</v>
          </cell>
          <cell r="C577" t="str">
            <v>DE LA MUJER Y EL NIÑO</v>
          </cell>
          <cell r="D577" t="str">
            <v>RIVERA DE CASTILLO BLANCA MYRIAM</v>
          </cell>
          <cell r="E577" t="str">
            <v>CONTRATADO</v>
          </cell>
          <cell r="F577" t="str">
            <v>AUXILIAR TP 20 H</v>
          </cell>
          <cell r="G577">
            <v>675</v>
          </cell>
          <cell r="H577">
            <v>1</v>
          </cell>
          <cell r="I577">
            <v>0</v>
          </cell>
          <cell r="J577">
            <v>0</v>
          </cell>
          <cell r="L577" t="str">
            <v>F</v>
          </cell>
          <cell r="M577" t="str">
            <v>AUX TP</v>
          </cell>
          <cell r="N577">
            <v>17925637</v>
          </cell>
          <cell r="O577">
            <v>19990</v>
          </cell>
          <cell r="P577" t="str">
            <v>LIC. EN ENFERMERIA</v>
          </cell>
          <cell r="Q577" t="str">
            <v>MAESTRO</v>
          </cell>
          <cell r="S577" t="str">
            <v xml:space="preserve"> </v>
          </cell>
          <cell r="U577" t="str">
            <v>CASADA</v>
          </cell>
          <cell r="V577">
            <v>38860</v>
          </cell>
          <cell r="W577" t="str">
            <v xml:space="preserve"> -  - </v>
          </cell>
          <cell r="X577" t="str">
            <v/>
          </cell>
          <cell r="Y577" t="str">
            <v/>
          </cell>
          <cell r="Z577" t="str">
            <v>CONTRATO SEMESTRE IMPAR</v>
          </cell>
        </row>
        <row r="578">
          <cell r="A578">
            <v>3391</v>
          </cell>
          <cell r="B578" t="str">
            <v>ENFERMERIA</v>
          </cell>
          <cell r="C578" t="str">
            <v>ENFERMERIA DEL ADULTO Y EL ANCIANO</v>
          </cell>
          <cell r="D578" t="str">
            <v>SANTILLAN SALAZAR ROSARIO</v>
          </cell>
          <cell r="E578" t="str">
            <v>NOMBRADO</v>
          </cell>
          <cell r="F578" t="str">
            <v>AUXILIAR TC</v>
          </cell>
          <cell r="G578">
            <v>28</v>
          </cell>
          <cell r="H578">
            <v>1</v>
          </cell>
          <cell r="I578">
            <v>0</v>
          </cell>
          <cell r="J578">
            <v>140</v>
          </cell>
          <cell r="L578" t="str">
            <v>F</v>
          </cell>
          <cell r="M578" t="str">
            <v>AUX TP</v>
          </cell>
          <cell r="N578">
            <v>10831139</v>
          </cell>
          <cell r="O578">
            <v>19990</v>
          </cell>
          <cell r="P578" t="str">
            <v>LIC. EN ENFERMERIA</v>
          </cell>
          <cell r="Q578" t="str">
            <v>MAESTRO</v>
          </cell>
          <cell r="S578" t="str">
            <v xml:space="preserve"> </v>
          </cell>
          <cell r="U578" t="str">
            <v>SOLTERA</v>
          </cell>
          <cell r="V578">
            <v>32727</v>
          </cell>
          <cell r="W578" t="str">
            <v>GOUND N° 1194 - SAN FERNANDO - TRUJILLO</v>
          </cell>
          <cell r="X578" t="str">
            <v/>
          </cell>
          <cell r="Y578" t="str">
            <v/>
          </cell>
        </row>
        <row r="579">
          <cell r="A579">
            <v>4872</v>
          </cell>
          <cell r="B579" t="str">
            <v>ENFERMERIA</v>
          </cell>
          <cell r="C579" t="str">
            <v>ENFERMERIA DEL ADULTO Y EL ANCIANO</v>
          </cell>
          <cell r="D579" t="str">
            <v>SAGASTEGUI LESCANO DELLY</v>
          </cell>
          <cell r="E579" t="str">
            <v>NOMBRADO</v>
          </cell>
          <cell r="F579" t="str">
            <v>ASOCIADO TC</v>
          </cell>
          <cell r="G579">
            <v>505</v>
          </cell>
          <cell r="H579">
            <v>1</v>
          </cell>
          <cell r="I579">
            <v>0</v>
          </cell>
          <cell r="J579">
            <v>560</v>
          </cell>
          <cell r="L579" t="str">
            <v>F</v>
          </cell>
          <cell r="M579" t="str">
            <v>ASO TC</v>
          </cell>
          <cell r="N579">
            <v>17829296</v>
          </cell>
          <cell r="O579" t="str">
            <v>A.F.P.</v>
          </cell>
          <cell r="P579" t="str">
            <v>LIC. EN ENFERMERIA</v>
          </cell>
          <cell r="Q579" t="str">
            <v>MAESTRO</v>
          </cell>
          <cell r="S579" t="str">
            <v xml:space="preserve"> </v>
          </cell>
          <cell r="U579" t="str">
            <v>CASADA</v>
          </cell>
          <cell r="V579">
            <v>35956</v>
          </cell>
          <cell r="W579" t="str">
            <v>MZ.-H LOTE 20 - LOS CEDROS - TRUJILLO</v>
          </cell>
          <cell r="X579" t="str">
            <v/>
          </cell>
          <cell r="Y579" t="str">
            <v/>
          </cell>
        </row>
        <row r="580">
          <cell r="A580">
            <v>2107</v>
          </cell>
          <cell r="B580" t="str">
            <v>ENFERMERIA</v>
          </cell>
          <cell r="C580" t="str">
            <v>ENFERMERIA DEL ADULTO Y EL ANCIANO</v>
          </cell>
          <cell r="D580" t="str">
            <v>PEREZ VALDEZ CELIXA LUCIA</v>
          </cell>
          <cell r="E580" t="str">
            <v>NOMBRADO</v>
          </cell>
          <cell r="F580" t="str">
            <v>PRINCIPAL DE</v>
          </cell>
          <cell r="G580">
            <v>738</v>
          </cell>
          <cell r="H580">
            <v>1</v>
          </cell>
          <cell r="I580">
            <v>248.86</v>
          </cell>
          <cell r="J580">
            <v>1200</v>
          </cell>
          <cell r="L580" t="str">
            <v>F</v>
          </cell>
          <cell r="M580" t="str">
            <v>PRI DE</v>
          </cell>
          <cell r="N580">
            <v>17834947</v>
          </cell>
          <cell r="O580" t="str">
            <v>A.F.P</v>
          </cell>
          <cell r="P580" t="str">
            <v>LIC. EN ENFERMERIA</v>
          </cell>
          <cell r="Q580" t="str">
            <v>MAESTRO</v>
          </cell>
          <cell r="S580" t="str">
            <v>DOCTOR</v>
          </cell>
          <cell r="U580" t="str">
            <v>CASADA</v>
          </cell>
          <cell r="V580">
            <v>29521</v>
          </cell>
          <cell r="W580" t="str">
            <v>MZ. E LOTE 13 - LOS LAURELES - TRUJILLO</v>
          </cell>
          <cell r="X580" t="str">
            <v/>
          </cell>
          <cell r="Y580" t="str">
            <v/>
          </cell>
        </row>
        <row r="581">
          <cell r="A581">
            <v>3189</v>
          </cell>
          <cell r="B581" t="str">
            <v>ENFERMERIA</v>
          </cell>
          <cell r="C581" t="str">
            <v>ENFERMERIA DEL ADULTO Y EL ANCIANO</v>
          </cell>
          <cell r="D581" t="str">
            <v>VEREAU MORENO CARMEN YSABEL</v>
          </cell>
          <cell r="E581" t="str">
            <v>NOMBRADO</v>
          </cell>
          <cell r="F581" t="str">
            <v>PRINCIPAL DE</v>
          </cell>
          <cell r="G581">
            <v>739</v>
          </cell>
          <cell r="H581">
            <v>1</v>
          </cell>
          <cell r="I581">
            <v>642.22</v>
          </cell>
          <cell r="J581">
            <v>1200</v>
          </cell>
          <cell r="L581" t="str">
            <v>F</v>
          </cell>
          <cell r="M581" t="str">
            <v>PRI DE</v>
          </cell>
          <cell r="N581">
            <v>17879415</v>
          </cell>
          <cell r="O581" t="str">
            <v>A.F.P</v>
          </cell>
          <cell r="P581" t="str">
            <v>LIC. EN ENFERMERIA</v>
          </cell>
          <cell r="Q581" t="str">
            <v>MAESTRO</v>
          </cell>
          <cell r="S581" t="str">
            <v xml:space="preserve"> </v>
          </cell>
          <cell r="U581" t="str">
            <v>SOLTERA</v>
          </cell>
          <cell r="V581">
            <v>32203</v>
          </cell>
          <cell r="W581" t="str">
            <v>PARAGUAY N° 329 - EL RECREO - TRUJILLO</v>
          </cell>
          <cell r="X581" t="str">
            <v/>
          </cell>
          <cell r="Y581" t="str">
            <v/>
          </cell>
        </row>
        <row r="582">
          <cell r="A582">
            <v>1603</v>
          </cell>
          <cell r="B582" t="str">
            <v>ENFERMERIA</v>
          </cell>
          <cell r="C582" t="str">
            <v>ENFERMERIA DEL ADULTO Y EL ANCIANO</v>
          </cell>
          <cell r="D582" t="str">
            <v>MORILLAS BULNES AMELIA MARINA</v>
          </cell>
          <cell r="E582" t="str">
            <v>NOMBRADO</v>
          </cell>
          <cell r="F582" t="str">
            <v>PRINCIPAL DE</v>
          </cell>
          <cell r="G582">
            <v>740</v>
          </cell>
          <cell r="H582">
            <v>1</v>
          </cell>
          <cell r="I582">
            <v>655.54</v>
          </cell>
          <cell r="J582">
            <v>1200</v>
          </cell>
          <cell r="L582" t="str">
            <v>F</v>
          </cell>
          <cell r="M582" t="str">
            <v>PRI DE</v>
          </cell>
          <cell r="N582">
            <v>17925027</v>
          </cell>
          <cell r="O582">
            <v>20530</v>
          </cell>
          <cell r="P582" t="str">
            <v>LIC. EN ENFERMERIA</v>
          </cell>
          <cell r="Q582" t="str">
            <v>MAESTRO</v>
          </cell>
          <cell r="S582" t="str">
            <v xml:space="preserve"> </v>
          </cell>
          <cell r="U582" t="str">
            <v>SOLTERA</v>
          </cell>
          <cell r="V582">
            <v>27316</v>
          </cell>
          <cell r="W582" t="str">
            <v>LOS COCOTEROS # 253 / MZ. E LT. 8 - EL GOLF - VICTOR LARCO</v>
          </cell>
          <cell r="X582">
            <v>7</v>
          </cell>
          <cell r="Y582" t="str">
            <v>JEFE OFICINA GENERAL</v>
          </cell>
        </row>
        <row r="583">
          <cell r="A583">
            <v>1801</v>
          </cell>
          <cell r="B583" t="str">
            <v>ENFERMERIA</v>
          </cell>
          <cell r="C583" t="str">
            <v>ENFERMERIA DEL ADULTO Y EL ANCIANO</v>
          </cell>
          <cell r="D583" t="str">
            <v>GOMEZ LUJAN MARIA DEL PILAR</v>
          </cell>
          <cell r="E583" t="str">
            <v>NOMBRADO</v>
          </cell>
          <cell r="F583" t="str">
            <v>PRINCIPAL DE</v>
          </cell>
          <cell r="G583">
            <v>741</v>
          </cell>
          <cell r="H583">
            <v>1</v>
          </cell>
          <cell r="I583">
            <v>645.78</v>
          </cell>
          <cell r="J583">
            <v>1200</v>
          </cell>
          <cell r="L583" t="str">
            <v>F</v>
          </cell>
          <cell r="M583" t="str">
            <v>PRI DE</v>
          </cell>
          <cell r="N583">
            <v>17937154</v>
          </cell>
          <cell r="O583" t="str">
            <v>A.F.P</v>
          </cell>
          <cell r="P583" t="str">
            <v>LIC. EN ENFERMERIA</v>
          </cell>
          <cell r="Q583" t="str">
            <v>MAESTRO</v>
          </cell>
          <cell r="S583" t="str">
            <v>DOCTOR</v>
          </cell>
          <cell r="U583" t="str">
            <v>CASADO</v>
          </cell>
          <cell r="V583">
            <v>28261</v>
          </cell>
          <cell r="W583" t="str">
            <v>MZ. W LT. 32 - COVICORTI - TRUJILLO</v>
          </cell>
          <cell r="X583" t="str">
            <v/>
          </cell>
          <cell r="Y583" t="str">
            <v/>
          </cell>
        </row>
        <row r="584">
          <cell r="A584">
            <v>2875</v>
          </cell>
          <cell r="B584" t="str">
            <v>ENFERMERIA</v>
          </cell>
          <cell r="C584" t="str">
            <v>ENFERMERIA DEL ADULTO Y EL ANCIANO</v>
          </cell>
          <cell r="D584" t="str">
            <v>LUNA VICTORIA MORI FLOR MARLENE</v>
          </cell>
          <cell r="E584" t="str">
            <v>NOMBRADO</v>
          </cell>
          <cell r="F584" t="str">
            <v>PRINCIPAL DE</v>
          </cell>
          <cell r="G584">
            <v>742</v>
          </cell>
          <cell r="H584">
            <v>1</v>
          </cell>
          <cell r="I584">
            <v>642.12</v>
          </cell>
          <cell r="J584">
            <v>1200</v>
          </cell>
          <cell r="L584" t="str">
            <v>F</v>
          </cell>
          <cell r="M584" t="str">
            <v>PRI DE</v>
          </cell>
          <cell r="N584">
            <v>17924512</v>
          </cell>
          <cell r="O584" t="str">
            <v>A.F.P</v>
          </cell>
          <cell r="P584" t="str">
            <v>LIC. EN ENFERMERIA</v>
          </cell>
          <cell r="Q584" t="str">
            <v>MAESTRO</v>
          </cell>
          <cell r="S584" t="str">
            <v>DOCTOR</v>
          </cell>
          <cell r="U584" t="str">
            <v>CASADA</v>
          </cell>
          <cell r="V584">
            <v>31472</v>
          </cell>
          <cell r="W584" t="str">
            <v xml:space="preserve">DEAN SAAVEDRA N° 336 - SAN ANDRES - </v>
          </cell>
          <cell r="X584">
            <v>3</v>
          </cell>
          <cell r="Y584" t="str">
            <v>DECANO</v>
          </cell>
        </row>
        <row r="585">
          <cell r="A585">
            <v>2006</v>
          </cell>
          <cell r="B585" t="str">
            <v>ENFERMERIA</v>
          </cell>
          <cell r="C585" t="str">
            <v>ENFERMERIA DEL ADULTO Y EL ANCIANO</v>
          </cell>
          <cell r="D585" t="str">
            <v>URBINA BALTODANO ASUNCION MARCELA</v>
          </cell>
          <cell r="E585" t="str">
            <v>NOMBRADO</v>
          </cell>
          <cell r="F585" t="str">
            <v>PRINCIPAL DE</v>
          </cell>
          <cell r="G585">
            <v>743</v>
          </cell>
          <cell r="H585">
            <v>1</v>
          </cell>
          <cell r="I585">
            <v>634.54</v>
          </cell>
          <cell r="J585">
            <v>1200</v>
          </cell>
          <cell r="L585" t="str">
            <v>F</v>
          </cell>
          <cell r="M585" t="str">
            <v>PRI DE</v>
          </cell>
          <cell r="N585">
            <v>17828881</v>
          </cell>
          <cell r="O585" t="str">
            <v>A.F.P</v>
          </cell>
          <cell r="P585" t="str">
            <v>ENF. GEN. Y SALUD PUBL</v>
          </cell>
          <cell r="Q585" t="str">
            <v>MAESTRO</v>
          </cell>
          <cell r="S585" t="str">
            <v xml:space="preserve"> </v>
          </cell>
          <cell r="U585" t="str">
            <v>SOLTERA</v>
          </cell>
          <cell r="V585">
            <v>29110</v>
          </cell>
          <cell r="W585" t="str">
            <v>FILADELFIA N° 266 - SANTA ISABEL - TRUJILLO</v>
          </cell>
          <cell r="X585" t="str">
            <v/>
          </cell>
          <cell r="Y585" t="str">
            <v/>
          </cell>
        </row>
        <row r="586">
          <cell r="A586">
            <v>2557</v>
          </cell>
          <cell r="B586" t="str">
            <v>ENFERMERIA</v>
          </cell>
          <cell r="C586" t="str">
            <v>ENFERMERIA DEL ADULTO Y EL ANCIANO</v>
          </cell>
          <cell r="D586" t="str">
            <v>CASTRO DE MARQUINA MARIA ELIZABETH</v>
          </cell>
          <cell r="E586" t="str">
            <v>NOMBRADO</v>
          </cell>
          <cell r="F586" t="str">
            <v>PRINCIPAL DE</v>
          </cell>
          <cell r="G586">
            <v>744</v>
          </cell>
          <cell r="H586">
            <v>1</v>
          </cell>
          <cell r="I586">
            <v>655.52</v>
          </cell>
          <cell r="J586">
            <v>1200</v>
          </cell>
          <cell r="L586" t="str">
            <v>F</v>
          </cell>
          <cell r="M586" t="str">
            <v>PRI DE</v>
          </cell>
          <cell r="N586">
            <v>18004910</v>
          </cell>
          <cell r="O586">
            <v>20530</v>
          </cell>
          <cell r="P586" t="str">
            <v>LIC. EN ENFERMERIA</v>
          </cell>
          <cell r="Q586" t="str">
            <v>MAESTRO</v>
          </cell>
          <cell r="S586" t="str">
            <v xml:space="preserve"> </v>
          </cell>
          <cell r="U586" t="str">
            <v>CASADA</v>
          </cell>
          <cell r="V586">
            <v>30180</v>
          </cell>
          <cell r="W586" t="str">
            <v>CORONEL GOMEZ Nº 306 - EL MOLINO - TRUJILLO</v>
          </cell>
          <cell r="X586" t="str">
            <v/>
          </cell>
          <cell r="Y586" t="str">
            <v/>
          </cell>
        </row>
        <row r="587">
          <cell r="A587">
            <v>2692</v>
          </cell>
          <cell r="B587" t="str">
            <v>ENFERMERIA</v>
          </cell>
          <cell r="C587" t="str">
            <v>ENFERMERIA DEL ADULTO Y EL ANCIANO</v>
          </cell>
          <cell r="D587" t="str">
            <v>GUTIERREZ MENDEZ NORMA CARIDAD</v>
          </cell>
          <cell r="E587" t="str">
            <v>NOMBRADO</v>
          </cell>
          <cell r="F587" t="str">
            <v>PRINCIPAL DE</v>
          </cell>
          <cell r="G587">
            <v>747</v>
          </cell>
          <cell r="H587">
            <v>1</v>
          </cell>
          <cell r="I587">
            <v>642.54</v>
          </cell>
          <cell r="J587">
            <v>1200</v>
          </cell>
          <cell r="L587" t="str">
            <v>F</v>
          </cell>
          <cell r="M587" t="str">
            <v>PRI DE</v>
          </cell>
          <cell r="N587">
            <v>17893797</v>
          </cell>
          <cell r="O587" t="str">
            <v>A.F.P</v>
          </cell>
          <cell r="P587" t="str">
            <v>LIC. EN ENFERMERIA</v>
          </cell>
          <cell r="Q587" t="str">
            <v>MAESTRO</v>
          </cell>
          <cell r="S587" t="str">
            <v>DOCTOR</v>
          </cell>
          <cell r="U587" t="str">
            <v>CASADA</v>
          </cell>
          <cell r="V587">
            <v>30669</v>
          </cell>
          <cell r="W587" t="str">
            <v>UCAYALI N° 287 -  - TRUJILLO</v>
          </cell>
          <cell r="X587" t="str">
            <v/>
          </cell>
          <cell r="Y587" t="str">
            <v/>
          </cell>
        </row>
        <row r="588">
          <cell r="A588">
            <v>1433</v>
          </cell>
          <cell r="B588" t="str">
            <v>ENFERMERIA</v>
          </cell>
          <cell r="C588" t="str">
            <v>ENFERMERIA DEL ADULTO Y EL ANCIANO</v>
          </cell>
          <cell r="D588" t="str">
            <v>MARRUFO VALDIVIESO HELA ANA</v>
          </cell>
          <cell r="E588" t="str">
            <v>NOMBRADO</v>
          </cell>
          <cell r="F588" t="str">
            <v>ASOCIADO DE</v>
          </cell>
          <cell r="G588">
            <v>748</v>
          </cell>
          <cell r="H588">
            <v>1</v>
          </cell>
          <cell r="I588">
            <v>257</v>
          </cell>
          <cell r="J588">
            <v>580</v>
          </cell>
          <cell r="L588" t="str">
            <v>F</v>
          </cell>
          <cell r="M588" t="str">
            <v>ASO DE</v>
          </cell>
          <cell r="N588">
            <v>17911660</v>
          </cell>
          <cell r="O588">
            <v>20530</v>
          </cell>
          <cell r="P588" t="str">
            <v>ENF.GEN. Y SAL.PUB.</v>
          </cell>
          <cell r="Q588" t="str">
            <v>MAESTRO</v>
          </cell>
          <cell r="S588" t="str">
            <v xml:space="preserve"> </v>
          </cell>
          <cell r="U588" t="str">
            <v>CASADO</v>
          </cell>
          <cell r="V588">
            <v>26862</v>
          </cell>
          <cell r="W588" t="str">
            <v>TOPARPA N° 303 -  SANTA MARIA - TRUJILLO</v>
          </cell>
          <cell r="X588" t="str">
            <v/>
          </cell>
          <cell r="Y588" t="str">
            <v/>
          </cell>
        </row>
        <row r="589">
          <cell r="A589">
            <v>4342</v>
          </cell>
          <cell r="B589" t="str">
            <v>ENFERMERIA</v>
          </cell>
          <cell r="C589" t="str">
            <v>ENFERMERIA DEL ADULTO Y EL ANCIANO</v>
          </cell>
          <cell r="D589" t="str">
            <v>LEITON ESPINOZA ZOILA</v>
          </cell>
          <cell r="E589" t="str">
            <v>NOMBRADO</v>
          </cell>
          <cell r="F589" t="str">
            <v>ASOCIADO DE</v>
          </cell>
          <cell r="G589">
            <v>750</v>
          </cell>
          <cell r="H589">
            <v>1</v>
          </cell>
          <cell r="I589">
            <v>254.22</v>
          </cell>
          <cell r="J589">
            <v>580</v>
          </cell>
          <cell r="L589" t="str">
            <v>F</v>
          </cell>
          <cell r="M589" t="str">
            <v>ASO DE</v>
          </cell>
          <cell r="N589">
            <v>17933464</v>
          </cell>
          <cell r="O589">
            <v>19990</v>
          </cell>
          <cell r="P589" t="str">
            <v>LIC. EN ENFERMERIA</v>
          </cell>
          <cell r="Q589" t="str">
            <v>MAESTRO</v>
          </cell>
          <cell r="S589" t="str">
            <v xml:space="preserve"> </v>
          </cell>
          <cell r="U589" t="str">
            <v>SEPARADA</v>
          </cell>
          <cell r="V589">
            <v>34135</v>
          </cell>
          <cell r="W589" t="str">
            <v>MODELO 3A -301 - LOS PINOS - COVIRT - TRUJILLO</v>
          </cell>
          <cell r="X589" t="str">
            <v/>
          </cell>
          <cell r="Y589" t="str">
            <v/>
          </cell>
        </row>
        <row r="590">
          <cell r="A590">
            <v>5772</v>
          </cell>
          <cell r="B590" t="str">
            <v>ENFERMERIA</v>
          </cell>
          <cell r="C590" t="str">
            <v>ENFERMERIA DEL ADULTO Y EL ANCIANO</v>
          </cell>
          <cell r="D590" t="str">
            <v>SERRANO ROJAS FLOR DE MARÍA</v>
          </cell>
          <cell r="E590" t="str">
            <v>NOMBRADO</v>
          </cell>
          <cell r="F590" t="str">
            <v>AUXILIAR TP 20 H</v>
          </cell>
          <cell r="G590">
            <v>767</v>
          </cell>
          <cell r="H590">
            <v>1</v>
          </cell>
          <cell r="I590">
            <v>0</v>
          </cell>
          <cell r="J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U590">
            <v>0</v>
          </cell>
          <cell r="V590" t="str">
            <v>*</v>
          </cell>
          <cell r="W590">
            <v>0</v>
          </cell>
          <cell r="X590" t="str">
            <v/>
          </cell>
          <cell r="Y590" t="str">
            <v/>
          </cell>
          <cell r="Z590" t="str">
            <v>POR HERRERA ZAVALETA</v>
          </cell>
        </row>
        <row r="591">
          <cell r="A591">
            <v>5228</v>
          </cell>
          <cell r="B591" t="str">
            <v>ENFERMERIA</v>
          </cell>
          <cell r="C591" t="str">
            <v>ENFERMERIA DEL ADULTO Y EL ANCIANO</v>
          </cell>
          <cell r="D591" t="str">
            <v>MENDO ZELADA DE VASQUEZ TERESA ANTONIETA</v>
          </cell>
          <cell r="E591" t="str">
            <v>NOMBRADO</v>
          </cell>
          <cell r="F591" t="str">
            <v>ASOCIADO TC</v>
          </cell>
          <cell r="G591">
            <v>777</v>
          </cell>
          <cell r="H591">
            <v>1</v>
          </cell>
          <cell r="I591">
            <v>0</v>
          </cell>
          <cell r="J591">
            <v>560</v>
          </cell>
          <cell r="L591" t="str">
            <v>F</v>
          </cell>
          <cell r="M591" t="str">
            <v>ASO TC</v>
          </cell>
          <cell r="N591">
            <v>18021707</v>
          </cell>
          <cell r="O591" t="str">
            <v>A.F.P.</v>
          </cell>
          <cell r="P591" t="str">
            <v>LIC. EN ENFERMERIA</v>
          </cell>
          <cell r="Q591" t="str">
            <v>MAESTRO</v>
          </cell>
          <cell r="S591" t="str">
            <v xml:space="preserve"> </v>
          </cell>
          <cell r="U591" t="str">
            <v>CASADA</v>
          </cell>
          <cell r="V591">
            <v>37000</v>
          </cell>
          <cell r="W591" t="str">
            <v>MZ. T3 LT. 28B DPTO. 101 - SAN ANDRES V ETAPA, 1° SECTOR - VICTOR LARCO</v>
          </cell>
          <cell r="X591" t="str">
            <v/>
          </cell>
          <cell r="Y591" t="str">
            <v/>
          </cell>
        </row>
        <row r="592">
          <cell r="A592">
            <v>5647</v>
          </cell>
          <cell r="B592" t="str">
            <v>ENFERMERIA</v>
          </cell>
          <cell r="C592" t="str">
            <v>ENFERMERIA DEL ADULTO Y EL ANCIANO</v>
          </cell>
          <cell r="D592" t="str">
            <v>ARTEAGA LUJAN NANCY ESMERALDA</v>
          </cell>
          <cell r="E592" t="str">
            <v>NOMBRADO</v>
          </cell>
          <cell r="F592" t="str">
            <v>ASOCIADO TC</v>
          </cell>
          <cell r="G592">
            <v>964</v>
          </cell>
          <cell r="H592">
            <v>1</v>
          </cell>
          <cell r="I592">
            <v>0</v>
          </cell>
          <cell r="J592">
            <v>560</v>
          </cell>
          <cell r="L592" t="str">
            <v>F</v>
          </cell>
          <cell r="M592" t="str">
            <v>ASO TC</v>
          </cell>
          <cell r="N592">
            <v>17854018</v>
          </cell>
          <cell r="O592" t="str">
            <v>A.F.P</v>
          </cell>
          <cell r="P592" t="str">
            <v>LIC. EN ENFERMERIA</v>
          </cell>
          <cell r="Q592" t="str">
            <v>MAESTRO</v>
          </cell>
          <cell r="S592" t="str">
            <v xml:space="preserve"> </v>
          </cell>
          <cell r="U592" t="str">
            <v>DIVORC.</v>
          </cell>
          <cell r="V592">
            <v>38952</v>
          </cell>
          <cell r="W592" t="str">
            <v>MZ. B LOTE 6 - SAN LUIS - TRUJILLO</v>
          </cell>
          <cell r="X592" t="str">
            <v/>
          </cell>
          <cell r="Y592" t="str">
            <v/>
          </cell>
        </row>
        <row r="593">
          <cell r="A593">
            <v>5617</v>
          </cell>
          <cell r="B593" t="str">
            <v>ENFERMERIA</v>
          </cell>
          <cell r="C593" t="str">
            <v>ENFERMERIA DEL ADULTO Y EL ANCIANO</v>
          </cell>
          <cell r="D593" t="str">
            <v>CAMILO MORILLO ROSARIO DEL CARMEN</v>
          </cell>
          <cell r="E593" t="str">
            <v>CONTRATADO</v>
          </cell>
          <cell r="F593" t="str">
            <v>AUXILIAR TP 20 H</v>
          </cell>
          <cell r="G593">
            <v>167</v>
          </cell>
          <cell r="H593">
            <v>1</v>
          </cell>
          <cell r="I593">
            <v>0</v>
          </cell>
          <cell r="J593">
            <v>0</v>
          </cell>
          <cell r="L593" t="str">
            <v>F</v>
          </cell>
          <cell r="M593" t="str">
            <v>AUX TP</v>
          </cell>
          <cell r="N593">
            <v>17894895</v>
          </cell>
          <cell r="O593">
            <v>19990</v>
          </cell>
          <cell r="P593" t="str">
            <v>LIC. EN ENFERMERIA</v>
          </cell>
          <cell r="Q593" t="str">
            <v>MAESTRO</v>
          </cell>
          <cell r="S593" t="str">
            <v xml:space="preserve"> </v>
          </cell>
          <cell r="U593" t="str">
            <v>SOLTERA</v>
          </cell>
          <cell r="V593">
            <v>38720</v>
          </cell>
          <cell r="W593" t="str">
            <v xml:space="preserve"> -  - </v>
          </cell>
          <cell r="Y593" t="str">
            <v/>
          </cell>
          <cell r="Z593" t="str">
            <v>TERMINO CONTRATO</v>
          </cell>
        </row>
        <row r="594">
          <cell r="B594" t="str">
            <v>ENFERMERIA</v>
          </cell>
          <cell r="C594" t="str">
            <v>ENFERMERIA DEL ADULTO Y EL ANCIANO</v>
          </cell>
          <cell r="D594" t="str">
            <v>CARDENAS MENDEZ MARIANELLA</v>
          </cell>
          <cell r="E594" t="str">
            <v>CONTRATADO</v>
          </cell>
          <cell r="F594" t="str">
            <v>AUXILIAR TP 20 H</v>
          </cell>
          <cell r="G594">
            <v>184</v>
          </cell>
          <cell r="H594">
            <v>1</v>
          </cell>
          <cell r="I594">
            <v>0</v>
          </cell>
          <cell r="J594">
            <v>0</v>
          </cell>
          <cell r="L594" t="str">
            <v>F</v>
          </cell>
          <cell r="M594" t="str">
            <v>AUX TP</v>
          </cell>
          <cell r="N594">
            <v>18216491</v>
          </cell>
          <cell r="O594">
            <v>19990</v>
          </cell>
          <cell r="P594" t="str">
            <v>LIC. EN ENFERMERIA</v>
          </cell>
          <cell r="Q594" t="str">
            <v xml:space="preserve"> </v>
          </cell>
          <cell r="S594" t="str">
            <v xml:space="preserve"> </v>
          </cell>
          <cell r="U594" t="str">
            <v>SOLTERA</v>
          </cell>
          <cell r="V594">
            <v>39000</v>
          </cell>
          <cell r="W594" t="str">
            <v xml:space="preserve"> -  - </v>
          </cell>
          <cell r="Y594" t="str">
            <v/>
          </cell>
          <cell r="Z594" t="str">
            <v>CONTRATO SEMESTRE IMPAR</v>
          </cell>
        </row>
        <row r="595">
          <cell r="A595">
            <v>3366</v>
          </cell>
          <cell r="B595" t="str">
            <v>ENFERMERIA</v>
          </cell>
          <cell r="C595" t="str">
            <v>ENFERMERIA DEL ADULTO Y EL ANCIANO</v>
          </cell>
          <cell r="D595" t="str">
            <v>PADILLA BENITES DORIS LUDECINDA</v>
          </cell>
          <cell r="E595" t="str">
            <v>CONTRATADO</v>
          </cell>
          <cell r="F595" t="str">
            <v>AUXILIAR TC</v>
          </cell>
          <cell r="G595">
            <v>728</v>
          </cell>
          <cell r="H595">
            <v>1</v>
          </cell>
          <cell r="I595">
            <v>0</v>
          </cell>
          <cell r="J595">
            <v>0</v>
          </cell>
          <cell r="L595" t="str">
            <v>F</v>
          </cell>
          <cell r="M595" t="str">
            <v>AUX TC</v>
          </cell>
          <cell r="N595" t="str">
            <v>18188533</v>
          </cell>
          <cell r="O595" t="str">
            <v>A.F.P.</v>
          </cell>
          <cell r="P595" t="str">
            <v>LIC. EN ENFERMERIA</v>
          </cell>
          <cell r="Q595" t="str">
            <v>MAESTRO</v>
          </cell>
          <cell r="S595" t="str">
            <v xml:space="preserve"> </v>
          </cell>
          <cell r="U595" t="str">
            <v>CASADA</v>
          </cell>
          <cell r="V595">
            <v>32694</v>
          </cell>
          <cell r="W595" t="str">
            <v>VICTOR RAUL  MZ. U3 LR. 27 V ETAPA - SAN ANDRES - VICTOR LARCO</v>
          </cell>
          <cell r="X595" t="str">
            <v/>
          </cell>
          <cell r="Y595" t="str">
            <v/>
          </cell>
        </row>
        <row r="596">
          <cell r="A596">
            <v>2691</v>
          </cell>
          <cell r="B596" t="str">
            <v>ENFERMERIA</v>
          </cell>
          <cell r="C596" t="str">
            <v>ENFERMERIA DEL ADULTO Y EL ANCIANO</v>
          </cell>
          <cell r="D596" t="str">
            <v>PESANTES SHIMAJUKO SOLEDAD MARLENE</v>
          </cell>
          <cell r="E596" t="str">
            <v>NOMBRADO</v>
          </cell>
          <cell r="F596" t="str">
            <v>PRINCIPAL DE</v>
          </cell>
          <cell r="G596">
            <v>746</v>
          </cell>
          <cell r="H596">
            <v>1</v>
          </cell>
          <cell r="I596">
            <v>634.54</v>
          </cell>
          <cell r="J596">
            <v>1200</v>
          </cell>
          <cell r="L596" t="str">
            <v>F</v>
          </cell>
          <cell r="M596" t="str">
            <v>PRI DE</v>
          </cell>
          <cell r="N596">
            <v>17861644</v>
          </cell>
          <cell r="O596" t="str">
            <v>A.F.P</v>
          </cell>
          <cell r="P596" t="str">
            <v>LIC. EN ENFERMERIA</v>
          </cell>
          <cell r="Q596" t="str">
            <v>MAESTRO</v>
          </cell>
          <cell r="S596" t="str">
            <v xml:space="preserve"> </v>
          </cell>
          <cell r="U596" t="str">
            <v>CASADA</v>
          </cell>
          <cell r="V596">
            <v>30669</v>
          </cell>
          <cell r="W596" t="str">
            <v>LUIS MONTERO # 324 DPTO. 106 - EL BOSQUE - TRUJILLO</v>
          </cell>
          <cell r="X596">
            <v>5</v>
          </cell>
          <cell r="Y596" t="str">
            <v>JEFE DE DEPARTAMENTO</v>
          </cell>
        </row>
        <row r="597">
          <cell r="A597">
            <v>5511</v>
          </cell>
          <cell r="B597" t="str">
            <v>ENFERMERIA</v>
          </cell>
          <cell r="C597" t="str">
            <v>ENFERMERIA DEL ADULTO Y EL ANCIANO</v>
          </cell>
          <cell r="D597" t="str">
            <v>CHAVEZ CAMPOS DORIS EVELIA</v>
          </cell>
          <cell r="E597" t="str">
            <v>CONTRATADO</v>
          </cell>
          <cell r="F597" t="str">
            <v>AUXILIAR TC</v>
          </cell>
          <cell r="G597">
            <v>749</v>
          </cell>
          <cell r="H597">
            <v>1</v>
          </cell>
          <cell r="I597">
            <v>0</v>
          </cell>
          <cell r="J597">
            <v>0</v>
          </cell>
          <cell r="L597" t="str">
            <v>F</v>
          </cell>
          <cell r="M597" t="str">
            <v>AUX TC</v>
          </cell>
          <cell r="N597">
            <v>16644818</v>
          </cell>
          <cell r="O597" t="str">
            <v>A.F.P.</v>
          </cell>
          <cell r="P597" t="str">
            <v>LIC. EN ENFERMERIA</v>
          </cell>
          <cell r="Q597" t="str">
            <v xml:space="preserve"> </v>
          </cell>
          <cell r="S597" t="str">
            <v xml:space="preserve"> </v>
          </cell>
          <cell r="U597" t="str">
            <v>CASADA</v>
          </cell>
          <cell r="V597">
            <v>38108</v>
          </cell>
          <cell r="W597" t="str">
            <v>MZ. C LT. 22 - MONSERRATE - TRUJILLO</v>
          </cell>
          <cell r="X597" t="str">
            <v/>
          </cell>
          <cell r="Y597" t="str">
            <v/>
          </cell>
        </row>
        <row r="598">
          <cell r="B598" t="str">
            <v>ENFERMERIA</v>
          </cell>
          <cell r="C598" t="str">
            <v>ENFERMERIA DEL ADULTO Y EL ANCIANO</v>
          </cell>
          <cell r="D598" t="str">
            <v>LARA NUÑEZ GLORIA GLADYS</v>
          </cell>
          <cell r="E598" t="str">
            <v>CONTRATADO</v>
          </cell>
          <cell r="F598" t="str">
            <v>AUXILIAR TC</v>
          </cell>
          <cell r="G598">
            <v>820</v>
          </cell>
          <cell r="H598">
            <v>1</v>
          </cell>
          <cell r="I598">
            <v>0</v>
          </cell>
          <cell r="J598">
            <v>0</v>
          </cell>
          <cell r="L598" t="str">
            <v>F</v>
          </cell>
          <cell r="M598" t="str">
            <v>AUX TC</v>
          </cell>
          <cell r="N598">
            <v>17876799</v>
          </cell>
          <cell r="O598">
            <v>19990</v>
          </cell>
          <cell r="P598" t="str">
            <v>LIC. EN ENFERMERIA</v>
          </cell>
          <cell r="Q598" t="str">
            <v xml:space="preserve"> </v>
          </cell>
          <cell r="S598" t="str">
            <v xml:space="preserve"> </v>
          </cell>
          <cell r="U598" t="str">
            <v>CONVIV.</v>
          </cell>
          <cell r="V598">
            <v>32490</v>
          </cell>
          <cell r="W598" t="str">
            <v xml:space="preserve">PARQUE INDUSTRIAL MZ. A-21 LA ESPERANZA -  - </v>
          </cell>
          <cell r="Y598" t="str">
            <v/>
          </cell>
          <cell r="Z598" t="str">
            <v>CONTRATO SEMESTRE IMPAR</v>
          </cell>
        </row>
        <row r="599">
          <cell r="A599">
            <v>5546</v>
          </cell>
          <cell r="B599" t="str">
            <v>ENFERMERIA</v>
          </cell>
          <cell r="C599" t="str">
            <v>ENFERMERIA DEL ADULTO Y EL ANCIANO</v>
          </cell>
          <cell r="D599" t="str">
            <v>CHAVEZ SANCHEZ YSABEL</v>
          </cell>
          <cell r="E599" t="str">
            <v>CONTRATADO</v>
          </cell>
          <cell r="F599" t="str">
            <v>AUXILIAR TC</v>
          </cell>
          <cell r="G599">
            <v>963</v>
          </cell>
          <cell r="H599">
            <v>1</v>
          </cell>
          <cell r="I599">
            <v>0</v>
          </cell>
          <cell r="J599">
            <v>0</v>
          </cell>
          <cell r="L599" t="str">
            <v>F</v>
          </cell>
          <cell r="M599" t="str">
            <v>AUX TC</v>
          </cell>
          <cell r="N599">
            <v>18846137</v>
          </cell>
          <cell r="O599" t="str">
            <v>A.F.P.</v>
          </cell>
          <cell r="P599" t="str">
            <v>LIC. EN ENFERMERIA</v>
          </cell>
          <cell r="Q599" t="str">
            <v>MAESTRO</v>
          </cell>
          <cell r="S599" t="str">
            <v xml:space="preserve"> </v>
          </cell>
          <cell r="U599" t="str">
            <v>VIUDA</v>
          </cell>
          <cell r="V599">
            <v>38502</v>
          </cell>
          <cell r="W599" t="str">
            <v>MARISCAL CASTILLA   E-6 -  - CASA GRANDE</v>
          </cell>
          <cell r="X599" t="str">
            <v/>
          </cell>
          <cell r="Y599" t="str">
            <v/>
          </cell>
        </row>
        <row r="600">
          <cell r="A600">
            <v>5389</v>
          </cell>
          <cell r="B600" t="str">
            <v>ENFERMERIA</v>
          </cell>
          <cell r="C600" t="str">
            <v>SALUD FAMILIAR Y COMUNITARIA</v>
          </cell>
          <cell r="D600" t="str">
            <v>SANCHEZ RONCAL DE BUENO ELIZABETH</v>
          </cell>
          <cell r="E600" t="str">
            <v>NOMBRADO</v>
          </cell>
          <cell r="F600" t="str">
            <v>ASOCIADO TC</v>
          </cell>
          <cell r="G600">
            <v>730</v>
          </cell>
          <cell r="H600">
            <v>1</v>
          </cell>
          <cell r="I600">
            <v>29.34</v>
          </cell>
          <cell r="J600">
            <v>280</v>
          </cell>
          <cell r="L600" t="str">
            <v>F</v>
          </cell>
          <cell r="M600" t="str">
            <v>ASO TC</v>
          </cell>
          <cell r="N600">
            <v>17849359</v>
          </cell>
          <cell r="O600" t="str">
            <v>A.F.P</v>
          </cell>
          <cell r="P600" t="str">
            <v>LIC. EN ENFERMERIA</v>
          </cell>
          <cell r="Q600" t="str">
            <v>MAESTRO</v>
          </cell>
          <cell r="S600" t="str">
            <v>DOCTOR</v>
          </cell>
          <cell r="U600" t="str">
            <v>CASADA</v>
          </cell>
          <cell r="V600">
            <v>37628</v>
          </cell>
          <cell r="W600" t="str">
            <v>SANTA BEATRIZ O-2 - LA MERCED - TRUJILLO</v>
          </cell>
          <cell r="X600" t="str">
            <v/>
          </cell>
          <cell r="Y600" t="str">
            <v/>
          </cell>
        </row>
        <row r="601">
          <cell r="A601">
            <v>3281</v>
          </cell>
          <cell r="B601" t="str">
            <v>ENFERMERIA</v>
          </cell>
          <cell r="C601" t="str">
            <v>SALUD FAMILIAR Y COMUNITARIA</v>
          </cell>
          <cell r="D601" t="str">
            <v>RODRIGUEZ SALVADOR YOLANDA ELISABETH</v>
          </cell>
          <cell r="E601" t="str">
            <v>NOMBRADO</v>
          </cell>
          <cell r="F601" t="str">
            <v>ASOCIADO TC</v>
          </cell>
          <cell r="G601">
            <v>731</v>
          </cell>
          <cell r="H601">
            <v>1</v>
          </cell>
          <cell r="I601">
            <v>276.42</v>
          </cell>
          <cell r="J601">
            <v>560</v>
          </cell>
          <cell r="L601" t="str">
            <v>F</v>
          </cell>
          <cell r="M601" t="str">
            <v>ASO DE</v>
          </cell>
          <cell r="N601">
            <v>17917925</v>
          </cell>
          <cell r="O601" t="str">
            <v>A.F.P</v>
          </cell>
          <cell r="P601" t="str">
            <v>LIC. EN ENFERMERIA</v>
          </cell>
          <cell r="Q601" t="str">
            <v>MAESTRO</v>
          </cell>
          <cell r="S601" t="str">
            <v xml:space="preserve"> </v>
          </cell>
          <cell r="U601" t="str">
            <v>CASADA</v>
          </cell>
          <cell r="V601">
            <v>32490</v>
          </cell>
          <cell r="W601" t="str">
            <v>LA MAR Nº 148 - BUENOS AIRES - VICTOR LARCO</v>
          </cell>
          <cell r="X601" t="str">
            <v/>
          </cell>
          <cell r="Y601" t="str">
            <v/>
          </cell>
        </row>
        <row r="602">
          <cell r="A602">
            <v>3278</v>
          </cell>
          <cell r="B602" t="str">
            <v>ENFERMERIA</v>
          </cell>
          <cell r="C602" t="str">
            <v>SALUD FAMILIAR Y COMUNITARIA</v>
          </cell>
          <cell r="D602" t="str">
            <v>GONZALEZ Y GONZALEZ VIOLETA FREDESMINDA</v>
          </cell>
          <cell r="E602" t="str">
            <v>NOMBRADO</v>
          </cell>
          <cell r="F602" t="str">
            <v>PRINCIPAL DE</v>
          </cell>
          <cell r="G602">
            <v>745</v>
          </cell>
          <cell r="H602">
            <v>1</v>
          </cell>
          <cell r="I602">
            <v>284.44</v>
          </cell>
          <cell r="J602">
            <v>580</v>
          </cell>
          <cell r="L602" t="str">
            <v>F</v>
          </cell>
          <cell r="M602" t="str">
            <v>PRI DE</v>
          </cell>
          <cell r="N602">
            <v>17881385</v>
          </cell>
          <cell r="O602">
            <v>19990</v>
          </cell>
          <cell r="P602" t="str">
            <v>LIC. EN ENFERMERIA</v>
          </cell>
          <cell r="Q602" t="str">
            <v>MAESTRO</v>
          </cell>
          <cell r="S602" t="str">
            <v xml:space="preserve"> </v>
          </cell>
          <cell r="U602" t="str">
            <v>SOLTERA</v>
          </cell>
          <cell r="V602">
            <v>32490</v>
          </cell>
          <cell r="W602" t="str">
            <v>AMERICA NORTE Nº 1003 - LOS JARDINES - TRUJILLO</v>
          </cell>
          <cell r="X602" t="str">
            <v/>
          </cell>
          <cell r="Y602" t="str">
            <v/>
          </cell>
        </row>
        <row r="603">
          <cell r="A603">
            <v>2592</v>
          </cell>
          <cell r="B603" t="str">
            <v>ENFERMERIA</v>
          </cell>
          <cell r="C603" t="str">
            <v>SALUD FAMILIAR Y COMUNITARIA</v>
          </cell>
          <cell r="D603" t="str">
            <v>VASQUEZ CASTILLO HILDA CORINA</v>
          </cell>
          <cell r="E603" t="str">
            <v>NOMBRADO</v>
          </cell>
          <cell r="F603" t="str">
            <v>PRINCIPAL DE</v>
          </cell>
          <cell r="G603">
            <v>757</v>
          </cell>
          <cell r="H603">
            <v>1</v>
          </cell>
          <cell r="I603">
            <v>634.54</v>
          </cell>
          <cell r="J603">
            <v>1200</v>
          </cell>
          <cell r="L603" t="str">
            <v>F</v>
          </cell>
          <cell r="M603" t="str">
            <v>PRI DE</v>
          </cell>
          <cell r="N603">
            <v>17857744</v>
          </cell>
          <cell r="O603" t="str">
            <v>A.F.P</v>
          </cell>
          <cell r="P603" t="str">
            <v>LIC. EN ENFERMERIA</v>
          </cell>
          <cell r="Q603" t="str">
            <v>MAESTRO</v>
          </cell>
          <cell r="S603" t="str">
            <v>DOCTOR</v>
          </cell>
          <cell r="U603" t="str">
            <v>CASADA</v>
          </cell>
          <cell r="V603">
            <v>30302</v>
          </cell>
          <cell r="W603" t="str">
            <v>TORIBIO DE MAGOVEJO N° 730 - SAN ANDRES - TRUJILLO</v>
          </cell>
          <cell r="X603" t="str">
            <v/>
          </cell>
          <cell r="Y603" t="str">
            <v/>
          </cell>
        </row>
        <row r="604">
          <cell r="A604">
            <v>4676</v>
          </cell>
          <cell r="B604" t="str">
            <v>ENFERMERIA</v>
          </cell>
          <cell r="C604" t="str">
            <v>SALUD FAMILIAR Y COMUNITARIA</v>
          </cell>
          <cell r="D604" t="str">
            <v>TELLO POMPA CARLOS ALBERTO</v>
          </cell>
          <cell r="E604" t="str">
            <v>NOMBRADO</v>
          </cell>
          <cell r="F604" t="str">
            <v>PRINCIPAL DE</v>
          </cell>
          <cell r="G604">
            <v>758</v>
          </cell>
          <cell r="H604">
            <v>1</v>
          </cell>
          <cell r="I604">
            <v>655.54</v>
          </cell>
          <cell r="J604">
            <v>1200</v>
          </cell>
          <cell r="L604" t="str">
            <v>M</v>
          </cell>
          <cell r="M604" t="str">
            <v>PRI DE</v>
          </cell>
          <cell r="N604">
            <v>26604822</v>
          </cell>
          <cell r="O604" t="str">
            <v>A.F.P</v>
          </cell>
          <cell r="P604" t="str">
            <v>LIC. EN ENFERMERIA</v>
          </cell>
          <cell r="Q604" t="str">
            <v>MAESTRO</v>
          </cell>
          <cell r="S604" t="str">
            <v>DOCTOR</v>
          </cell>
          <cell r="U604" t="str">
            <v>CASADO</v>
          </cell>
          <cell r="V604">
            <v>35026</v>
          </cell>
          <cell r="W604" t="str">
            <v>P3-55 - COVICORTI - TRUJILLO</v>
          </cell>
          <cell r="X604" t="str">
            <v/>
          </cell>
          <cell r="Y604" t="str">
            <v/>
          </cell>
        </row>
        <row r="605">
          <cell r="A605">
            <v>2090</v>
          </cell>
          <cell r="B605" t="str">
            <v>ENFERMERIA</v>
          </cell>
          <cell r="C605" t="str">
            <v>SALUD FAMILIAR Y COMUNITARIA</v>
          </cell>
          <cell r="D605" t="str">
            <v>SANCHEZ ARCE LYDIA EDITA</v>
          </cell>
          <cell r="E605" t="str">
            <v>NOMBRADO</v>
          </cell>
          <cell r="F605" t="str">
            <v>PRINCIPAL DE</v>
          </cell>
          <cell r="G605">
            <v>759</v>
          </cell>
          <cell r="H605">
            <v>1</v>
          </cell>
          <cell r="I605">
            <v>647.05999999999995</v>
          </cell>
          <cell r="J605">
            <v>1200</v>
          </cell>
          <cell r="L605" t="str">
            <v>F</v>
          </cell>
          <cell r="M605" t="str">
            <v>PRI DE</v>
          </cell>
          <cell r="N605">
            <v>17831695</v>
          </cell>
          <cell r="O605" t="str">
            <v>A.F.P</v>
          </cell>
          <cell r="P605" t="str">
            <v>LIC. EN ENFERMERIA</v>
          </cell>
          <cell r="Q605" t="str">
            <v>MAESTRO</v>
          </cell>
          <cell r="S605" t="str">
            <v xml:space="preserve"> </v>
          </cell>
          <cell r="U605" t="str">
            <v>DIVORCIADA</v>
          </cell>
          <cell r="V605">
            <v>29539</v>
          </cell>
          <cell r="W605" t="str">
            <v>HERMILIO VALDIZAN 1255-6B - LOS JARDINES - TRUJILLO</v>
          </cell>
          <cell r="X605">
            <v>5</v>
          </cell>
          <cell r="Y605" t="str">
            <v>JEFE DE DEPARTAMENTO</v>
          </cell>
        </row>
        <row r="606">
          <cell r="A606">
            <v>2559</v>
          </cell>
          <cell r="B606" t="str">
            <v>ENFERMERIA</v>
          </cell>
          <cell r="C606" t="str">
            <v>SALUD FAMILIAR Y COMUNITARIA</v>
          </cell>
          <cell r="D606" t="str">
            <v>MEDINA RODRIGUEZ JUANA DE DIOS</v>
          </cell>
          <cell r="E606" t="str">
            <v>NOMBRADO</v>
          </cell>
          <cell r="F606" t="str">
            <v>PRINCIPAL DE</v>
          </cell>
          <cell r="G606">
            <v>760</v>
          </cell>
          <cell r="H606">
            <v>1</v>
          </cell>
          <cell r="I606">
            <v>634.54</v>
          </cell>
          <cell r="J606">
            <v>1200</v>
          </cell>
          <cell r="L606" t="str">
            <v>F</v>
          </cell>
          <cell r="M606" t="str">
            <v>PRI DE</v>
          </cell>
          <cell r="N606">
            <v>17851347</v>
          </cell>
          <cell r="O606" t="str">
            <v>A.F.P</v>
          </cell>
          <cell r="P606" t="str">
            <v>LIC. EN ENFERMERIA</v>
          </cell>
          <cell r="Q606" t="str">
            <v>MAESTRO</v>
          </cell>
          <cell r="S606" t="str">
            <v xml:space="preserve"> </v>
          </cell>
          <cell r="U606" t="str">
            <v>SOLTERA</v>
          </cell>
          <cell r="V606">
            <v>30201</v>
          </cell>
          <cell r="W606" t="str">
            <v>IQUITOS N° 224 - 226 - ARANJUEZ - TRUJILLO.</v>
          </cell>
          <cell r="X606" t="str">
            <v/>
          </cell>
          <cell r="Y606" t="str">
            <v/>
          </cell>
        </row>
        <row r="607">
          <cell r="A607">
            <v>2950</v>
          </cell>
          <cell r="B607" t="str">
            <v>ENFERMERIA</v>
          </cell>
          <cell r="C607" t="str">
            <v>SALUD FAMILIAR Y COMUNITARIA</v>
          </cell>
          <cell r="D607" t="str">
            <v>LAZARO ARANDA DELIA AURORA</v>
          </cell>
          <cell r="E607" t="str">
            <v>NOMBRADO</v>
          </cell>
          <cell r="F607" t="str">
            <v>PRINCIPAL DE</v>
          </cell>
          <cell r="G607">
            <v>761</v>
          </cell>
          <cell r="H607">
            <v>1</v>
          </cell>
          <cell r="I607">
            <v>649.38</v>
          </cell>
          <cell r="J607">
            <v>1200</v>
          </cell>
          <cell r="L607" t="str">
            <v>F</v>
          </cell>
          <cell r="M607" t="str">
            <v>PRI DE</v>
          </cell>
          <cell r="N607">
            <v>17931578</v>
          </cell>
          <cell r="O607">
            <v>20530</v>
          </cell>
          <cell r="P607" t="str">
            <v>LIC. EN ENFERMERIA</v>
          </cell>
          <cell r="Q607" t="str">
            <v>MAESTRO</v>
          </cell>
          <cell r="S607" t="str">
            <v>DOCTOR</v>
          </cell>
          <cell r="U607" t="str">
            <v>CASADA</v>
          </cell>
          <cell r="V607">
            <v>31698</v>
          </cell>
          <cell r="W607" t="str">
            <v>MARIANO ANGULO N° 435 - RAZURI - TRUJILLO</v>
          </cell>
          <cell r="X607" t="str">
            <v/>
          </cell>
          <cell r="Y607" t="str">
            <v/>
          </cell>
        </row>
        <row r="608">
          <cell r="A608">
            <v>4245</v>
          </cell>
          <cell r="B608" t="str">
            <v>ENFERMERIA</v>
          </cell>
          <cell r="C608" t="str">
            <v>SALUD FAMILIAR Y COMUNITARIA</v>
          </cell>
          <cell r="D608" t="str">
            <v>BUSTAMANTE EDQUEN SEBASTIAN</v>
          </cell>
          <cell r="E608" t="str">
            <v>NOMBRADO</v>
          </cell>
          <cell r="F608" t="str">
            <v>PRINCIPAL DE</v>
          </cell>
          <cell r="G608">
            <v>762</v>
          </cell>
          <cell r="H608">
            <v>1</v>
          </cell>
          <cell r="I608">
            <v>649.38</v>
          </cell>
          <cell r="J608">
            <v>1200</v>
          </cell>
          <cell r="L608" t="str">
            <v>M</v>
          </cell>
          <cell r="M608" t="str">
            <v>PRI DE</v>
          </cell>
          <cell r="N608">
            <v>18183130</v>
          </cell>
          <cell r="O608" t="str">
            <v>A.F.P</v>
          </cell>
          <cell r="P608" t="str">
            <v>LIC. EN ENFERMERIA</v>
          </cell>
          <cell r="Q608" t="str">
            <v>MAESTRO</v>
          </cell>
          <cell r="S608" t="str">
            <v>DOCTOR</v>
          </cell>
          <cell r="U608" t="str">
            <v>CASADO</v>
          </cell>
          <cell r="V608">
            <v>33801</v>
          </cell>
          <cell r="W608" t="str">
            <v>MARCO DEL PONT Nº 1323-1326 -  - LA ESPERANZA</v>
          </cell>
          <cell r="X608">
            <v>8</v>
          </cell>
          <cell r="Y608" t="str">
            <v>DIRECTOR ESCUELA DE POSTGRADO</v>
          </cell>
        </row>
        <row r="609">
          <cell r="A609">
            <v>5391</v>
          </cell>
          <cell r="B609" t="str">
            <v>ENFERMERIA</v>
          </cell>
          <cell r="C609" t="str">
            <v>SALUD FAMILIAR Y COMUNITARIA</v>
          </cell>
          <cell r="D609" t="str">
            <v>POLO CAMPOS FREDY HERNAN</v>
          </cell>
          <cell r="E609" t="str">
            <v>NOMBRADO</v>
          </cell>
          <cell r="F609" t="str">
            <v>AUXILIAR TP 20 H</v>
          </cell>
          <cell r="G609">
            <v>765</v>
          </cell>
          <cell r="H609">
            <v>1</v>
          </cell>
          <cell r="I609">
            <v>29.34</v>
          </cell>
          <cell r="J609">
            <v>140</v>
          </cell>
          <cell r="L609" t="str">
            <v>M</v>
          </cell>
          <cell r="M609" t="str">
            <v>AUX TP</v>
          </cell>
          <cell r="N609">
            <v>18009999</v>
          </cell>
          <cell r="O609" t="str">
            <v>A.F.P</v>
          </cell>
          <cell r="P609" t="str">
            <v>LIC. EN ENFERMERIA</v>
          </cell>
          <cell r="Q609" t="str">
            <v>MAESTRO</v>
          </cell>
          <cell r="S609" t="str">
            <v xml:space="preserve"> </v>
          </cell>
          <cell r="U609" t="str">
            <v>CASADO</v>
          </cell>
          <cell r="V609">
            <v>37628</v>
          </cell>
          <cell r="W609" t="str">
            <v>SARMIENTO # 492 - LAS QUINTANAS - TRUJILLO</v>
          </cell>
          <cell r="X609" t="str">
            <v/>
          </cell>
          <cell r="Y609" t="str">
            <v/>
          </cell>
        </row>
        <row r="610">
          <cell r="A610">
            <v>5231</v>
          </cell>
          <cell r="B610" t="str">
            <v>ENFERMERIA</v>
          </cell>
          <cell r="C610" t="str">
            <v>SALUD FAMILIAR Y COMUNITARIA</v>
          </cell>
          <cell r="D610" t="str">
            <v>PINEDO AÑORGA ELEUDORA ELIZABETH</v>
          </cell>
          <cell r="E610" t="str">
            <v>NOMBRADO</v>
          </cell>
          <cell r="F610" t="str">
            <v>AUXILIAR TP 20 H</v>
          </cell>
          <cell r="G610">
            <v>766</v>
          </cell>
          <cell r="H610">
            <v>1</v>
          </cell>
          <cell r="I610">
            <v>29.34</v>
          </cell>
          <cell r="J610">
            <v>140</v>
          </cell>
          <cell r="L610" t="str">
            <v>F</v>
          </cell>
          <cell r="M610" t="str">
            <v>AUX TP</v>
          </cell>
          <cell r="N610">
            <v>17905684</v>
          </cell>
          <cell r="O610" t="str">
            <v>A.F.P</v>
          </cell>
          <cell r="P610" t="str">
            <v>LIC. EN ENFERMERIA</v>
          </cell>
          <cell r="Q610" t="str">
            <v>MAESTRO</v>
          </cell>
          <cell r="S610" t="str">
            <v xml:space="preserve"> </v>
          </cell>
          <cell r="U610" t="str">
            <v>CASADA</v>
          </cell>
          <cell r="V610">
            <v>36998</v>
          </cell>
          <cell r="W610" t="str">
            <v>MZ. "C" LOT. 33 - LA ARBOLEDA - TRUJILLO</v>
          </cell>
          <cell r="X610" t="str">
            <v/>
          </cell>
          <cell r="Y610" t="str">
            <v/>
          </cell>
        </row>
        <row r="611">
          <cell r="A611">
            <v>4947</v>
          </cell>
          <cell r="B611" t="str">
            <v>ENFERMERIA</v>
          </cell>
          <cell r="C611" t="str">
            <v>SALUD FAMILIAR Y COMUNITARIA</v>
          </cell>
          <cell r="D611" t="str">
            <v>RODRIGUEZ SANCHEZ MERCEDES TERESA</v>
          </cell>
          <cell r="E611" t="str">
            <v>CONTRATADO</v>
          </cell>
          <cell r="F611" t="str">
            <v>AUXILIAR TC</v>
          </cell>
          <cell r="G611">
            <v>154</v>
          </cell>
          <cell r="H611">
            <v>1</v>
          </cell>
          <cell r="I611">
            <v>0</v>
          </cell>
          <cell r="J611">
            <v>0</v>
          </cell>
          <cell r="L611" t="str">
            <v>F</v>
          </cell>
          <cell r="M611" t="str">
            <v>AUX TC</v>
          </cell>
          <cell r="N611">
            <v>18831684</v>
          </cell>
          <cell r="O611" t="str">
            <v>A.F.P.</v>
          </cell>
          <cell r="P611" t="str">
            <v>LIC. EN ENFERMERIA</v>
          </cell>
          <cell r="Q611" t="str">
            <v xml:space="preserve"> </v>
          </cell>
          <cell r="S611" t="str">
            <v xml:space="preserve"> </v>
          </cell>
          <cell r="U611" t="str">
            <v>CASADA</v>
          </cell>
          <cell r="V611">
            <v>36272</v>
          </cell>
          <cell r="W611" t="str">
            <v>LAS GEMAS # 585 - SANTA INES - TRUJILLO</v>
          </cell>
          <cell r="X611" t="str">
            <v/>
          </cell>
          <cell r="Y611" t="str">
            <v/>
          </cell>
        </row>
        <row r="612">
          <cell r="A612">
            <v>4550</v>
          </cell>
          <cell r="B612" t="str">
            <v>ENFERMERIA</v>
          </cell>
          <cell r="C612" t="str">
            <v>SALUD FAMILIAR Y COMUNITARIA</v>
          </cell>
          <cell r="D612" t="str">
            <v>VENEGAS MEDINA PILAR NANCY</v>
          </cell>
          <cell r="E612" t="str">
            <v>CONTRATADO</v>
          </cell>
          <cell r="F612" t="str">
            <v>AUXILIAR TC</v>
          </cell>
          <cell r="G612">
            <v>941</v>
          </cell>
          <cell r="H612">
            <v>1</v>
          </cell>
          <cell r="I612">
            <v>0</v>
          </cell>
          <cell r="J612">
            <v>0</v>
          </cell>
          <cell r="L612" t="str">
            <v>F</v>
          </cell>
          <cell r="M612" t="str">
            <v>AUX TC</v>
          </cell>
          <cell r="N612">
            <v>18025130</v>
          </cell>
          <cell r="O612" t="str">
            <v>A.F.P.</v>
          </cell>
          <cell r="P612" t="str">
            <v>LIC. EN ENFERMERIA</v>
          </cell>
          <cell r="Q612" t="str">
            <v xml:space="preserve"> </v>
          </cell>
          <cell r="S612" t="str">
            <v xml:space="preserve"> </v>
          </cell>
          <cell r="U612" t="str">
            <v>CASADA</v>
          </cell>
          <cell r="V612">
            <v>34516</v>
          </cell>
          <cell r="W612" t="str">
            <v>GAMARRA N° 780 -  - SALAVERRY</v>
          </cell>
          <cell r="X612" t="str">
            <v/>
          </cell>
          <cell r="Y612" t="str">
            <v/>
          </cell>
        </row>
        <row r="613">
          <cell r="A613">
            <v>5756</v>
          </cell>
          <cell r="B613" t="str">
            <v>SEDE DESCENTRALIZADA HUAMACHUCO</v>
          </cell>
          <cell r="C613" t="str">
            <v>CIENCIAS SOCIALES</v>
          </cell>
          <cell r="D613" t="str">
            <v>ROJO VERA DEISSY RUTH</v>
          </cell>
          <cell r="E613" t="str">
            <v>NOMBRADO</v>
          </cell>
          <cell r="F613" t="str">
            <v>AUXILIAR TC</v>
          </cell>
          <cell r="G613">
            <v>1000</v>
          </cell>
          <cell r="H613">
            <v>1</v>
          </cell>
          <cell r="I613">
            <v>0</v>
          </cell>
          <cell r="J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U613">
            <v>0</v>
          </cell>
          <cell r="V613" t="str">
            <v>*</v>
          </cell>
          <cell r="W613">
            <v>0</v>
          </cell>
          <cell r="X613" t="str">
            <v/>
          </cell>
          <cell r="Y613" t="str">
            <v/>
          </cell>
        </row>
        <row r="614">
          <cell r="A614">
            <v>5755</v>
          </cell>
          <cell r="B614" t="str">
            <v>SEDE DESCENTRALIZADA HUAMACHUCO</v>
          </cell>
          <cell r="C614" t="str">
            <v>DE LA MUJER Y EL NIÑO</v>
          </cell>
          <cell r="D614" t="str">
            <v>RODRIGUEZ MENDEZ ROSANA EDITH</v>
          </cell>
          <cell r="E614" t="str">
            <v>NOMBRADO</v>
          </cell>
          <cell r="F614" t="str">
            <v>AUXILIAR TC</v>
          </cell>
          <cell r="G614">
            <v>1001</v>
          </cell>
          <cell r="H614">
            <v>1</v>
          </cell>
          <cell r="I614">
            <v>0</v>
          </cell>
          <cell r="J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U614">
            <v>0</v>
          </cell>
          <cell r="V614" t="str">
            <v>*</v>
          </cell>
          <cell r="W614">
            <v>0</v>
          </cell>
          <cell r="X614" t="str">
            <v/>
          </cell>
          <cell r="Y614" t="str">
            <v/>
          </cell>
        </row>
        <row r="615">
          <cell r="A615">
            <v>5591</v>
          </cell>
          <cell r="B615" t="str">
            <v>SEDE DESCENTRALIZADA VALLE JEQUETEPEQUE</v>
          </cell>
          <cell r="C615" t="str">
            <v>SALUD FAMILIAR Y COMUNITARIA</v>
          </cell>
          <cell r="D615" t="str">
            <v>ISHIKANE DE TELLO GLORIA ALEJANDRA</v>
          </cell>
          <cell r="E615" t="str">
            <v>NOMBRADO</v>
          </cell>
          <cell r="F615" t="str">
            <v>AUXILIAR TC</v>
          </cell>
          <cell r="G615">
            <v>990</v>
          </cell>
          <cell r="H615">
            <v>1</v>
          </cell>
          <cell r="I615">
            <v>0</v>
          </cell>
          <cell r="J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U615">
            <v>0</v>
          </cell>
          <cell r="V615" t="str">
            <v>*</v>
          </cell>
          <cell r="W615">
            <v>0</v>
          </cell>
          <cell r="X615" t="str">
            <v/>
          </cell>
          <cell r="Y615" t="str">
            <v/>
          </cell>
        </row>
        <row r="616">
          <cell r="A616">
            <v>0</v>
          </cell>
          <cell r="B616" t="str">
            <v>SEDE DESCENTRALIZADA VALLE JEQUETEPEQUE</v>
          </cell>
          <cell r="C616" t="str">
            <v>SALUD FAMILIAR Y COMUNITARIA</v>
          </cell>
          <cell r="D616" t="str">
            <v>VACANTE</v>
          </cell>
          <cell r="E616">
            <v>0</v>
          </cell>
          <cell r="F616">
            <v>0</v>
          </cell>
          <cell r="G616">
            <v>991</v>
          </cell>
          <cell r="H616">
            <v>0</v>
          </cell>
          <cell r="I616">
            <v>0</v>
          </cell>
          <cell r="J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U616">
            <v>0</v>
          </cell>
          <cell r="V616" t="str">
            <v>*</v>
          </cell>
          <cell r="W616">
            <v>0</v>
          </cell>
          <cell r="Y616" t="str">
            <v/>
          </cell>
        </row>
        <row r="617">
          <cell r="A617">
            <v>0</v>
          </cell>
          <cell r="B617" t="str">
            <v>SEDE DESCENTRALIZADA VALLE JEQUETEPEQUE</v>
          </cell>
          <cell r="C617" t="str">
            <v>ENFERMERIA DEL ADULTO Y EL ANCIANO</v>
          </cell>
          <cell r="D617" t="str">
            <v>VACANTE</v>
          </cell>
          <cell r="E617">
            <v>0</v>
          </cell>
          <cell r="F617">
            <v>0</v>
          </cell>
          <cell r="G617">
            <v>992</v>
          </cell>
          <cell r="H617">
            <v>0</v>
          </cell>
          <cell r="I617">
            <v>0</v>
          </cell>
          <cell r="J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U617">
            <v>0</v>
          </cell>
          <cell r="V617" t="str">
            <v>*</v>
          </cell>
          <cell r="W617">
            <v>0</v>
          </cell>
          <cell r="Y617" t="str">
            <v/>
          </cell>
        </row>
        <row r="618">
          <cell r="A618">
            <v>0</v>
          </cell>
          <cell r="B618" t="str">
            <v>SEDE DESCENTRALIZADA VALLE JEQUETEPEQUE</v>
          </cell>
          <cell r="C618" t="str">
            <v>ENFERMERIA DEL ADULTO Y EL ANCIANO</v>
          </cell>
          <cell r="D618" t="str">
            <v>VACANTE</v>
          </cell>
          <cell r="E618">
            <v>0</v>
          </cell>
          <cell r="F618">
            <v>0</v>
          </cell>
          <cell r="G618">
            <v>993</v>
          </cell>
          <cell r="H618">
            <v>0</v>
          </cell>
          <cell r="I618">
            <v>0</v>
          </cell>
          <cell r="J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U618">
            <v>0</v>
          </cell>
          <cell r="V618" t="str">
            <v>*</v>
          </cell>
          <cell r="W618">
            <v>0</v>
          </cell>
          <cell r="Y618" t="str">
            <v/>
          </cell>
        </row>
        <row r="619">
          <cell r="A619">
            <v>4356</v>
          </cell>
          <cell r="B619" t="str">
            <v>FARMACIA Y BIOQUIMICA</v>
          </cell>
          <cell r="C619" t="str">
            <v>BIOQUIMICA</v>
          </cell>
          <cell r="D619" t="str">
            <v>SAAVEDRA SUAREZ SEGUNDO FRANCISCO</v>
          </cell>
          <cell r="E619" t="str">
            <v>NOMBRADO</v>
          </cell>
          <cell r="F619" t="str">
            <v>AUXILIAR DE</v>
          </cell>
          <cell r="G619">
            <v>23</v>
          </cell>
          <cell r="H619">
            <v>1</v>
          </cell>
          <cell r="I619">
            <v>86.32</v>
          </cell>
          <cell r="J619">
            <v>300</v>
          </cell>
          <cell r="L619" t="str">
            <v>M</v>
          </cell>
          <cell r="M619" t="str">
            <v>AUX DE</v>
          </cell>
          <cell r="N619">
            <v>17818163</v>
          </cell>
          <cell r="O619" t="str">
            <v>A.F.P.</v>
          </cell>
          <cell r="P619" t="str">
            <v>QUIMICO FARMACEUTICO</v>
          </cell>
          <cell r="Q619" t="str">
            <v>MAESTRO</v>
          </cell>
          <cell r="S619" t="str">
            <v xml:space="preserve"> </v>
          </cell>
          <cell r="U619" t="str">
            <v>CASADO</v>
          </cell>
          <cell r="V619">
            <v>34151</v>
          </cell>
          <cell r="W619" t="str">
            <v>JORGE CHAVEZ N° 186 - SAN NICOLAS - TRUJILLO</v>
          </cell>
          <cell r="X619" t="str">
            <v/>
          </cell>
          <cell r="Y619" t="str">
            <v/>
          </cell>
        </row>
        <row r="620">
          <cell r="A620">
            <v>4617</v>
          </cell>
          <cell r="B620" t="str">
            <v>FARMACIA Y BIOQUIMICA</v>
          </cell>
          <cell r="C620" t="str">
            <v>BIOQUIMICA</v>
          </cell>
          <cell r="D620" t="str">
            <v>JARA AGUILAR DEMETRIO RAFAEL</v>
          </cell>
          <cell r="E620" t="str">
            <v>NOMBRADO</v>
          </cell>
          <cell r="F620" t="str">
            <v>AUXILIAR DE</v>
          </cell>
          <cell r="G620">
            <v>24</v>
          </cell>
          <cell r="H620">
            <v>1</v>
          </cell>
          <cell r="I620">
            <v>74.760000000000005</v>
          </cell>
          <cell r="J620">
            <v>300</v>
          </cell>
          <cell r="L620" t="str">
            <v>M</v>
          </cell>
          <cell r="M620" t="str">
            <v>AUX DE</v>
          </cell>
          <cell r="N620">
            <v>17936729</v>
          </cell>
          <cell r="O620" t="str">
            <v>A.F.P</v>
          </cell>
          <cell r="P620" t="str">
            <v>QUIMICO FARMACEUTICO</v>
          </cell>
          <cell r="Q620" t="str">
            <v>MAESTRO</v>
          </cell>
          <cell r="S620" t="str">
            <v xml:space="preserve"> </v>
          </cell>
          <cell r="U620" t="str">
            <v>CASADO</v>
          </cell>
          <cell r="V620">
            <v>34743</v>
          </cell>
          <cell r="W620" t="str">
            <v>MZ.A LOT.12 - HUERTA BELLA - TRUJILLO</v>
          </cell>
          <cell r="X620" t="str">
            <v/>
          </cell>
          <cell r="Y620" t="str">
            <v/>
          </cell>
        </row>
        <row r="621">
          <cell r="A621">
            <v>4257</v>
          </cell>
          <cell r="B621" t="str">
            <v>FARMACIA Y BIOQUIMICA</v>
          </cell>
          <cell r="C621" t="str">
            <v>BIOQUIMICA</v>
          </cell>
          <cell r="D621" t="str">
            <v>GONZALEZ BLAS DE HERRERA MARIA VIRGINIA</v>
          </cell>
          <cell r="E621" t="str">
            <v>NOMBRADO</v>
          </cell>
          <cell r="F621" t="str">
            <v>ASOCIADO DE</v>
          </cell>
          <cell r="G621">
            <v>112</v>
          </cell>
          <cell r="H621">
            <v>1</v>
          </cell>
          <cell r="I621">
            <v>76.3</v>
          </cell>
          <cell r="J621">
            <v>580</v>
          </cell>
          <cell r="L621" t="str">
            <v>F</v>
          </cell>
          <cell r="M621" t="str">
            <v>ASO DE</v>
          </cell>
          <cell r="N621">
            <v>17810824</v>
          </cell>
          <cell r="O621" t="str">
            <v>A.F.P</v>
          </cell>
          <cell r="P621" t="str">
            <v>QUIMICO FARMACEUTICO</v>
          </cell>
          <cell r="Q621" t="str">
            <v>MAESTRO</v>
          </cell>
          <cell r="S621" t="str">
            <v xml:space="preserve"> </v>
          </cell>
          <cell r="U621" t="str">
            <v>CASADA</v>
          </cell>
          <cell r="V621">
            <v>33543</v>
          </cell>
          <cell r="W621" t="str">
            <v>CIRO ALEGRIA 551-555 - LAS QUINTANAS - TRUJILLO</v>
          </cell>
          <cell r="X621" t="str">
            <v/>
          </cell>
          <cell r="Y621" t="str">
            <v/>
          </cell>
        </row>
        <row r="622">
          <cell r="A622">
            <v>2639</v>
          </cell>
          <cell r="B622" t="str">
            <v>FARMACIA Y BIOQUIMICA</v>
          </cell>
          <cell r="C622" t="str">
            <v>BIOQUIMICA</v>
          </cell>
          <cell r="D622" t="str">
            <v>CASANOVA HERRERA HUGO ENRIQUE</v>
          </cell>
          <cell r="E622" t="str">
            <v>NOMBRADO</v>
          </cell>
          <cell r="F622" t="str">
            <v>ASOCIADO DE</v>
          </cell>
          <cell r="G622">
            <v>305</v>
          </cell>
          <cell r="H622">
            <v>1</v>
          </cell>
          <cell r="I622">
            <v>241.4</v>
          </cell>
          <cell r="J622">
            <v>580</v>
          </cell>
          <cell r="L622" t="str">
            <v>M</v>
          </cell>
          <cell r="M622" t="str">
            <v>ASO DE</v>
          </cell>
          <cell r="N622">
            <v>17886341</v>
          </cell>
          <cell r="O622" t="str">
            <v>A.F.P</v>
          </cell>
          <cell r="P622" t="str">
            <v>QUIMICO FARMACEUTICO</v>
          </cell>
          <cell r="Q622" t="str">
            <v>MAESTRO</v>
          </cell>
          <cell r="S622" t="str">
            <v xml:space="preserve"> </v>
          </cell>
          <cell r="U622" t="str">
            <v>CASADO</v>
          </cell>
          <cell r="V622">
            <v>30445</v>
          </cell>
          <cell r="W622" t="str">
            <v>TRUJILLO N° 374 - BUENOS AIRES - VICTOR LARCO</v>
          </cell>
          <cell r="X622" t="str">
            <v/>
          </cell>
          <cell r="Y622" t="str">
            <v/>
          </cell>
        </row>
        <row r="623">
          <cell r="A623">
            <v>4642</v>
          </cell>
          <cell r="B623" t="str">
            <v>FARMACIA Y BIOQUIMICA</v>
          </cell>
          <cell r="C623" t="str">
            <v>BIOQUIMICA</v>
          </cell>
          <cell r="D623" t="str">
            <v>GAVIDIA VALENCIA JOSE GILBERTO</v>
          </cell>
          <cell r="E623" t="str">
            <v>NOMBRADO</v>
          </cell>
          <cell r="F623" t="str">
            <v>ASOCIADO TC</v>
          </cell>
          <cell r="G623">
            <v>431</v>
          </cell>
          <cell r="H623">
            <v>1</v>
          </cell>
          <cell r="I623">
            <v>126.58</v>
          </cell>
          <cell r="J623">
            <v>280</v>
          </cell>
          <cell r="L623" t="str">
            <v>M</v>
          </cell>
          <cell r="M623" t="str">
            <v>ASO TC</v>
          </cell>
          <cell r="N623">
            <v>17815670</v>
          </cell>
          <cell r="O623" t="str">
            <v>A.F.P</v>
          </cell>
          <cell r="P623" t="str">
            <v>QUIMICO FARMACEUTICO</v>
          </cell>
          <cell r="Q623" t="str">
            <v>MAESTRO</v>
          </cell>
          <cell r="S623" t="str">
            <v xml:space="preserve"> </v>
          </cell>
          <cell r="U623" t="str">
            <v>CASADO</v>
          </cell>
          <cell r="V623">
            <v>34881</v>
          </cell>
          <cell r="W623" t="str">
            <v>MANSICHE 1283 BLOCK A - 19 DPTO. 201 - SAN SALVADOR - TRUJILLO</v>
          </cell>
          <cell r="X623" t="str">
            <v/>
          </cell>
          <cell r="Y623" t="str">
            <v/>
          </cell>
        </row>
        <row r="624">
          <cell r="A624">
            <v>2710</v>
          </cell>
          <cell r="B624" t="str">
            <v>FARMACIA Y BIOQUIMICA</v>
          </cell>
          <cell r="C624" t="str">
            <v>BIOQUIMICA</v>
          </cell>
          <cell r="D624" t="str">
            <v>MIRANDA LEYVA SEGUNDO MANUEL</v>
          </cell>
          <cell r="E624" t="str">
            <v>NOMBRADO</v>
          </cell>
          <cell r="F624" t="str">
            <v>PRINCIPAL DE</v>
          </cell>
          <cell r="G624">
            <v>768</v>
          </cell>
          <cell r="H624">
            <v>1</v>
          </cell>
          <cell r="I624">
            <v>238.96</v>
          </cell>
          <cell r="J624">
            <v>1200</v>
          </cell>
          <cell r="L624" t="str">
            <v>M</v>
          </cell>
          <cell r="M624" t="str">
            <v>PRI DE</v>
          </cell>
          <cell r="N624">
            <v>17808947</v>
          </cell>
          <cell r="O624" t="str">
            <v>A.F.P</v>
          </cell>
          <cell r="P624" t="str">
            <v>QUIMICO FARMACEUTICO</v>
          </cell>
          <cell r="Q624" t="str">
            <v>MAESTRO</v>
          </cell>
          <cell r="S624" t="str">
            <v xml:space="preserve"> </v>
          </cell>
          <cell r="U624" t="str">
            <v>CONVIV.</v>
          </cell>
          <cell r="V624">
            <v>30682</v>
          </cell>
          <cell r="W624" t="str">
            <v>AMERICA NORTE N° 633 - EL MOLINO - TRUJILLO</v>
          </cell>
          <cell r="X624">
            <v>5</v>
          </cell>
          <cell r="Y624" t="str">
            <v>JEFE DE DEPARTAMENTO</v>
          </cell>
        </row>
        <row r="625">
          <cell r="A625">
            <v>3206</v>
          </cell>
          <cell r="B625" t="str">
            <v>FARMACIA Y BIOQUIMICA</v>
          </cell>
          <cell r="C625" t="str">
            <v>BIOQUIMICA</v>
          </cell>
          <cell r="D625" t="str">
            <v>GALLARDO MELENDEZ JESUS GUILLERMO</v>
          </cell>
          <cell r="E625" t="str">
            <v>NOMBRADO</v>
          </cell>
          <cell r="F625" t="str">
            <v>PRINCIPAL DE</v>
          </cell>
          <cell r="G625">
            <v>769</v>
          </cell>
          <cell r="H625">
            <v>1</v>
          </cell>
          <cell r="I625">
            <v>243.52</v>
          </cell>
          <cell r="J625">
            <v>1200</v>
          </cell>
          <cell r="L625" t="str">
            <v>M</v>
          </cell>
          <cell r="M625" t="str">
            <v>PRI DE</v>
          </cell>
          <cell r="N625">
            <v>17805894</v>
          </cell>
          <cell r="O625" t="str">
            <v>A.F.P</v>
          </cell>
          <cell r="P625" t="str">
            <v>QUIMICO FARMACEUTICO</v>
          </cell>
          <cell r="Q625" t="str">
            <v>MAESTRO</v>
          </cell>
          <cell r="S625" t="str">
            <v xml:space="preserve"> </v>
          </cell>
          <cell r="U625" t="str">
            <v>SOLTERO</v>
          </cell>
          <cell r="V625">
            <v>32237</v>
          </cell>
          <cell r="W625" t="str">
            <v>F. SARMIENTO N° 793 - LAS QUINTANAS - TRUJILLO</v>
          </cell>
          <cell r="X625" t="str">
            <v/>
          </cell>
          <cell r="Y625" t="str">
            <v/>
          </cell>
        </row>
        <row r="626">
          <cell r="A626">
            <v>2816</v>
          </cell>
          <cell r="B626" t="str">
            <v>FARMACIA Y BIOQUIMICA</v>
          </cell>
          <cell r="C626" t="str">
            <v>BIOQUIMICA</v>
          </cell>
          <cell r="D626" t="str">
            <v>IBAÑEZ ZAVALETA EDUARDO VENICIO</v>
          </cell>
          <cell r="E626" t="str">
            <v>NOMBRADO</v>
          </cell>
          <cell r="F626" t="str">
            <v>PRINCIPAL DE</v>
          </cell>
          <cell r="G626">
            <v>770</v>
          </cell>
          <cell r="H626">
            <v>1</v>
          </cell>
          <cell r="I626">
            <v>243.54</v>
          </cell>
          <cell r="J626">
            <v>580</v>
          </cell>
          <cell r="L626" t="str">
            <v>M</v>
          </cell>
          <cell r="M626" t="str">
            <v>PRI DE</v>
          </cell>
          <cell r="N626">
            <v>17817660</v>
          </cell>
          <cell r="O626" t="str">
            <v>A.F.P</v>
          </cell>
          <cell r="P626" t="str">
            <v>QUIMICO FARMACEUTICO</v>
          </cell>
          <cell r="Q626" t="str">
            <v>MAESTRO</v>
          </cell>
          <cell r="S626" t="str">
            <v xml:space="preserve"> </v>
          </cell>
          <cell r="U626" t="str">
            <v>CASADO</v>
          </cell>
          <cell r="V626">
            <v>31169</v>
          </cell>
          <cell r="W626" t="str">
            <v>BLAS PASCAL 155 - LA NORIA - TRUJILLO</v>
          </cell>
          <cell r="X626" t="str">
            <v/>
          </cell>
          <cell r="Y626" t="str">
            <v/>
          </cell>
        </row>
        <row r="627">
          <cell r="A627">
            <v>1332</v>
          </cell>
          <cell r="B627" t="str">
            <v>FARMACIA Y BIOQUIMICA</v>
          </cell>
          <cell r="C627" t="str">
            <v>BIOQUIMICA</v>
          </cell>
          <cell r="D627" t="str">
            <v>VIGO ALCANTARA VALDEMAR</v>
          </cell>
          <cell r="E627" t="str">
            <v>NOMBRADO</v>
          </cell>
          <cell r="F627" t="str">
            <v>PRINCIPAL DE</v>
          </cell>
          <cell r="G627">
            <v>771</v>
          </cell>
          <cell r="H627">
            <v>1</v>
          </cell>
          <cell r="I627">
            <v>655.54</v>
          </cell>
          <cell r="J627">
            <v>1200</v>
          </cell>
          <cell r="L627" t="str">
            <v>M</v>
          </cell>
          <cell r="M627" t="str">
            <v>PRI DE</v>
          </cell>
          <cell r="N627">
            <v>17846957</v>
          </cell>
          <cell r="O627">
            <v>20530</v>
          </cell>
          <cell r="P627" t="str">
            <v>QUIMICO FARMACEUTICO</v>
          </cell>
          <cell r="Q627" t="str">
            <v>MAESTRO</v>
          </cell>
          <cell r="S627" t="str">
            <v xml:space="preserve"> </v>
          </cell>
          <cell r="U627" t="str">
            <v>CASADO</v>
          </cell>
          <cell r="V627">
            <v>24593</v>
          </cell>
          <cell r="W627" t="str">
            <v>PRAGA  N° 526 - SANTA ISABEL - TRUJILLO</v>
          </cell>
          <cell r="X627" t="str">
            <v/>
          </cell>
          <cell r="Y627" t="str">
            <v/>
          </cell>
        </row>
        <row r="628">
          <cell r="A628">
            <v>4207</v>
          </cell>
          <cell r="B628" t="str">
            <v>FARMACIA Y BIOQUIMICA</v>
          </cell>
          <cell r="C628" t="str">
            <v>BIOQUIMICA</v>
          </cell>
          <cell r="D628" t="str">
            <v>GONZALEZ SICCHA DE GONZALEZ ANABEL</v>
          </cell>
          <cell r="E628" t="str">
            <v>NOMBRADO</v>
          </cell>
          <cell r="F628" t="str">
            <v>ASOCIADO DE</v>
          </cell>
          <cell r="G628">
            <v>773</v>
          </cell>
          <cell r="H628">
            <v>1</v>
          </cell>
          <cell r="I628">
            <v>247</v>
          </cell>
          <cell r="J628">
            <v>580</v>
          </cell>
          <cell r="L628" t="str">
            <v>F</v>
          </cell>
          <cell r="M628" t="str">
            <v>ASO DE</v>
          </cell>
          <cell r="N628">
            <v>17881733</v>
          </cell>
          <cell r="O628" t="str">
            <v>A.F.P</v>
          </cell>
          <cell r="P628" t="str">
            <v>QUIMICO FARMACEUTICO</v>
          </cell>
          <cell r="Q628" t="str">
            <v>MAESTRO</v>
          </cell>
          <cell r="S628" t="str">
            <v xml:space="preserve"> </v>
          </cell>
          <cell r="U628" t="str">
            <v>CASADA</v>
          </cell>
          <cell r="V628">
            <v>33695</v>
          </cell>
          <cell r="W628" t="str">
            <v>MENDELSSHON N° 523 - PRIMAVERA - TRUJILLO</v>
          </cell>
          <cell r="X628" t="str">
            <v/>
          </cell>
          <cell r="Y628" t="str">
            <v/>
          </cell>
        </row>
        <row r="629">
          <cell r="A629">
            <v>4374</v>
          </cell>
          <cell r="B629" t="str">
            <v>FARMACIA Y BIOQUIMICA</v>
          </cell>
          <cell r="C629" t="str">
            <v>BIOQUIMICA</v>
          </cell>
          <cell r="D629" t="str">
            <v>CURO VALLEJOS YURI FREDDY</v>
          </cell>
          <cell r="E629" t="str">
            <v>NOMBRADO</v>
          </cell>
          <cell r="F629" t="str">
            <v>ASOCIADO DE</v>
          </cell>
          <cell r="G629">
            <v>774</v>
          </cell>
          <cell r="H629">
            <v>1</v>
          </cell>
          <cell r="I629">
            <v>79.06</v>
          </cell>
          <cell r="J629">
            <v>580</v>
          </cell>
          <cell r="L629" t="str">
            <v>M</v>
          </cell>
          <cell r="M629" t="str">
            <v>ASO DE</v>
          </cell>
          <cell r="N629">
            <v>16423089</v>
          </cell>
          <cell r="O629" t="str">
            <v>A.F.P</v>
          </cell>
          <cell r="P629" t="str">
            <v>QUIMICO FARMACEUTICO</v>
          </cell>
          <cell r="Q629" t="str">
            <v>MAESTRO</v>
          </cell>
          <cell r="S629" t="str">
            <v xml:space="preserve"> </v>
          </cell>
          <cell r="U629" t="str">
            <v>CASADO</v>
          </cell>
          <cell r="V629">
            <v>34213</v>
          </cell>
          <cell r="W629" t="str">
            <v>SAN FRANCISCO N° 484 - SAN SALVADOR - TRUJILLO</v>
          </cell>
          <cell r="X629" t="str">
            <v/>
          </cell>
          <cell r="Y629" t="str">
            <v/>
          </cell>
        </row>
        <row r="630">
          <cell r="A630">
            <v>4386</v>
          </cell>
          <cell r="B630" t="str">
            <v>FARMACIA Y BIOQUIMICA</v>
          </cell>
          <cell r="C630" t="str">
            <v>BIOQUIMICA</v>
          </cell>
          <cell r="D630" t="str">
            <v>CHAVEZ ABANTO LUIS ALBERTO</v>
          </cell>
          <cell r="E630" t="str">
            <v>NOMBRADO</v>
          </cell>
          <cell r="F630" t="str">
            <v>ASOCIADO DE</v>
          </cell>
          <cell r="G630">
            <v>776</v>
          </cell>
          <cell r="H630">
            <v>1</v>
          </cell>
          <cell r="I630">
            <v>83.5</v>
          </cell>
          <cell r="J630">
            <v>580</v>
          </cell>
          <cell r="L630" t="str">
            <v>M</v>
          </cell>
          <cell r="M630" t="str">
            <v>ASO DE</v>
          </cell>
          <cell r="N630">
            <v>17863489</v>
          </cell>
          <cell r="O630" t="str">
            <v>A.F.P</v>
          </cell>
          <cell r="P630" t="str">
            <v>QUIMICO FARMACEUTICO</v>
          </cell>
          <cell r="Q630" t="str">
            <v>MAESTRO</v>
          </cell>
          <cell r="S630" t="str">
            <v xml:space="preserve"> </v>
          </cell>
          <cell r="U630" t="str">
            <v>CASADO</v>
          </cell>
          <cell r="V630">
            <v>34221</v>
          </cell>
          <cell r="W630" t="str">
            <v>SALAVERRY Nº 328-F -  - TRUJILLO</v>
          </cell>
          <cell r="X630" t="str">
            <v/>
          </cell>
          <cell r="Y630" t="str">
            <v/>
          </cell>
        </row>
        <row r="631">
          <cell r="A631">
            <v>5023</v>
          </cell>
          <cell r="B631" t="str">
            <v>FARMACIA Y BIOQUIMICA</v>
          </cell>
          <cell r="C631" t="str">
            <v>BIOQUIMICA</v>
          </cell>
          <cell r="D631" t="str">
            <v>GUTIERREZ RAMOS MIRIAM ELIZABETH</v>
          </cell>
          <cell r="E631" t="str">
            <v>NOMBRADO</v>
          </cell>
          <cell r="F631" t="str">
            <v>ASOCIADO DE</v>
          </cell>
          <cell r="G631">
            <v>802</v>
          </cell>
          <cell r="H631">
            <v>1</v>
          </cell>
          <cell r="I631">
            <v>247</v>
          </cell>
          <cell r="J631">
            <v>580</v>
          </cell>
          <cell r="L631" t="str">
            <v>F</v>
          </cell>
          <cell r="M631" t="str">
            <v>ASO DE</v>
          </cell>
          <cell r="N631">
            <v>18033364</v>
          </cell>
          <cell r="O631" t="str">
            <v>A.F.P</v>
          </cell>
          <cell r="P631" t="str">
            <v>QUIMICO FARMACEUTICO</v>
          </cell>
          <cell r="Q631" t="str">
            <v>MAESTRO</v>
          </cell>
          <cell r="S631" t="str">
            <v>DOCTOR</v>
          </cell>
          <cell r="U631" t="str">
            <v>CASADA</v>
          </cell>
          <cell r="V631">
            <v>33151</v>
          </cell>
          <cell r="W631" t="str">
            <v>LOS NOGALES Nº 280 - FATIMA - VICTOR LARCO</v>
          </cell>
          <cell r="X631" t="str">
            <v/>
          </cell>
          <cell r="Y631" t="str">
            <v/>
          </cell>
        </row>
        <row r="632">
          <cell r="A632">
            <v>5176</v>
          </cell>
          <cell r="B632" t="str">
            <v>FARMACIA Y BIOQUIMICA</v>
          </cell>
          <cell r="C632" t="str">
            <v>BIOQUIMICA</v>
          </cell>
          <cell r="D632" t="str">
            <v>ABANTO ZAMORA FRANCISCO MOISES</v>
          </cell>
          <cell r="E632" t="str">
            <v>NOMBRADO</v>
          </cell>
          <cell r="F632" t="str">
            <v>AUXILIAR DE</v>
          </cell>
          <cell r="G632">
            <v>803</v>
          </cell>
          <cell r="H632">
            <v>1</v>
          </cell>
          <cell r="I632">
            <v>0</v>
          </cell>
          <cell r="J632">
            <v>0</v>
          </cell>
          <cell r="L632" t="str">
            <v>M</v>
          </cell>
          <cell r="M632" t="str">
            <v>AUX DE</v>
          </cell>
          <cell r="N632" t="str">
            <v>00122373</v>
          </cell>
          <cell r="O632">
            <v>19990</v>
          </cell>
          <cell r="P632" t="str">
            <v>QUIMICO FARMACEUTICO</v>
          </cell>
          <cell r="Q632" t="str">
            <v>MAESTRO</v>
          </cell>
          <cell r="S632" t="str">
            <v xml:space="preserve"> </v>
          </cell>
          <cell r="U632" t="str">
            <v>SOLTERA</v>
          </cell>
          <cell r="V632">
            <v>36725</v>
          </cell>
          <cell r="W632" t="str">
            <v>MZ. U3 LOTE 27 - SAN ANDRES V ETAPA - VICTOR LARCO</v>
          </cell>
          <cell r="X632" t="str">
            <v/>
          </cell>
          <cell r="Y632" t="str">
            <v/>
          </cell>
        </row>
        <row r="633">
          <cell r="A633">
            <v>2809</v>
          </cell>
          <cell r="B633" t="str">
            <v>FARMACIA Y BIOQUIMICA</v>
          </cell>
          <cell r="C633" t="str">
            <v>BIOQUIMICA</v>
          </cell>
          <cell r="D633" t="str">
            <v>GONZALES POSITO GLADYS SILVIA</v>
          </cell>
          <cell r="E633" t="str">
            <v>NOMBRADO</v>
          </cell>
          <cell r="F633" t="str">
            <v>ASOCIADO DE</v>
          </cell>
          <cell r="G633">
            <v>841</v>
          </cell>
          <cell r="H633">
            <v>1</v>
          </cell>
          <cell r="I633">
            <v>241.04</v>
          </cell>
          <cell r="J633">
            <v>580</v>
          </cell>
          <cell r="L633" t="str">
            <v>F</v>
          </cell>
          <cell r="M633" t="str">
            <v>ASO DE</v>
          </cell>
          <cell r="N633">
            <v>17846306</v>
          </cell>
          <cell r="O633" t="str">
            <v>A.F.P</v>
          </cell>
          <cell r="P633" t="str">
            <v>QUIMICO FARMACEUTICO</v>
          </cell>
          <cell r="Q633" t="str">
            <v>MAESTRO</v>
          </cell>
          <cell r="S633" t="str">
            <v>DOCTOR</v>
          </cell>
          <cell r="U633" t="str">
            <v>CONVIV.</v>
          </cell>
          <cell r="V633">
            <v>31138</v>
          </cell>
          <cell r="W633" t="str">
            <v>CALCUCHIMA Nº 220 - SANTA MARIA - TRUJILLO</v>
          </cell>
          <cell r="X633" t="str">
            <v/>
          </cell>
          <cell r="Y633" t="str">
            <v/>
          </cell>
        </row>
        <row r="634">
          <cell r="A634">
            <v>5509</v>
          </cell>
          <cell r="B634" t="str">
            <v>FARMACIA Y BIOQUIMICA</v>
          </cell>
          <cell r="C634" t="str">
            <v>BIOQUIMICA</v>
          </cell>
          <cell r="D634" t="str">
            <v>RENGIFO PENADILLOS ROGER ANTONIO</v>
          </cell>
          <cell r="E634" t="str">
            <v>CONTRATADO</v>
          </cell>
          <cell r="F634" t="str">
            <v>AUXILIAR TC</v>
          </cell>
          <cell r="G634">
            <v>511</v>
          </cell>
          <cell r="H634">
            <v>1</v>
          </cell>
          <cell r="I634">
            <v>0</v>
          </cell>
          <cell r="J634">
            <v>0</v>
          </cell>
          <cell r="L634" t="str">
            <v>M</v>
          </cell>
          <cell r="M634" t="str">
            <v>AUX TC</v>
          </cell>
          <cell r="N634">
            <v>17818229</v>
          </cell>
          <cell r="O634" t="str">
            <v>A.F.P</v>
          </cell>
          <cell r="P634" t="str">
            <v>QUIMICO FARMACEUTICO</v>
          </cell>
          <cell r="Q634" t="str">
            <v xml:space="preserve"> </v>
          </cell>
          <cell r="S634" t="str">
            <v xml:space="preserve"> </v>
          </cell>
          <cell r="U634" t="str">
            <v>CASADO</v>
          </cell>
          <cell r="V634">
            <v>38070</v>
          </cell>
          <cell r="W634" t="str">
            <v>PEDRO PERALTA 232 - LA NORIA - TRUJILLO</v>
          </cell>
          <cell r="X634" t="str">
            <v/>
          </cell>
          <cell r="Y634" t="str">
            <v/>
          </cell>
        </row>
        <row r="635">
          <cell r="A635">
            <v>3217</v>
          </cell>
          <cell r="B635" t="str">
            <v>FARMACIA Y BIOQUIMICA</v>
          </cell>
          <cell r="C635" t="str">
            <v>FARMACOLOGIA</v>
          </cell>
          <cell r="D635" t="str">
            <v>SAGASTEGUI GUARNIZ WILLIAM ANTONIO</v>
          </cell>
          <cell r="E635" t="str">
            <v>NOMBRADO</v>
          </cell>
          <cell r="F635" t="str">
            <v>ASOCIADO DE</v>
          </cell>
          <cell r="G635">
            <v>8</v>
          </cell>
          <cell r="H635">
            <v>1</v>
          </cell>
          <cell r="I635">
            <v>247</v>
          </cell>
          <cell r="J635">
            <v>580</v>
          </cell>
          <cell r="L635" t="str">
            <v>M</v>
          </cell>
          <cell r="M635" t="str">
            <v>ASO DE</v>
          </cell>
          <cell r="N635">
            <v>17816655</v>
          </cell>
          <cell r="O635" t="str">
            <v>A.F.P</v>
          </cell>
          <cell r="P635" t="str">
            <v>QUIMICO FARMACEUTICO</v>
          </cell>
          <cell r="Q635" t="str">
            <v>MAESTRO</v>
          </cell>
          <cell r="S635" t="str">
            <v xml:space="preserve"> </v>
          </cell>
          <cell r="U635" t="str">
            <v>CONVIV.</v>
          </cell>
          <cell r="V635">
            <v>32272</v>
          </cell>
          <cell r="W635" t="str">
            <v>29 DE DICIEMBRE N° 494 - TORRES ARAUJO - TRUJILLO</v>
          </cell>
          <cell r="X635" t="str">
            <v/>
          </cell>
          <cell r="Y635" t="str">
            <v/>
          </cell>
        </row>
        <row r="636">
          <cell r="A636">
            <v>5249</v>
          </cell>
          <cell r="B636" t="str">
            <v>FARMACIA Y BIOQUIMICA</v>
          </cell>
          <cell r="C636" t="str">
            <v>FARMACOLOGIA</v>
          </cell>
          <cell r="D636" t="str">
            <v>GUEVARA VASQUEZ ANA MARIA DEL CARMEN</v>
          </cell>
          <cell r="E636" t="str">
            <v>NOMBRADO</v>
          </cell>
          <cell r="F636" t="str">
            <v>AUXILIAR DE</v>
          </cell>
          <cell r="G636">
            <v>21</v>
          </cell>
          <cell r="H636">
            <v>1</v>
          </cell>
          <cell r="I636">
            <v>0</v>
          </cell>
          <cell r="J636">
            <v>0</v>
          </cell>
          <cell r="L636" t="str">
            <v>F</v>
          </cell>
          <cell r="M636" t="str">
            <v>AUX DE</v>
          </cell>
          <cell r="N636">
            <v>17827614</v>
          </cell>
          <cell r="O636" t="str">
            <v>A.F.P.</v>
          </cell>
          <cell r="P636" t="str">
            <v>QUIMICO FARMACEUTICO</v>
          </cell>
          <cell r="Q636" t="str">
            <v>MAESTRO</v>
          </cell>
          <cell r="S636" t="str">
            <v xml:space="preserve"> </v>
          </cell>
          <cell r="U636" t="str">
            <v>SOLTERA</v>
          </cell>
          <cell r="V636">
            <v>37118</v>
          </cell>
          <cell r="W636" t="str">
            <v>LARCO N° 1230 - LOS PINOS - TRUJILLO</v>
          </cell>
          <cell r="X636" t="str">
            <v/>
          </cell>
          <cell r="Y636" t="str">
            <v/>
          </cell>
        </row>
        <row r="637">
          <cell r="A637">
            <v>864</v>
          </cell>
          <cell r="B637" t="str">
            <v>FARMACIA Y BIOQUIMICA</v>
          </cell>
          <cell r="C637" t="str">
            <v>FARMACOLOGIA</v>
          </cell>
          <cell r="D637" t="str">
            <v>SABANA GAMARRA VICTOR CARLOS</v>
          </cell>
          <cell r="E637" t="str">
            <v>NOMBRADO</v>
          </cell>
          <cell r="F637" t="str">
            <v>PRINCIPAL DE</v>
          </cell>
          <cell r="G637">
            <v>784</v>
          </cell>
          <cell r="H637">
            <v>1</v>
          </cell>
          <cell r="I637">
            <v>655.54</v>
          </cell>
          <cell r="J637">
            <v>1200</v>
          </cell>
          <cell r="L637" t="str">
            <v>M</v>
          </cell>
          <cell r="M637" t="str">
            <v>PRI DE</v>
          </cell>
          <cell r="N637">
            <v>17806062</v>
          </cell>
          <cell r="O637">
            <v>20530</v>
          </cell>
          <cell r="P637" t="str">
            <v>QUIMICO FARMACEUTICO</v>
          </cell>
          <cell r="Q637" t="str">
            <v xml:space="preserve"> </v>
          </cell>
          <cell r="S637" t="str">
            <v>DOCTOR</v>
          </cell>
          <cell r="U637" t="str">
            <v>CASADO</v>
          </cell>
          <cell r="V637">
            <v>23102</v>
          </cell>
          <cell r="W637" t="str">
            <v>LOS BRILLANTES N° 396 - SANTA INES - TRUJILLO</v>
          </cell>
          <cell r="X637">
            <v>1</v>
          </cell>
          <cell r="Y637" t="str">
            <v>RECTOR</v>
          </cell>
        </row>
        <row r="638">
          <cell r="A638">
            <v>1693</v>
          </cell>
          <cell r="B638" t="str">
            <v>FARMACIA Y BIOQUIMICA</v>
          </cell>
          <cell r="C638" t="str">
            <v>FARMACOLOGIA</v>
          </cell>
          <cell r="D638" t="str">
            <v>CRUZADO RAZCO JOSE LIZARDO</v>
          </cell>
          <cell r="E638" t="str">
            <v>NOMBRADO</v>
          </cell>
          <cell r="F638" t="str">
            <v>PRINCIPAL DE</v>
          </cell>
          <cell r="G638">
            <v>785</v>
          </cell>
          <cell r="H638">
            <v>1</v>
          </cell>
          <cell r="I638">
            <v>655.52</v>
          </cell>
          <cell r="J638">
            <v>1200</v>
          </cell>
          <cell r="L638" t="str">
            <v>M</v>
          </cell>
          <cell r="M638" t="str">
            <v>PRI DE</v>
          </cell>
          <cell r="N638">
            <v>17931460</v>
          </cell>
          <cell r="O638">
            <v>20530</v>
          </cell>
          <cell r="P638" t="str">
            <v>QUIMICO FARMACEUTICO</v>
          </cell>
          <cell r="Q638" t="str">
            <v xml:space="preserve"> </v>
          </cell>
          <cell r="S638" t="str">
            <v xml:space="preserve"> </v>
          </cell>
          <cell r="U638" t="str">
            <v>CASADO</v>
          </cell>
          <cell r="V638">
            <v>27768</v>
          </cell>
          <cell r="W638" t="str">
            <v>MZ. I LOTE 11 - MIRAFLORES - TRUJILLO</v>
          </cell>
          <cell r="X638" t="str">
            <v/>
          </cell>
          <cell r="Y638" t="str">
            <v/>
          </cell>
        </row>
        <row r="639">
          <cell r="A639">
            <v>1542</v>
          </cell>
          <cell r="B639" t="str">
            <v>FARMACIA Y BIOQUIMICA</v>
          </cell>
          <cell r="C639" t="str">
            <v>FARMACOLOGIA</v>
          </cell>
          <cell r="D639" t="str">
            <v>VIGO ALCANTARA SEGUNDO SANTIAGO</v>
          </cell>
          <cell r="E639" t="str">
            <v>NOMBRADO</v>
          </cell>
          <cell r="F639" t="str">
            <v>PRINCIPAL DE</v>
          </cell>
          <cell r="G639">
            <v>786</v>
          </cell>
          <cell r="H639">
            <v>1</v>
          </cell>
          <cell r="I639">
            <v>655.54</v>
          </cell>
          <cell r="J639">
            <v>1200</v>
          </cell>
          <cell r="L639" t="str">
            <v>M</v>
          </cell>
          <cell r="M639" t="str">
            <v>PRI DE</v>
          </cell>
          <cell r="N639">
            <v>17867973</v>
          </cell>
          <cell r="O639">
            <v>20530</v>
          </cell>
          <cell r="P639" t="str">
            <v>QUIMICO FARMACEUTICO</v>
          </cell>
          <cell r="Q639" t="str">
            <v>MAESTRO</v>
          </cell>
          <cell r="S639" t="str">
            <v xml:space="preserve"> </v>
          </cell>
          <cell r="U639" t="str">
            <v>CASADO</v>
          </cell>
          <cell r="V639">
            <v>27218</v>
          </cell>
          <cell r="W639" t="str">
            <v>JULIO GUTIERREZ N° 120 - LOS JARDINES - TRUJILLO</v>
          </cell>
          <cell r="X639">
            <v>5</v>
          </cell>
          <cell r="Y639" t="str">
            <v>JEFE DE DEPARTAMENTO</v>
          </cell>
        </row>
        <row r="640">
          <cell r="A640">
            <v>2083</v>
          </cell>
          <cell r="B640" t="str">
            <v>FARMACIA Y BIOQUIMICA</v>
          </cell>
          <cell r="C640" t="str">
            <v>FARMACOLOGIA</v>
          </cell>
          <cell r="D640" t="str">
            <v>GAMARRA SANCHEZ CESAR DEMOFILO</v>
          </cell>
          <cell r="E640" t="str">
            <v>NOMBRADO</v>
          </cell>
          <cell r="F640" t="str">
            <v>PRINCIPAL DE</v>
          </cell>
          <cell r="G640">
            <v>787</v>
          </cell>
          <cell r="H640">
            <v>1</v>
          </cell>
          <cell r="I640">
            <v>648.12</v>
          </cell>
          <cell r="J640">
            <v>1200</v>
          </cell>
          <cell r="L640" t="str">
            <v>M</v>
          </cell>
          <cell r="M640" t="str">
            <v>PRI DE</v>
          </cell>
          <cell r="N640">
            <v>17811406</v>
          </cell>
          <cell r="O640" t="str">
            <v>A.F.P</v>
          </cell>
          <cell r="P640" t="str">
            <v>QUIMICO FARMACEUTICO</v>
          </cell>
          <cell r="Q640" t="str">
            <v>MAESTRO</v>
          </cell>
          <cell r="S640" t="str">
            <v xml:space="preserve"> </v>
          </cell>
          <cell r="U640" t="str">
            <v>CASADO</v>
          </cell>
          <cell r="V640">
            <v>29556</v>
          </cell>
          <cell r="W640" t="str">
            <v>LOS BRILLANTES N° 161 - SANTA INES - TRUJILLO</v>
          </cell>
          <cell r="X640">
            <v>7</v>
          </cell>
          <cell r="Y640" t="str">
            <v>JEFE OFICINA GENERAL</v>
          </cell>
        </row>
        <row r="641">
          <cell r="A641">
            <v>5021</v>
          </cell>
          <cell r="B641" t="str">
            <v>FARMACIA Y BIOQUIMICA</v>
          </cell>
          <cell r="C641" t="str">
            <v>FARMACOLOGIA</v>
          </cell>
          <cell r="D641" t="str">
            <v>CABALLERO AQUIÑO OLGA ELIZABETH</v>
          </cell>
          <cell r="E641" t="str">
            <v>NOMBRADO</v>
          </cell>
          <cell r="F641" t="str">
            <v>ASOCIADO DE</v>
          </cell>
          <cell r="G641">
            <v>789</v>
          </cell>
          <cell r="H641">
            <v>1</v>
          </cell>
          <cell r="I641">
            <v>72.84</v>
          </cell>
          <cell r="J641">
            <v>580</v>
          </cell>
          <cell r="L641" t="str">
            <v>F</v>
          </cell>
          <cell r="M641" t="str">
            <v>ASO DE</v>
          </cell>
          <cell r="N641">
            <v>17922175</v>
          </cell>
          <cell r="O641" t="str">
            <v>A.F.P</v>
          </cell>
          <cell r="P641" t="str">
            <v>QUIMICO FARMACEUTICO</v>
          </cell>
          <cell r="Q641" t="str">
            <v>MAESTRO</v>
          </cell>
          <cell r="S641" t="str">
            <v xml:space="preserve"> </v>
          </cell>
          <cell r="U641" t="str">
            <v>CASADA</v>
          </cell>
          <cell r="V641">
            <v>33151</v>
          </cell>
          <cell r="W641" t="str">
            <v>MZ. I EDIF. C DPTO. 302 - VISTA HERMOSA - TRUJILLO</v>
          </cell>
          <cell r="X641" t="str">
            <v/>
          </cell>
          <cell r="Y641" t="str">
            <v/>
          </cell>
        </row>
        <row r="642">
          <cell r="A642">
            <v>2867</v>
          </cell>
          <cell r="B642" t="str">
            <v>FARMACIA Y BIOQUIMICA</v>
          </cell>
          <cell r="C642" t="str">
            <v>FARMACOLOGIA</v>
          </cell>
          <cell r="D642" t="str">
            <v>VILLAR LOPEZ ROSA AMELIA</v>
          </cell>
          <cell r="E642" t="str">
            <v>NOMBRADO</v>
          </cell>
          <cell r="F642" t="str">
            <v>ASOCIADO TC</v>
          </cell>
          <cell r="G642">
            <v>790</v>
          </cell>
          <cell r="H642">
            <v>1</v>
          </cell>
          <cell r="I642">
            <v>0</v>
          </cell>
          <cell r="J642">
            <v>560</v>
          </cell>
          <cell r="L642" t="str">
            <v>F</v>
          </cell>
          <cell r="M642" t="str">
            <v>PRI TC</v>
          </cell>
          <cell r="N642">
            <v>26634663</v>
          </cell>
          <cell r="O642" t="str">
            <v>A.F.P</v>
          </cell>
          <cell r="P642" t="str">
            <v>QUIMICO FARMACEUTICO</v>
          </cell>
          <cell r="Q642" t="str">
            <v>MAESTRO</v>
          </cell>
          <cell r="S642" t="str">
            <v xml:space="preserve"> </v>
          </cell>
          <cell r="U642" t="str">
            <v>SOLTERA</v>
          </cell>
          <cell r="V642">
            <v>31463</v>
          </cell>
          <cell r="W642" t="str">
            <v>PEDRO URRACA N° 382 - SAN ANDRES - TRUJILLO</v>
          </cell>
          <cell r="X642" t="str">
            <v/>
          </cell>
          <cell r="Y642" t="str">
            <v/>
          </cell>
        </row>
        <row r="643">
          <cell r="A643">
            <v>5153</v>
          </cell>
          <cell r="B643" t="str">
            <v>FARMACIA Y BIOQUIMICA</v>
          </cell>
          <cell r="C643" t="str">
            <v>FARMACOLOGIA</v>
          </cell>
          <cell r="D643" t="str">
            <v>YBAÑEZ JULCA ROBERTO OSMUNDO</v>
          </cell>
          <cell r="E643" t="str">
            <v>NOMBRADO</v>
          </cell>
          <cell r="F643" t="str">
            <v>AUXILIAR TC</v>
          </cell>
          <cell r="G643">
            <v>791</v>
          </cell>
          <cell r="H643">
            <v>1</v>
          </cell>
          <cell r="I643">
            <v>0</v>
          </cell>
          <cell r="J643">
            <v>280</v>
          </cell>
          <cell r="L643" t="str">
            <v>M</v>
          </cell>
          <cell r="M643" t="str">
            <v>AUX TC</v>
          </cell>
          <cell r="N643">
            <v>18159512</v>
          </cell>
          <cell r="O643" t="str">
            <v>A.F.P.</v>
          </cell>
          <cell r="P643" t="str">
            <v>QUIMICO FARMACEUTICO</v>
          </cell>
          <cell r="Q643" t="str">
            <v>MAESTRO</v>
          </cell>
          <cell r="S643" t="str">
            <v xml:space="preserve"> </v>
          </cell>
          <cell r="U643" t="str">
            <v>CASADO</v>
          </cell>
          <cell r="V643">
            <v>36612</v>
          </cell>
          <cell r="W643" t="str">
            <v>JULIO C. TELLO 516 - GRAN CHIMU - TRUJILLO</v>
          </cell>
          <cell r="X643" t="str">
            <v/>
          </cell>
          <cell r="Y643" t="str">
            <v/>
          </cell>
        </row>
        <row r="644">
          <cell r="A644">
            <v>2893</v>
          </cell>
          <cell r="B644" t="str">
            <v>FARMACIA Y BIOQUIMICA</v>
          </cell>
          <cell r="C644" t="str">
            <v>FARMACOLOGIA</v>
          </cell>
          <cell r="D644" t="str">
            <v>MANTILLA RODRIGUEZ ANA ELENA</v>
          </cell>
          <cell r="E644" t="str">
            <v>NOMBRADO</v>
          </cell>
          <cell r="F644" t="str">
            <v>AUXILIAR DE</v>
          </cell>
          <cell r="G644">
            <v>804</v>
          </cell>
          <cell r="H644">
            <v>1</v>
          </cell>
          <cell r="I644">
            <v>80.14</v>
          </cell>
          <cell r="J644">
            <v>300</v>
          </cell>
          <cell r="L644" t="str">
            <v>F</v>
          </cell>
          <cell r="M644" t="str">
            <v>AUX DE</v>
          </cell>
          <cell r="N644">
            <v>17819157</v>
          </cell>
          <cell r="O644">
            <v>19990</v>
          </cell>
          <cell r="P644" t="str">
            <v>QUIMICO FARMACEUTICO</v>
          </cell>
          <cell r="Q644" t="str">
            <v>MAESTRO</v>
          </cell>
          <cell r="S644" t="str">
            <v>DOCTOR</v>
          </cell>
          <cell r="U644" t="str">
            <v>CASADA</v>
          </cell>
          <cell r="V644">
            <v>34302</v>
          </cell>
          <cell r="W644" t="str">
            <v>EL OPALO Nº 354 - SANTA INES - TRUJILLO</v>
          </cell>
          <cell r="X644" t="str">
            <v/>
          </cell>
          <cell r="Y644" t="str">
            <v/>
          </cell>
        </row>
        <row r="645">
          <cell r="A645">
            <v>5140</v>
          </cell>
          <cell r="B645" t="str">
            <v>FARMACIA Y BIOQUIMICA</v>
          </cell>
          <cell r="C645" t="str">
            <v>FARMACOLOGIA</v>
          </cell>
          <cell r="D645" t="str">
            <v>CRUZADO LESCANO ROBIN PERCY</v>
          </cell>
          <cell r="E645" t="str">
            <v>NOMBRADO</v>
          </cell>
          <cell r="F645" t="str">
            <v>AUXILIAR DE</v>
          </cell>
          <cell r="G645">
            <v>805</v>
          </cell>
          <cell r="H645">
            <v>1</v>
          </cell>
          <cell r="I645">
            <v>0</v>
          </cell>
          <cell r="J645">
            <v>0</v>
          </cell>
          <cell r="L645" t="str">
            <v>M</v>
          </cell>
          <cell r="M645" t="str">
            <v>AUX DE</v>
          </cell>
          <cell r="N645">
            <v>18098311</v>
          </cell>
          <cell r="O645" t="str">
            <v>A.F.P.</v>
          </cell>
          <cell r="P645" t="str">
            <v>QUIMICO FARMACEUTICO</v>
          </cell>
          <cell r="Q645" t="str">
            <v>MAESTRO</v>
          </cell>
          <cell r="S645" t="str">
            <v xml:space="preserve"> </v>
          </cell>
          <cell r="U645" t="str">
            <v>CONVIV.</v>
          </cell>
          <cell r="V645">
            <v>36612</v>
          </cell>
          <cell r="W645" t="str">
            <v>LAS TURQUEZAS N° 486 - 488 - SANTA INES - TRUJILLO</v>
          </cell>
          <cell r="X645" t="str">
            <v/>
          </cell>
          <cell r="Y645" t="str">
            <v/>
          </cell>
        </row>
        <row r="646">
          <cell r="A646">
            <v>5713</v>
          </cell>
          <cell r="B646" t="str">
            <v>FARMACIA Y BIOQUIMICA</v>
          </cell>
          <cell r="C646" t="str">
            <v>FARMACOLOGIA</v>
          </cell>
          <cell r="D646" t="str">
            <v>PELAEZ PULCE PEDRO SEGUNDO</v>
          </cell>
          <cell r="E646" t="str">
            <v>CONTRATADO</v>
          </cell>
          <cell r="F646" t="str">
            <v>AUXILIAR TC</v>
          </cell>
          <cell r="G646">
            <v>772</v>
          </cell>
          <cell r="H646">
            <v>1</v>
          </cell>
          <cell r="I646">
            <v>0</v>
          </cell>
          <cell r="J646">
            <v>0</v>
          </cell>
          <cell r="L646" t="str">
            <v>M</v>
          </cell>
          <cell r="M646" t="str">
            <v>AUX TC</v>
          </cell>
          <cell r="N646">
            <v>18147981</v>
          </cell>
          <cell r="O646">
            <v>19990</v>
          </cell>
          <cell r="P646" t="str">
            <v>QUIMICO FARMACEUTICO</v>
          </cell>
          <cell r="Q646" t="str">
            <v xml:space="preserve"> </v>
          </cell>
          <cell r="S646" t="str">
            <v xml:space="preserve"> </v>
          </cell>
          <cell r="U646" t="str">
            <v>SOLTERO</v>
          </cell>
          <cell r="V646">
            <v>39461</v>
          </cell>
          <cell r="W646" t="str">
            <v>22 FEBRERO # 1945 - SAN MARTIN - LA ESPERANZA</v>
          </cell>
          <cell r="X646" t="str">
            <v/>
          </cell>
          <cell r="Y646" t="str">
            <v/>
          </cell>
        </row>
        <row r="647">
          <cell r="A647">
            <v>5716</v>
          </cell>
          <cell r="B647" t="str">
            <v>FARMACIA Y BIOQUIMICA</v>
          </cell>
          <cell r="C647" t="str">
            <v>FARMACOLOGIA</v>
          </cell>
          <cell r="D647" t="str">
            <v>MARIN DE CASTAÑEDA CARMEN LUISA</v>
          </cell>
          <cell r="E647" t="str">
            <v>CONTRATADO</v>
          </cell>
          <cell r="F647" t="str">
            <v>AUXILIAR TC</v>
          </cell>
          <cell r="G647">
            <v>775</v>
          </cell>
          <cell r="H647">
            <v>1</v>
          </cell>
          <cell r="I647">
            <v>0</v>
          </cell>
          <cell r="J647">
            <v>0</v>
          </cell>
          <cell r="L647" t="str">
            <v>F</v>
          </cell>
          <cell r="M647" t="str">
            <v>AUX TC</v>
          </cell>
          <cell r="N647">
            <v>18221129</v>
          </cell>
          <cell r="O647">
            <v>19990</v>
          </cell>
          <cell r="P647" t="str">
            <v>QUIMICO FARMACEUTICO</v>
          </cell>
          <cell r="Q647" t="str">
            <v xml:space="preserve"> </v>
          </cell>
          <cell r="S647" t="str">
            <v xml:space="preserve"> </v>
          </cell>
          <cell r="U647" t="str">
            <v>CASADO</v>
          </cell>
          <cell r="V647">
            <v>39461</v>
          </cell>
          <cell r="W647" t="str">
            <v>INCA PAULO N° 371 - SANTA MARIA - TRUILLO</v>
          </cell>
          <cell r="X647" t="str">
            <v/>
          </cell>
          <cell r="Y647" t="str">
            <v/>
          </cell>
        </row>
        <row r="648">
          <cell r="A648">
            <v>5315</v>
          </cell>
          <cell r="B648" t="str">
            <v>FARMACIA Y BIOQUIMICA</v>
          </cell>
          <cell r="C648" t="str">
            <v>FARMACOLOGIA</v>
          </cell>
          <cell r="D648" t="str">
            <v>ROBLES HILARIO ROSELLY MARIBEL</v>
          </cell>
          <cell r="E648" t="str">
            <v>CONTRATADO</v>
          </cell>
          <cell r="F648" t="str">
            <v>AUXILIAR TC</v>
          </cell>
          <cell r="G648">
            <v>781</v>
          </cell>
          <cell r="H648">
            <v>1</v>
          </cell>
          <cell r="I648">
            <v>0</v>
          </cell>
          <cell r="J648">
            <v>0</v>
          </cell>
          <cell r="L648" t="str">
            <v>F</v>
          </cell>
          <cell r="M648" t="str">
            <v>AUX TC</v>
          </cell>
          <cell r="N648">
            <v>40456492</v>
          </cell>
          <cell r="O648" t="str">
            <v>A.F.P</v>
          </cell>
          <cell r="P648" t="str">
            <v>QUIMICO FARMACEUTICO</v>
          </cell>
          <cell r="Q648" t="str">
            <v xml:space="preserve"> </v>
          </cell>
          <cell r="S648" t="str">
            <v xml:space="preserve"> </v>
          </cell>
          <cell r="U648" t="str">
            <v>SOLTERA</v>
          </cell>
          <cell r="V648">
            <v>38720</v>
          </cell>
          <cell r="W648" t="str">
            <v>MZ. S LOTE 14 - LIBERTAD - TRUJILLO</v>
          </cell>
          <cell r="X648" t="str">
            <v/>
          </cell>
          <cell r="Y648" t="str">
            <v/>
          </cell>
        </row>
        <row r="649">
          <cell r="A649">
            <v>5798</v>
          </cell>
          <cell r="B649" t="str">
            <v>FARMACIA Y BIOQUIMICA</v>
          </cell>
          <cell r="C649" t="str">
            <v>FARMACOLOGIA</v>
          </cell>
          <cell r="D649" t="str">
            <v>GANOZA YUPANQUI MAYAR LUIS</v>
          </cell>
          <cell r="E649" t="str">
            <v>CONTRATADO</v>
          </cell>
          <cell r="F649" t="str">
            <v>AUXILIAR TC</v>
          </cell>
          <cell r="G649">
            <v>788</v>
          </cell>
          <cell r="H649">
            <v>1</v>
          </cell>
          <cell r="I649">
            <v>0</v>
          </cell>
          <cell r="J649">
            <v>0</v>
          </cell>
          <cell r="L649" t="str">
            <v>M</v>
          </cell>
          <cell r="M649" t="str">
            <v>AUX TC</v>
          </cell>
          <cell r="N649">
            <v>17826062</v>
          </cell>
          <cell r="O649">
            <v>19990</v>
          </cell>
          <cell r="P649" t="str">
            <v>QUIMICO FARMACEUTICO</v>
          </cell>
          <cell r="Q649" t="str">
            <v>MAESTRO</v>
          </cell>
          <cell r="S649" t="str">
            <v xml:space="preserve"> </v>
          </cell>
          <cell r="U649" t="str">
            <v>CASADO</v>
          </cell>
          <cell r="V649">
            <v>38047</v>
          </cell>
          <cell r="W649" t="str">
            <v>LOS LAURELES 144 - CALIFORNIA - VICTOR LARCO</v>
          </cell>
          <cell r="Y649" t="str">
            <v/>
          </cell>
          <cell r="Z649" t="str">
            <v>TERMINO CONTRATO</v>
          </cell>
        </row>
        <row r="650">
          <cell r="A650">
            <v>0</v>
          </cell>
          <cell r="B650" t="str">
            <v>FARMACIA Y BIOQUIMICA</v>
          </cell>
          <cell r="C650" t="str">
            <v>FARMACOLOGIA</v>
          </cell>
          <cell r="D650" t="str">
            <v>VACANTE</v>
          </cell>
          <cell r="E650">
            <v>0</v>
          </cell>
          <cell r="F650">
            <v>0</v>
          </cell>
          <cell r="G650">
            <v>600</v>
          </cell>
          <cell r="H650">
            <v>0</v>
          </cell>
          <cell r="I650">
            <v>0</v>
          </cell>
          <cell r="J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U650">
            <v>0</v>
          </cell>
          <cell r="V650" t="str">
            <v>*</v>
          </cell>
          <cell r="W650">
            <v>0</v>
          </cell>
          <cell r="Y650" t="str">
            <v/>
          </cell>
        </row>
        <row r="651">
          <cell r="A651">
            <v>0</v>
          </cell>
          <cell r="B651" t="str">
            <v>FARMACIA Y BIOQUIMICA</v>
          </cell>
          <cell r="C651" t="str">
            <v>FARMACOLOGIA</v>
          </cell>
          <cell r="D651" t="str">
            <v>VACANTE</v>
          </cell>
          <cell r="E651">
            <v>0</v>
          </cell>
          <cell r="F651">
            <v>0</v>
          </cell>
          <cell r="G651">
            <v>620</v>
          </cell>
          <cell r="H651">
            <v>0</v>
          </cell>
          <cell r="I651">
            <v>0</v>
          </cell>
          <cell r="J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  <cell r="U651">
            <v>0</v>
          </cell>
          <cell r="V651" t="str">
            <v>*</v>
          </cell>
          <cell r="W651">
            <v>0</v>
          </cell>
          <cell r="Y651" t="str">
            <v/>
          </cell>
        </row>
        <row r="652">
          <cell r="A652">
            <v>5274</v>
          </cell>
          <cell r="B652" t="str">
            <v>FARMACIA Y BIOQUIMICA</v>
          </cell>
          <cell r="C652" t="str">
            <v>FARMACOTECNIA</v>
          </cell>
          <cell r="D652" t="str">
            <v>AYALA JARA CARMEN ISOLINA</v>
          </cell>
          <cell r="E652" t="str">
            <v>NOMBRADO</v>
          </cell>
          <cell r="F652" t="str">
            <v>AUXILIAR DE</v>
          </cell>
          <cell r="G652">
            <v>85</v>
          </cell>
          <cell r="H652">
            <v>1</v>
          </cell>
          <cell r="I652">
            <v>86.32</v>
          </cell>
          <cell r="J652">
            <v>300</v>
          </cell>
          <cell r="L652" t="str">
            <v>F</v>
          </cell>
          <cell r="M652" t="str">
            <v>AUX DE</v>
          </cell>
          <cell r="N652">
            <v>17909812</v>
          </cell>
          <cell r="O652" t="str">
            <v>A.F.P</v>
          </cell>
          <cell r="P652" t="str">
            <v>QUIMICO FARMACEUTICO</v>
          </cell>
          <cell r="Q652" t="str">
            <v>MAESTRO</v>
          </cell>
          <cell r="S652" t="str">
            <v>DOCTOR</v>
          </cell>
          <cell r="U652" t="str">
            <v>CASADA</v>
          </cell>
          <cell r="V652">
            <v>37215</v>
          </cell>
          <cell r="W652" t="str">
            <v>MZ. I' LOTE 6-1 DPTO 401 - VISTA HERMOSA - TRUJILLO</v>
          </cell>
          <cell r="X652" t="str">
            <v/>
          </cell>
          <cell r="Y652" t="str">
            <v/>
          </cell>
        </row>
        <row r="653">
          <cell r="A653">
            <v>5168</v>
          </cell>
          <cell r="B653" t="str">
            <v>FARMACIA Y BIOQUIMICA</v>
          </cell>
          <cell r="C653" t="str">
            <v>FARMACOTECNIA</v>
          </cell>
          <cell r="D653" t="str">
            <v>GUTIERREZ ROJAS AMPARO MAGDALENA</v>
          </cell>
          <cell r="E653" t="str">
            <v>NOMBRADO</v>
          </cell>
          <cell r="F653" t="str">
            <v>AUXILIAR DE</v>
          </cell>
          <cell r="G653">
            <v>145</v>
          </cell>
          <cell r="H653">
            <v>1</v>
          </cell>
          <cell r="I653">
            <v>86.32</v>
          </cell>
          <cell r="J653">
            <v>300</v>
          </cell>
          <cell r="L653" t="str">
            <v>F</v>
          </cell>
          <cell r="M653" t="str">
            <v>AUX DE</v>
          </cell>
          <cell r="N653" t="str">
            <v>03886481</v>
          </cell>
          <cell r="O653" t="str">
            <v>A.F.P.</v>
          </cell>
          <cell r="P653" t="str">
            <v>QUIMICO FARMACEUTICO</v>
          </cell>
          <cell r="Q653" t="str">
            <v>MAESTRO</v>
          </cell>
          <cell r="S653" t="str">
            <v xml:space="preserve"> </v>
          </cell>
          <cell r="U653" t="str">
            <v>CONVIV.</v>
          </cell>
          <cell r="V653">
            <v>36612</v>
          </cell>
          <cell r="W653" t="str">
            <v>LOS ANGELES 511 DPTO. 401 - CALIFORNIA - VICTOR LARCO</v>
          </cell>
          <cell r="X653" t="str">
            <v/>
          </cell>
          <cell r="Y653" t="str">
            <v/>
          </cell>
        </row>
        <row r="654">
          <cell r="A654">
            <v>1961</v>
          </cell>
          <cell r="B654" t="str">
            <v>FARMACIA Y BIOQUIMICA</v>
          </cell>
          <cell r="C654" t="str">
            <v>FARMACOTECNIA</v>
          </cell>
          <cell r="D654" t="str">
            <v>ALVA BAZAN SALOMON</v>
          </cell>
          <cell r="E654" t="str">
            <v>NOMBRADO</v>
          </cell>
          <cell r="F654" t="str">
            <v>ASOCIADO TC</v>
          </cell>
          <cell r="G654">
            <v>778</v>
          </cell>
          <cell r="H654">
            <v>1</v>
          </cell>
          <cell r="I654">
            <v>287.10000000000002</v>
          </cell>
          <cell r="J654">
            <v>560</v>
          </cell>
          <cell r="L654" t="str">
            <v>M</v>
          </cell>
          <cell r="M654" t="str">
            <v>ASO TC</v>
          </cell>
          <cell r="N654">
            <v>17888056</v>
          </cell>
          <cell r="O654" t="str">
            <v>A.F.P.</v>
          </cell>
          <cell r="P654" t="str">
            <v>QUIMICO FARMACEUTICO</v>
          </cell>
          <cell r="Q654" t="str">
            <v>MAESTRO</v>
          </cell>
          <cell r="S654" t="str">
            <v xml:space="preserve"> </v>
          </cell>
          <cell r="U654" t="str">
            <v>CASADO</v>
          </cell>
          <cell r="V654">
            <v>29718</v>
          </cell>
          <cell r="W654" t="str">
            <v>LOS CORALES N° 275 - SANTA INES - TRUJILLO</v>
          </cell>
          <cell r="X654" t="str">
            <v/>
          </cell>
          <cell r="Y654" t="str">
            <v/>
          </cell>
        </row>
        <row r="655">
          <cell r="A655">
            <v>349</v>
          </cell>
          <cell r="B655" t="str">
            <v>FARMACIA Y BIOQUIMICA</v>
          </cell>
          <cell r="C655" t="str">
            <v>FARMACOTECNIA</v>
          </cell>
          <cell r="D655" t="str">
            <v>PIMINCHUMO CARRANZA RAMON</v>
          </cell>
          <cell r="E655" t="str">
            <v>NOMBRADO</v>
          </cell>
          <cell r="F655" t="str">
            <v>PRINCIPAL DE</v>
          </cell>
          <cell r="G655">
            <v>794</v>
          </cell>
          <cell r="H655">
            <v>1</v>
          </cell>
          <cell r="I655">
            <v>655.54</v>
          </cell>
          <cell r="J655">
            <v>1200</v>
          </cell>
          <cell r="L655" t="str">
            <v>M</v>
          </cell>
          <cell r="M655" t="str">
            <v>PRI DE</v>
          </cell>
          <cell r="N655">
            <v>17907613</v>
          </cell>
          <cell r="O655">
            <v>20530</v>
          </cell>
          <cell r="P655" t="str">
            <v>QUIMICO FARMACEUTICO</v>
          </cell>
          <cell r="Q655" t="str">
            <v xml:space="preserve"> </v>
          </cell>
          <cell r="S655" t="str">
            <v>DOCTOR</v>
          </cell>
          <cell r="U655" t="str">
            <v>CASADO</v>
          </cell>
          <cell r="V655">
            <v>23863</v>
          </cell>
          <cell r="W655" t="str">
            <v>AV.JUAN PABLO II N° 195 - SAN ANDRES - TRUJILLO</v>
          </cell>
          <cell r="X655" t="str">
            <v/>
          </cell>
          <cell r="Y655" t="str">
            <v/>
          </cell>
        </row>
        <row r="656">
          <cell r="A656">
            <v>1755</v>
          </cell>
          <cell r="B656" t="str">
            <v>FARMACIA Y BIOQUIMICA</v>
          </cell>
          <cell r="C656" t="str">
            <v>FARMACOTECNIA</v>
          </cell>
          <cell r="D656" t="str">
            <v>RONCAL SALDAÑA SEGUNDO FELIX</v>
          </cell>
          <cell r="E656" t="str">
            <v>NOMBRADO</v>
          </cell>
          <cell r="F656" t="str">
            <v>PRINCIPAL DE</v>
          </cell>
          <cell r="G656">
            <v>795</v>
          </cell>
          <cell r="H656">
            <v>1</v>
          </cell>
          <cell r="I656">
            <v>634.54</v>
          </cell>
          <cell r="J656">
            <v>1200</v>
          </cell>
          <cell r="L656" t="str">
            <v>M</v>
          </cell>
          <cell r="M656" t="str">
            <v>PRI DE</v>
          </cell>
          <cell r="N656">
            <v>17818962</v>
          </cell>
          <cell r="O656" t="str">
            <v>A.F.P</v>
          </cell>
          <cell r="P656" t="str">
            <v>QUIMICO FARMACEUTICO</v>
          </cell>
          <cell r="Q656" t="str">
            <v>MAESTRO</v>
          </cell>
          <cell r="S656" t="str">
            <v>DOCTOR</v>
          </cell>
          <cell r="U656" t="str">
            <v>CASADO</v>
          </cell>
          <cell r="V656">
            <v>29325</v>
          </cell>
          <cell r="W656" t="str">
            <v>HUSARES DE JUNIN N°1069 N-29 - MONSERRATE - TRUJILLO</v>
          </cell>
          <cell r="X656">
            <v>3</v>
          </cell>
          <cell r="Y656" t="str">
            <v>DECANO</v>
          </cell>
        </row>
        <row r="657">
          <cell r="A657">
            <v>2082</v>
          </cell>
          <cell r="B657" t="str">
            <v>FARMACIA Y BIOQUIMICA</v>
          </cell>
          <cell r="C657" t="str">
            <v>FARMACOTECNIA</v>
          </cell>
          <cell r="D657" t="str">
            <v>ARBAYZA FRUCTUOSO JUAN DELFIN</v>
          </cell>
          <cell r="E657" t="str">
            <v>NOMBRADO</v>
          </cell>
          <cell r="F657" t="str">
            <v>PRINCIPAL DE</v>
          </cell>
          <cell r="G657">
            <v>796</v>
          </cell>
          <cell r="H657">
            <v>1</v>
          </cell>
          <cell r="I657">
            <v>655.54</v>
          </cell>
          <cell r="J657">
            <v>1200</v>
          </cell>
          <cell r="L657" t="str">
            <v>M</v>
          </cell>
          <cell r="M657" t="str">
            <v>PRI DE</v>
          </cell>
          <cell r="N657">
            <v>17837616</v>
          </cell>
          <cell r="O657">
            <v>20530</v>
          </cell>
          <cell r="P657" t="str">
            <v>QUIMICO FARMACEUTICO</v>
          </cell>
          <cell r="Q657" t="str">
            <v>MAESTRO</v>
          </cell>
          <cell r="S657" t="str">
            <v>DOCTOR</v>
          </cell>
          <cell r="U657" t="str">
            <v>CASADO</v>
          </cell>
          <cell r="V657">
            <v>29556</v>
          </cell>
          <cell r="W657" t="str">
            <v>ISIDRO BONIFAZ # 801 - LA MERCED - TRUJILLO</v>
          </cell>
          <cell r="X657">
            <v>5</v>
          </cell>
          <cell r="Y657" t="str">
            <v>JEFE DE DEPARTAMENTO</v>
          </cell>
        </row>
        <row r="658">
          <cell r="A658">
            <v>2527</v>
          </cell>
          <cell r="B658" t="str">
            <v>FARMACIA Y BIOQUIMICA</v>
          </cell>
          <cell r="C658" t="str">
            <v>FARMACOTECNIA</v>
          </cell>
          <cell r="D658" t="str">
            <v xml:space="preserve">BONCUN LEON DE LINARES BERTHA </v>
          </cell>
          <cell r="E658" t="str">
            <v>NOMBRADO</v>
          </cell>
          <cell r="F658" t="str">
            <v>PRINCIPAL DE</v>
          </cell>
          <cell r="G658">
            <v>797</v>
          </cell>
          <cell r="H658">
            <v>1</v>
          </cell>
          <cell r="I658">
            <v>0</v>
          </cell>
          <cell r="J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U658">
            <v>0</v>
          </cell>
          <cell r="V658" t="str">
            <v>*</v>
          </cell>
          <cell r="W658">
            <v>0</v>
          </cell>
          <cell r="X658" t="str">
            <v/>
          </cell>
          <cell r="Y658" t="str">
            <v/>
          </cell>
        </row>
        <row r="659">
          <cell r="A659">
            <v>1541</v>
          </cell>
          <cell r="B659" t="str">
            <v>FARMACIA Y BIOQUIMICA</v>
          </cell>
          <cell r="C659" t="str">
            <v>FARMACOTECNIA</v>
          </cell>
          <cell r="D659" t="str">
            <v>JAVE MORALES DE LOO NELLY CITA</v>
          </cell>
          <cell r="E659" t="str">
            <v>NOMBRADO</v>
          </cell>
          <cell r="F659" t="str">
            <v>PRINCIPAL DE</v>
          </cell>
          <cell r="G659">
            <v>798</v>
          </cell>
          <cell r="H659">
            <v>1</v>
          </cell>
          <cell r="I659">
            <v>655.54</v>
          </cell>
          <cell r="J659">
            <v>1200</v>
          </cell>
          <cell r="L659" t="str">
            <v>F</v>
          </cell>
          <cell r="M659" t="str">
            <v>PRI DE</v>
          </cell>
          <cell r="N659">
            <v>17823535</v>
          </cell>
          <cell r="O659">
            <v>20530</v>
          </cell>
          <cell r="P659" t="str">
            <v>QUIMICO FARMACEUTICO</v>
          </cell>
          <cell r="Q659" t="str">
            <v xml:space="preserve"> </v>
          </cell>
          <cell r="S659" t="str">
            <v>DOCTOR</v>
          </cell>
          <cell r="U659" t="str">
            <v>CASADO</v>
          </cell>
          <cell r="V659">
            <v>23468</v>
          </cell>
          <cell r="W659" t="str">
            <v>TCHAIKOWKY N° 382 - PRIMAVERA - TRUJILLO</v>
          </cell>
          <cell r="X659">
            <v>5</v>
          </cell>
          <cell r="Y659" t="str">
            <v>JEFE DE DEPARTAMENTO</v>
          </cell>
        </row>
        <row r="660">
          <cell r="A660">
            <v>2668</v>
          </cell>
          <cell r="B660" t="str">
            <v>FARMACIA Y BIOQUIMICA</v>
          </cell>
          <cell r="C660" t="str">
            <v>FARMACOTECNIA</v>
          </cell>
          <cell r="D660" t="str">
            <v>ZARI GIL GILMER</v>
          </cell>
          <cell r="E660" t="str">
            <v>NOMBRADO</v>
          </cell>
          <cell r="F660" t="str">
            <v>ASOCIADO DE</v>
          </cell>
          <cell r="G660">
            <v>799</v>
          </cell>
          <cell r="H660">
            <v>1</v>
          </cell>
          <cell r="I660">
            <v>250.68</v>
          </cell>
          <cell r="J660">
            <v>580</v>
          </cell>
          <cell r="L660" t="str">
            <v>M</v>
          </cell>
          <cell r="M660" t="str">
            <v>ASO DE</v>
          </cell>
          <cell r="N660">
            <v>17836594</v>
          </cell>
          <cell r="O660" t="str">
            <v>A.F.P</v>
          </cell>
          <cell r="P660" t="str">
            <v>QUIMICO FARMACEUTICO</v>
          </cell>
          <cell r="Q660" t="str">
            <v xml:space="preserve"> </v>
          </cell>
          <cell r="S660" t="str">
            <v xml:space="preserve"> </v>
          </cell>
          <cell r="U660" t="str">
            <v>CASADO</v>
          </cell>
          <cell r="V660">
            <v>30590</v>
          </cell>
          <cell r="W660" t="str">
            <v>LOS ROSALES N° 259 CALIFORNIA - CALIFORNIA - VICTOR LARCO</v>
          </cell>
          <cell r="X660" t="str">
            <v/>
          </cell>
          <cell r="Y660" t="str">
            <v/>
          </cell>
        </row>
        <row r="661">
          <cell r="A661">
            <v>2161</v>
          </cell>
          <cell r="B661" t="str">
            <v>FARMACIA Y BIOQUIMICA</v>
          </cell>
          <cell r="C661" t="str">
            <v>FARMACOTECNIA</v>
          </cell>
          <cell r="D661" t="str">
            <v>ALVA PLASENCIA PEDRO MARCELO</v>
          </cell>
          <cell r="E661" t="str">
            <v>NOMBRADO</v>
          </cell>
          <cell r="F661" t="str">
            <v>ASOCIADO DE</v>
          </cell>
          <cell r="G661">
            <v>800</v>
          </cell>
          <cell r="H661">
            <v>1</v>
          </cell>
          <cell r="I661">
            <v>247</v>
          </cell>
          <cell r="J661">
            <v>580</v>
          </cell>
          <cell r="L661" t="str">
            <v>M</v>
          </cell>
          <cell r="M661" t="str">
            <v>ASO DE</v>
          </cell>
          <cell r="N661">
            <v>18036605</v>
          </cell>
          <cell r="O661" t="str">
            <v>A.F.P</v>
          </cell>
          <cell r="P661" t="str">
            <v>QUIMICO FARMACEUTICO</v>
          </cell>
          <cell r="Q661" t="str">
            <v>MAESTRO</v>
          </cell>
          <cell r="S661" t="str">
            <v>DOCTOR</v>
          </cell>
          <cell r="U661" t="str">
            <v>CASADO</v>
          </cell>
          <cell r="V661">
            <v>32721</v>
          </cell>
          <cell r="W661" t="str">
            <v>MZ. I EDIF.C DPTO. 302/ 9 CUADRA JUAN PABLO II - VISTA HERMOSA - TRUJILLO</v>
          </cell>
          <cell r="X661" t="str">
            <v/>
          </cell>
          <cell r="Y661" t="str">
            <v/>
          </cell>
        </row>
        <row r="662">
          <cell r="A662">
            <v>2766</v>
          </cell>
          <cell r="B662" t="str">
            <v>FARMACIA Y BIOQUIMICA</v>
          </cell>
          <cell r="C662" t="str">
            <v>FARMACOTECNIA</v>
          </cell>
          <cell r="D662" t="str">
            <v>VILLALOBOS TORRES JOSE DEL CARMEN</v>
          </cell>
          <cell r="E662" t="str">
            <v>NOMBRADO</v>
          </cell>
          <cell r="F662" t="str">
            <v>ASOCIADO DE</v>
          </cell>
          <cell r="G662">
            <v>801</v>
          </cell>
          <cell r="H662">
            <v>1</v>
          </cell>
          <cell r="I662">
            <v>238.96</v>
          </cell>
          <cell r="J662">
            <v>580</v>
          </cell>
          <cell r="L662" t="str">
            <v>M</v>
          </cell>
          <cell r="M662" t="str">
            <v>ASO DE</v>
          </cell>
          <cell r="N662">
            <v>17826543</v>
          </cell>
          <cell r="O662" t="str">
            <v>A.F.P</v>
          </cell>
          <cell r="P662" t="str">
            <v>QUIMICO FARMACEUTICO</v>
          </cell>
          <cell r="Q662" t="str">
            <v xml:space="preserve"> </v>
          </cell>
          <cell r="S662" t="str">
            <v xml:space="preserve"> </v>
          </cell>
          <cell r="U662" t="str">
            <v>CASADO</v>
          </cell>
          <cell r="V662">
            <v>31000</v>
          </cell>
          <cell r="W662" t="str">
            <v>PSJE. BARCELONA N 155 - DPTO. 203 - SAN NICOLAS - TRUJILLO</v>
          </cell>
          <cell r="X662" t="str">
            <v/>
          </cell>
          <cell r="Y662" t="str">
            <v/>
          </cell>
        </row>
        <row r="663">
          <cell r="A663">
            <v>5262</v>
          </cell>
          <cell r="B663" t="str">
            <v>FARMACIA Y BIOQUIMICA</v>
          </cell>
          <cell r="C663" t="str">
            <v>FARMACOTECNIA</v>
          </cell>
          <cell r="D663" t="str">
            <v>RODRIGO VILLANUEVA DE SANCHEZ ELDA</v>
          </cell>
          <cell r="E663" t="str">
            <v>NOMBRADO</v>
          </cell>
          <cell r="F663" t="str">
            <v>AUXILIAR DE</v>
          </cell>
          <cell r="G663">
            <v>806</v>
          </cell>
          <cell r="H663">
            <v>1</v>
          </cell>
          <cell r="I663">
            <v>130.38</v>
          </cell>
          <cell r="J663">
            <v>300</v>
          </cell>
          <cell r="L663" t="str">
            <v>F</v>
          </cell>
          <cell r="M663" t="str">
            <v>AUX DE</v>
          </cell>
          <cell r="N663">
            <v>17819005</v>
          </cell>
          <cell r="O663" t="str">
            <v>A.F.P</v>
          </cell>
          <cell r="P663" t="str">
            <v>QUIMICO FARMACEUTICO</v>
          </cell>
          <cell r="Q663" t="str">
            <v>MAESTRO</v>
          </cell>
          <cell r="S663" t="str">
            <v>DOCTOR</v>
          </cell>
          <cell r="U663" t="str">
            <v>CASADA</v>
          </cell>
          <cell r="V663">
            <v>37187</v>
          </cell>
          <cell r="W663" t="str">
            <v>CARLOS VALDERRAMA N° 665 - PRIMAVERA - TRUJILLO</v>
          </cell>
          <cell r="X663" t="str">
            <v/>
          </cell>
          <cell r="Y663" t="str">
            <v/>
          </cell>
        </row>
        <row r="664">
          <cell r="A664">
            <v>4670</v>
          </cell>
          <cell r="B664" t="str">
            <v>FARMACIA Y BIOQUIMICA</v>
          </cell>
          <cell r="C664" t="str">
            <v>FARMACOTECNIA</v>
          </cell>
          <cell r="D664" t="str">
            <v>MARIN CACHO FANNY TERESA</v>
          </cell>
          <cell r="E664" t="str">
            <v>CONTRATADO</v>
          </cell>
          <cell r="F664" t="str">
            <v>AUXILIAR TC</v>
          </cell>
          <cell r="G664">
            <v>573</v>
          </cell>
          <cell r="H664">
            <v>1</v>
          </cell>
          <cell r="I664">
            <v>0</v>
          </cell>
          <cell r="J664">
            <v>0</v>
          </cell>
          <cell r="L664" t="str">
            <v>F</v>
          </cell>
          <cell r="M664" t="str">
            <v>AUX TC</v>
          </cell>
          <cell r="N664">
            <v>17888970</v>
          </cell>
          <cell r="O664" t="str">
            <v>A.F.P</v>
          </cell>
          <cell r="P664" t="str">
            <v>QUIMICO FARMACEUTICO</v>
          </cell>
          <cell r="Q664" t="str">
            <v xml:space="preserve"> </v>
          </cell>
          <cell r="S664" t="str">
            <v xml:space="preserve"> </v>
          </cell>
          <cell r="U664" t="str">
            <v>CASADO</v>
          </cell>
          <cell r="V664">
            <v>38720</v>
          </cell>
          <cell r="W664" t="str">
            <v>PSJE. CANADA N° 207 - EL RECREO - TRUJILLO</v>
          </cell>
          <cell r="X664" t="str">
            <v/>
          </cell>
          <cell r="Y664" t="str">
            <v/>
          </cell>
        </row>
        <row r="665">
          <cell r="A665">
            <v>4492</v>
          </cell>
          <cell r="B665" t="str">
            <v>FARMACIA Y BIOQUIMICA</v>
          </cell>
          <cell r="C665" t="str">
            <v>FARMACOTECNIA</v>
          </cell>
          <cell r="D665" t="str">
            <v>RUIZ REYES SEGUNDO GUILLERMO</v>
          </cell>
          <cell r="E665" t="str">
            <v>CONTRATADO</v>
          </cell>
          <cell r="F665" t="str">
            <v>AUXILIAR TC</v>
          </cell>
          <cell r="G665">
            <v>666</v>
          </cell>
          <cell r="H665">
            <v>1</v>
          </cell>
          <cell r="I665">
            <v>0</v>
          </cell>
          <cell r="J665">
            <v>0</v>
          </cell>
          <cell r="L665" t="str">
            <v>M</v>
          </cell>
          <cell r="M665" t="str">
            <v>AUX TC</v>
          </cell>
          <cell r="N665">
            <v>18055274</v>
          </cell>
          <cell r="O665" t="str">
            <v>A.F.P</v>
          </cell>
          <cell r="P665" t="str">
            <v>QUIMICO FARMACEUTICO</v>
          </cell>
          <cell r="Q665" t="str">
            <v xml:space="preserve"> </v>
          </cell>
          <cell r="S665" t="str">
            <v xml:space="preserve"> </v>
          </cell>
          <cell r="U665" t="str">
            <v>CASADO</v>
          </cell>
          <cell r="V665">
            <v>38495</v>
          </cell>
          <cell r="W665" t="str">
            <v>MZ. "T" LOTE 05 - AA.HH. ALAN GARCIA - LA ESPERANZA</v>
          </cell>
          <cell r="X665" t="str">
            <v/>
          </cell>
          <cell r="Y665" t="str">
            <v/>
          </cell>
        </row>
        <row r="666">
          <cell r="A666">
            <v>5610</v>
          </cell>
          <cell r="B666" t="str">
            <v>INGENIERIA</v>
          </cell>
          <cell r="C666" t="str">
            <v>INGENIERIA DE MINAS Y MATERIALES</v>
          </cell>
          <cell r="D666" t="str">
            <v>CHAVEZ NOVOA DANNY MESIAS</v>
          </cell>
          <cell r="E666" t="str">
            <v>NOMBRADO</v>
          </cell>
          <cell r="F666" t="str">
            <v>AUXILIAR TC</v>
          </cell>
          <cell r="G666">
            <v>384</v>
          </cell>
          <cell r="H666">
            <v>1</v>
          </cell>
          <cell r="I666">
            <v>0</v>
          </cell>
          <cell r="J666">
            <v>0</v>
          </cell>
          <cell r="L666" t="str">
            <v>M</v>
          </cell>
          <cell r="M666" t="str">
            <v>AUX TP</v>
          </cell>
          <cell r="N666">
            <v>17818212</v>
          </cell>
          <cell r="O666" t="str">
            <v>AFP</v>
          </cell>
          <cell r="P666" t="str">
            <v>ECONOMISTA</v>
          </cell>
          <cell r="Q666" t="str">
            <v xml:space="preserve"> </v>
          </cell>
          <cell r="S666" t="str">
            <v xml:space="preserve"> </v>
          </cell>
          <cell r="U666" t="str">
            <v>CONVIV.</v>
          </cell>
          <cell r="V666">
            <v>39350</v>
          </cell>
          <cell r="W666" t="str">
            <v xml:space="preserve">FEDERICO VILLARREAL 341 - DANIEL HOYLE - </v>
          </cell>
          <cell r="X666" t="str">
            <v/>
          </cell>
          <cell r="Y666" t="str">
            <v/>
          </cell>
        </row>
        <row r="667">
          <cell r="A667">
            <v>2727</v>
          </cell>
          <cell r="B667" t="str">
            <v>INGENIERIA</v>
          </cell>
          <cell r="C667" t="str">
            <v>INGENIERIA DE MINAS Y MATERIALES</v>
          </cell>
          <cell r="D667" t="str">
            <v>CARDENAS ALAYO RANULFO DONATO</v>
          </cell>
          <cell r="E667" t="str">
            <v>NOMBRADO</v>
          </cell>
          <cell r="F667" t="str">
            <v>PRINCIPAL DE</v>
          </cell>
          <cell r="G667">
            <v>839</v>
          </cell>
          <cell r="H667">
            <v>1</v>
          </cell>
          <cell r="I667">
            <v>634.54</v>
          </cell>
          <cell r="J667">
            <v>1200</v>
          </cell>
          <cell r="L667" t="str">
            <v>M</v>
          </cell>
          <cell r="M667" t="str">
            <v>PRI DE</v>
          </cell>
          <cell r="N667">
            <v>17845004</v>
          </cell>
          <cell r="O667" t="str">
            <v>A.F.P</v>
          </cell>
          <cell r="P667" t="str">
            <v>ING. QUIMICO</v>
          </cell>
          <cell r="Q667" t="str">
            <v>MAESTRO</v>
          </cell>
          <cell r="S667" t="str">
            <v>DOCTOR</v>
          </cell>
          <cell r="U667" t="str">
            <v>CASADO</v>
          </cell>
          <cell r="V667">
            <v>30818</v>
          </cell>
          <cell r="W667" t="str">
            <v>CAPAC YUPANQUI 163 - SANTA MARIA - TRUJILLO</v>
          </cell>
          <cell r="X667">
            <v>5</v>
          </cell>
          <cell r="Y667" t="str">
            <v>JEFE DE DEPARTAMENTO</v>
          </cell>
        </row>
        <row r="668">
          <cell r="A668">
            <v>5607</v>
          </cell>
          <cell r="B668" t="str">
            <v>INGENIERIA</v>
          </cell>
          <cell r="C668" t="str">
            <v>INGENIERIA DE MINAS Y MATERIALES</v>
          </cell>
          <cell r="D668" t="str">
            <v>VEGA ANTICONA ALEXANDER YUSHEPY</v>
          </cell>
          <cell r="E668" t="str">
            <v>NOMBRADO</v>
          </cell>
          <cell r="F668" t="str">
            <v>AUXILIAR TC</v>
          </cell>
          <cell r="G668">
            <v>847</v>
          </cell>
          <cell r="H668">
            <v>1</v>
          </cell>
          <cell r="I668">
            <v>0</v>
          </cell>
          <cell r="J668">
            <v>0</v>
          </cell>
          <cell r="L668" t="str">
            <v>M</v>
          </cell>
          <cell r="M668" t="str">
            <v>AUX TC</v>
          </cell>
          <cell r="N668">
            <v>18217780</v>
          </cell>
          <cell r="O668">
            <v>19990</v>
          </cell>
          <cell r="P668" t="str">
            <v>ING. METALURGISTA</v>
          </cell>
          <cell r="Q668" t="str">
            <v xml:space="preserve"> </v>
          </cell>
          <cell r="S668" t="str">
            <v xml:space="preserve"> </v>
          </cell>
          <cell r="U668" t="str">
            <v>SOLTERO</v>
          </cell>
          <cell r="V668">
            <v>38720</v>
          </cell>
          <cell r="W668" t="str">
            <v>TUPAC AMARU 1273 - MOCHICA - TRUJILLO</v>
          </cell>
          <cell r="X668" t="str">
            <v/>
          </cell>
          <cell r="Y668" t="str">
            <v/>
          </cell>
        </row>
        <row r="669">
          <cell r="A669">
            <v>4898</v>
          </cell>
          <cell r="B669" t="str">
            <v>INGENIERIA</v>
          </cell>
          <cell r="C669" t="str">
            <v>INGENIERIA DE MINAS Y MATERIALES</v>
          </cell>
          <cell r="D669" t="str">
            <v>ÑIQUE GUTIERREZ NORBERTO DAMIAN</v>
          </cell>
          <cell r="E669" t="str">
            <v>NOMBRADO</v>
          </cell>
          <cell r="F669" t="str">
            <v>AUXILIAR TC</v>
          </cell>
          <cell r="G669">
            <v>848</v>
          </cell>
          <cell r="H669">
            <v>1</v>
          </cell>
          <cell r="I669">
            <v>130.38</v>
          </cell>
          <cell r="J669">
            <v>280</v>
          </cell>
          <cell r="L669" t="str">
            <v>M</v>
          </cell>
          <cell r="M669" t="str">
            <v>AUX TP</v>
          </cell>
          <cell r="N669">
            <v>18012880</v>
          </cell>
          <cell r="O669" t="str">
            <v>A.F.P</v>
          </cell>
          <cell r="P669" t="str">
            <v>ING. METALURGISTA</v>
          </cell>
          <cell r="Q669" t="str">
            <v>MAESTRO</v>
          </cell>
          <cell r="S669" t="str">
            <v xml:space="preserve"> </v>
          </cell>
          <cell r="U669" t="str">
            <v>SOLTERO</v>
          </cell>
          <cell r="V669">
            <v>36069</v>
          </cell>
          <cell r="W669" t="str">
            <v>SALAVERRY 579 -  - MOCHE</v>
          </cell>
          <cell r="X669" t="str">
            <v/>
          </cell>
          <cell r="Y669" t="str">
            <v/>
          </cell>
        </row>
        <row r="670">
          <cell r="A670">
            <v>4156</v>
          </cell>
          <cell r="B670" t="str">
            <v>INGENIERIA</v>
          </cell>
          <cell r="C670" t="str">
            <v>INGENIERIA DE MINAS Y MATERIALES</v>
          </cell>
          <cell r="D670" t="str">
            <v>ALVARADO QUINTANA HERNAN MARTIN</v>
          </cell>
          <cell r="E670" t="str">
            <v>NOMBRADO</v>
          </cell>
          <cell r="F670" t="str">
            <v>ASOCIADO DE</v>
          </cell>
          <cell r="G670">
            <v>858</v>
          </cell>
          <cell r="H670">
            <v>1</v>
          </cell>
          <cell r="I670">
            <v>240.9</v>
          </cell>
          <cell r="J670">
            <v>580</v>
          </cell>
          <cell r="L670" t="str">
            <v>M</v>
          </cell>
          <cell r="M670" t="str">
            <v>ASO TC</v>
          </cell>
          <cell r="N670">
            <v>17906050</v>
          </cell>
          <cell r="O670" t="str">
            <v>A.F.P</v>
          </cell>
          <cell r="P670" t="str">
            <v>ING. METALURGISTA</v>
          </cell>
          <cell r="Q670" t="str">
            <v>MAESTRO</v>
          </cell>
          <cell r="S670" t="str">
            <v>DOCTOR</v>
          </cell>
          <cell r="U670" t="str">
            <v>CASADO</v>
          </cell>
          <cell r="V670">
            <v>33529</v>
          </cell>
          <cell r="W670" t="str">
            <v>PABLO TUCH 550 2 PISO - LAS QUINTANAS - TRUJILLO</v>
          </cell>
          <cell r="X670" t="str">
            <v/>
          </cell>
          <cell r="Y670" t="str">
            <v/>
          </cell>
        </row>
        <row r="671">
          <cell r="A671">
            <v>5293</v>
          </cell>
          <cell r="B671" t="str">
            <v>INGENIERIA</v>
          </cell>
          <cell r="C671" t="str">
            <v>INGENIERIA DE MINAS Y MATERIALES</v>
          </cell>
          <cell r="D671" t="str">
            <v>GUARNIZ HERRERA WILLIAM RICARDO</v>
          </cell>
          <cell r="E671" t="str">
            <v>NOMBRADO</v>
          </cell>
          <cell r="F671" t="str">
            <v>AUXILIAR TC</v>
          </cell>
          <cell r="G671">
            <v>861</v>
          </cell>
          <cell r="H671">
            <v>1</v>
          </cell>
          <cell r="I671">
            <v>0</v>
          </cell>
          <cell r="J671">
            <v>280</v>
          </cell>
          <cell r="L671" t="str">
            <v>M</v>
          </cell>
          <cell r="M671" t="str">
            <v>AUX TC</v>
          </cell>
          <cell r="N671">
            <v>18844290</v>
          </cell>
          <cell r="O671" t="str">
            <v>A.F.P.</v>
          </cell>
          <cell r="P671" t="str">
            <v>ING.GEOLOGO</v>
          </cell>
          <cell r="Q671" t="str">
            <v xml:space="preserve"> </v>
          </cell>
          <cell r="S671" t="str">
            <v xml:space="preserve"> </v>
          </cell>
          <cell r="U671" t="str">
            <v>CASADO</v>
          </cell>
          <cell r="V671">
            <v>37317</v>
          </cell>
          <cell r="W671" t="str">
            <v>LMZ. A LOTE 4 - LOS ROSALES DE SANTA INES - TRUJILLO</v>
          </cell>
          <cell r="X671" t="str">
            <v/>
          </cell>
          <cell r="Y671" t="str">
            <v/>
          </cell>
        </row>
        <row r="672">
          <cell r="A672">
            <v>2904</v>
          </cell>
          <cell r="B672" t="str">
            <v>INGENIERIA</v>
          </cell>
          <cell r="C672" t="str">
            <v>INGENIERIA METALURGICA</v>
          </cell>
          <cell r="D672" t="str">
            <v>TABOADA NEIRA MARTIN</v>
          </cell>
          <cell r="E672" t="str">
            <v>NOMBRADO</v>
          </cell>
          <cell r="F672" t="str">
            <v>PRINCIPAL DE</v>
          </cell>
          <cell r="G672">
            <v>2</v>
          </cell>
          <cell r="H672">
            <v>1</v>
          </cell>
          <cell r="I672">
            <v>645.52</v>
          </cell>
          <cell r="J672">
            <v>1200</v>
          </cell>
          <cell r="L672" t="str">
            <v>M</v>
          </cell>
          <cell r="M672" t="str">
            <v>PRI DE</v>
          </cell>
          <cell r="N672">
            <v>18035811</v>
          </cell>
          <cell r="O672" t="str">
            <v>A.F.P</v>
          </cell>
          <cell r="P672" t="str">
            <v>ING. METALURGISTA</v>
          </cell>
          <cell r="Q672" t="str">
            <v>MAESTRO</v>
          </cell>
          <cell r="S672" t="str">
            <v>DOCTOR</v>
          </cell>
          <cell r="U672" t="str">
            <v>CASADO</v>
          </cell>
          <cell r="V672">
            <v>31594</v>
          </cell>
          <cell r="W672" t="str">
            <v>VALERIANO 429 - CASERIO HUAMAN - VICTOR LARCO</v>
          </cell>
          <cell r="X672">
            <v>6</v>
          </cell>
          <cell r="Y672" t="str">
            <v>DIRECTOR DE ESCUELA</v>
          </cell>
        </row>
        <row r="673">
          <cell r="A673">
            <v>3165</v>
          </cell>
          <cell r="B673" t="str">
            <v>INGENIERIA</v>
          </cell>
          <cell r="C673" t="str">
            <v>INGENIERIA METALURGICA</v>
          </cell>
          <cell r="D673" t="str">
            <v>ALVARADO LOYOLA LUIS ANDRES</v>
          </cell>
          <cell r="E673" t="str">
            <v>NOMBRADO</v>
          </cell>
          <cell r="F673" t="str">
            <v>ASOCIADO DE</v>
          </cell>
          <cell r="G673">
            <v>9</v>
          </cell>
          <cell r="H673">
            <v>1</v>
          </cell>
          <cell r="I673">
            <v>240.9</v>
          </cell>
          <cell r="J673">
            <v>580</v>
          </cell>
          <cell r="L673" t="str">
            <v>M</v>
          </cell>
          <cell r="M673" t="str">
            <v>ASO DE</v>
          </cell>
          <cell r="N673">
            <v>32835939</v>
          </cell>
          <cell r="O673" t="str">
            <v>A.F.P</v>
          </cell>
          <cell r="P673" t="str">
            <v>ING. DE MINAS</v>
          </cell>
          <cell r="Q673" t="str">
            <v>MAESTRO</v>
          </cell>
          <cell r="S673" t="str">
            <v xml:space="preserve"> </v>
          </cell>
          <cell r="U673" t="str">
            <v>CASADO</v>
          </cell>
          <cell r="V673">
            <v>32143</v>
          </cell>
          <cell r="W673" t="str">
            <v>MZ. D LOTE 3 - SAN ANDRES V ETAPA - VICTOR LARCO</v>
          </cell>
          <cell r="X673">
            <v>6</v>
          </cell>
          <cell r="Y673" t="str">
            <v>DIRECTOR DE ESCUELA</v>
          </cell>
        </row>
        <row r="674">
          <cell r="A674">
            <v>4154</v>
          </cell>
          <cell r="B674" t="str">
            <v>INGENIERIA</v>
          </cell>
          <cell r="C674" t="str">
            <v>INGENIERIA METALURGICA</v>
          </cell>
          <cell r="D674" t="str">
            <v>PANTA MESONES JULIO TITO</v>
          </cell>
          <cell r="E674" t="str">
            <v>NOMBRADO</v>
          </cell>
          <cell r="F674" t="str">
            <v>ASOCIADO DE</v>
          </cell>
          <cell r="G674">
            <v>10</v>
          </cell>
          <cell r="H674">
            <v>1</v>
          </cell>
          <cell r="I674">
            <v>247</v>
          </cell>
          <cell r="J674">
            <v>580</v>
          </cell>
          <cell r="L674" t="str">
            <v>M</v>
          </cell>
          <cell r="M674" t="str">
            <v>ASO DE</v>
          </cell>
          <cell r="N674">
            <v>16522003</v>
          </cell>
          <cell r="O674" t="str">
            <v>A.F.P</v>
          </cell>
          <cell r="P674" t="str">
            <v>ING. METALURGISTA</v>
          </cell>
          <cell r="Q674" t="str">
            <v>MAESTRO</v>
          </cell>
          <cell r="S674" t="str">
            <v>DOCTOR</v>
          </cell>
          <cell r="U674" t="str">
            <v>CASADO</v>
          </cell>
          <cell r="V674">
            <v>33529</v>
          </cell>
          <cell r="W674" t="str">
            <v>DESAMPARADOS N° 196-A - BUENOS AIRES - VICTOR LARCO</v>
          </cell>
          <cell r="X674" t="str">
            <v/>
          </cell>
          <cell r="Y674" t="str">
            <v/>
          </cell>
        </row>
        <row r="675">
          <cell r="A675">
            <v>4155</v>
          </cell>
          <cell r="B675" t="str">
            <v>INGENIERIA</v>
          </cell>
          <cell r="C675" t="str">
            <v>INGENIERIA METALURGICA</v>
          </cell>
          <cell r="D675" t="str">
            <v>ZAVALETA GUTIERREZ NILTHON EMERSON</v>
          </cell>
          <cell r="E675" t="str">
            <v>NOMBRADO</v>
          </cell>
          <cell r="F675" t="str">
            <v>ASOCIADO DE</v>
          </cell>
          <cell r="G675">
            <v>14</v>
          </cell>
          <cell r="H675">
            <v>1</v>
          </cell>
          <cell r="I675">
            <v>247</v>
          </cell>
          <cell r="J675">
            <v>580</v>
          </cell>
          <cell r="L675" t="str">
            <v>M</v>
          </cell>
          <cell r="M675" t="str">
            <v>ASO DE</v>
          </cell>
          <cell r="N675">
            <v>17911348</v>
          </cell>
          <cell r="O675" t="str">
            <v>A.F.P</v>
          </cell>
          <cell r="P675" t="str">
            <v>ING. METALURGISTA</v>
          </cell>
          <cell r="Q675" t="str">
            <v>MAESTRO</v>
          </cell>
          <cell r="S675" t="str">
            <v xml:space="preserve"> </v>
          </cell>
          <cell r="U675" t="str">
            <v>CASADO</v>
          </cell>
          <cell r="V675">
            <v>33529</v>
          </cell>
          <cell r="W675" t="str">
            <v xml:space="preserve">MZ. E LOTE 2 LA ESMERALDA -  - </v>
          </cell>
          <cell r="X675" t="str">
            <v/>
          </cell>
          <cell r="Y675" t="str">
            <v/>
          </cell>
        </row>
        <row r="676">
          <cell r="A676">
            <v>4544</v>
          </cell>
          <cell r="B676" t="str">
            <v>INGENIERIA</v>
          </cell>
          <cell r="C676" t="str">
            <v>INGENIERIA METALURGICA</v>
          </cell>
          <cell r="D676" t="str">
            <v>ANTONIO ARAUJO EUSEBIO</v>
          </cell>
          <cell r="E676" t="str">
            <v>NOMBRADO</v>
          </cell>
          <cell r="F676" t="str">
            <v>AUXILIAR DE</v>
          </cell>
          <cell r="G676">
            <v>19</v>
          </cell>
          <cell r="H676">
            <v>1</v>
          </cell>
          <cell r="I676">
            <v>126.8</v>
          </cell>
          <cell r="J676">
            <v>300</v>
          </cell>
          <cell r="L676" t="str">
            <v>M</v>
          </cell>
          <cell r="M676" t="str">
            <v>AUX DE</v>
          </cell>
          <cell r="N676">
            <v>18188430</v>
          </cell>
          <cell r="O676" t="str">
            <v>A.F.P</v>
          </cell>
          <cell r="P676" t="str">
            <v>ING. MINAS, GEOL.Y CIVIL</v>
          </cell>
          <cell r="Q676" t="str">
            <v>MAESTRO</v>
          </cell>
          <cell r="S676" t="str">
            <v xml:space="preserve"> </v>
          </cell>
          <cell r="U676" t="str">
            <v>CASADO</v>
          </cell>
          <cell r="V676">
            <v>34474</v>
          </cell>
          <cell r="W676" t="str">
            <v>MZ.Q LOTE 12 - LOS ROSALES DE SAN ANDRES - TRUJILLO</v>
          </cell>
          <cell r="X676">
            <v>6</v>
          </cell>
          <cell r="Y676" t="str">
            <v>DIRECTOR DE ESCUELA</v>
          </cell>
        </row>
        <row r="677">
          <cell r="A677">
            <v>5234</v>
          </cell>
          <cell r="B677" t="str">
            <v>INGENIERIA</v>
          </cell>
          <cell r="C677" t="str">
            <v>INGENIERIA METALURGICA</v>
          </cell>
          <cell r="D677" t="str">
            <v>ARANGO RETAMOZO SOLIO MARINO</v>
          </cell>
          <cell r="E677" t="str">
            <v>NOMBRADO</v>
          </cell>
          <cell r="F677" t="str">
            <v>AUXILIAR TP 20 H</v>
          </cell>
          <cell r="G677">
            <v>186</v>
          </cell>
          <cell r="H677">
            <v>1</v>
          </cell>
          <cell r="I677">
            <v>0</v>
          </cell>
          <cell r="J677">
            <v>140</v>
          </cell>
          <cell r="L677" t="str">
            <v>M</v>
          </cell>
          <cell r="M677" t="str">
            <v>AUX TP</v>
          </cell>
          <cell r="N677">
            <v>26733726</v>
          </cell>
          <cell r="O677" t="str">
            <v>A.F.P.</v>
          </cell>
          <cell r="P677" t="str">
            <v>ING. DE MINAS</v>
          </cell>
          <cell r="Q677" t="str">
            <v>MAESTRO</v>
          </cell>
          <cell r="S677" t="str">
            <v xml:space="preserve"> </v>
          </cell>
          <cell r="U677" t="str">
            <v>SOLTERO</v>
          </cell>
          <cell r="V677">
            <v>36976</v>
          </cell>
          <cell r="W677" t="str">
            <v>MZ. L3 LOTE 8 - COVICORTI - TRUJILLO</v>
          </cell>
          <cell r="X677" t="str">
            <v/>
          </cell>
          <cell r="Y677" t="str">
            <v/>
          </cell>
        </row>
        <row r="678">
          <cell r="A678">
            <v>5596</v>
          </cell>
          <cell r="B678" t="str">
            <v>INGENIERIA</v>
          </cell>
          <cell r="C678" t="str">
            <v>INGENIERIA METALURGICA</v>
          </cell>
          <cell r="D678" t="str">
            <v>GALVAN MALDONADO ALBERTO CIPRIANO</v>
          </cell>
          <cell r="E678" t="str">
            <v>NOMBRADO</v>
          </cell>
          <cell r="F678" t="str">
            <v>AUXILIAR TC</v>
          </cell>
          <cell r="G678">
            <v>216</v>
          </cell>
          <cell r="H678">
            <v>1</v>
          </cell>
          <cell r="I678">
            <v>0</v>
          </cell>
          <cell r="J678">
            <v>0</v>
          </cell>
          <cell r="L678" t="str">
            <v>M</v>
          </cell>
          <cell r="M678" t="str">
            <v>AUX TC</v>
          </cell>
          <cell r="N678" t="str">
            <v>08442404</v>
          </cell>
          <cell r="O678">
            <v>19990</v>
          </cell>
          <cell r="P678" t="str">
            <v>ING. DE MINAS</v>
          </cell>
          <cell r="Q678" t="str">
            <v xml:space="preserve"> </v>
          </cell>
          <cell r="S678" t="str">
            <v xml:space="preserve"> </v>
          </cell>
          <cell r="U678" t="str">
            <v>CASADO</v>
          </cell>
          <cell r="V678">
            <v>38720</v>
          </cell>
          <cell r="W678" t="str">
            <v>MZ. K LOTE 4 - VISTA HERMOSA - TRUJILLO</v>
          </cell>
          <cell r="X678" t="str">
            <v/>
          </cell>
          <cell r="Y678" t="str">
            <v/>
          </cell>
        </row>
        <row r="679">
          <cell r="A679">
            <v>5571</v>
          </cell>
          <cell r="B679" t="str">
            <v>INGENIERIA</v>
          </cell>
          <cell r="C679" t="str">
            <v>INGENIERIA METALURGICA</v>
          </cell>
          <cell r="D679" t="str">
            <v>GAGO PORRAS OLIVER HERIBERTO</v>
          </cell>
          <cell r="E679" t="str">
            <v>NOMBRADO</v>
          </cell>
          <cell r="F679" t="str">
            <v>AUXILIAR TP 20 H</v>
          </cell>
          <cell r="G679">
            <v>674</v>
          </cell>
          <cell r="H679">
            <v>1</v>
          </cell>
          <cell r="I679">
            <v>0</v>
          </cell>
          <cell r="J679">
            <v>0</v>
          </cell>
          <cell r="L679" t="str">
            <v>M</v>
          </cell>
          <cell r="M679" t="str">
            <v>AUX TP</v>
          </cell>
          <cell r="N679">
            <v>32814097</v>
          </cell>
          <cell r="O679">
            <v>19990</v>
          </cell>
          <cell r="P679" t="str">
            <v>**</v>
          </cell>
          <cell r="Q679" t="str">
            <v xml:space="preserve"> </v>
          </cell>
          <cell r="S679" t="str">
            <v xml:space="preserve"> </v>
          </cell>
          <cell r="U679" t="str">
            <v>SOLTERO</v>
          </cell>
          <cell r="V679">
            <v>38504</v>
          </cell>
          <cell r="W679" t="str">
            <v xml:space="preserve"> -  - </v>
          </cell>
          <cell r="X679" t="str">
            <v/>
          </cell>
          <cell r="Y679" t="str">
            <v/>
          </cell>
        </row>
        <row r="680">
          <cell r="A680">
            <v>5595</v>
          </cell>
          <cell r="B680" t="str">
            <v>INGENIERIA</v>
          </cell>
          <cell r="C680" t="str">
            <v>INGENIERIA METALURGICA</v>
          </cell>
          <cell r="D680" t="str">
            <v>ALBERCA HUAMAN LEONARDO ENRIQUE</v>
          </cell>
          <cell r="E680" t="str">
            <v>NOMBRADO</v>
          </cell>
          <cell r="F680" t="str">
            <v>AUXILIAR DE</v>
          </cell>
          <cell r="G680">
            <v>779</v>
          </cell>
          <cell r="H680">
            <v>1</v>
          </cell>
          <cell r="I680">
            <v>0</v>
          </cell>
          <cell r="J680">
            <v>0</v>
          </cell>
          <cell r="L680" t="str">
            <v>M</v>
          </cell>
          <cell r="M680" t="str">
            <v>AUX DE</v>
          </cell>
          <cell r="N680">
            <v>16701507</v>
          </cell>
          <cell r="O680" t="str">
            <v>A.F.P.</v>
          </cell>
          <cell r="P680" t="str">
            <v>ING. METALURGISTA</v>
          </cell>
          <cell r="Q680" t="str">
            <v xml:space="preserve"> </v>
          </cell>
          <cell r="S680" t="str">
            <v xml:space="preserve"> </v>
          </cell>
          <cell r="U680" t="str">
            <v>CASADO</v>
          </cell>
          <cell r="V680">
            <v>38720</v>
          </cell>
          <cell r="W680" t="str">
            <v>FRANCISCO XANDOVAL # 157 - PALERMO - TRUJILLO</v>
          </cell>
          <cell r="X680" t="str">
            <v/>
          </cell>
          <cell r="Y680" t="str">
            <v/>
          </cell>
        </row>
        <row r="681">
          <cell r="A681">
            <v>5770</v>
          </cell>
          <cell r="B681" t="str">
            <v>INGENIERIA</v>
          </cell>
          <cell r="C681" t="str">
            <v>INGENIERIA METALURGICA</v>
          </cell>
          <cell r="D681" t="str">
            <v>DIAZ DIAZ ALEX FABIAN</v>
          </cell>
          <cell r="E681" t="str">
            <v>NOMBRADO</v>
          </cell>
          <cell r="F681" t="str">
            <v>AUXILIAR TC</v>
          </cell>
          <cell r="G681">
            <v>822</v>
          </cell>
          <cell r="H681">
            <v>1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U681">
            <v>0</v>
          </cell>
          <cell r="V681" t="str">
            <v>*</v>
          </cell>
          <cell r="W681">
            <v>0</v>
          </cell>
          <cell r="X681" t="str">
            <v/>
          </cell>
          <cell r="Y681" t="str">
            <v/>
          </cell>
        </row>
        <row r="682">
          <cell r="A682">
            <v>2798</v>
          </cell>
          <cell r="B682" t="str">
            <v>INGENIERIA</v>
          </cell>
          <cell r="C682" t="str">
            <v>INGENIERIA METALURGICA</v>
          </cell>
          <cell r="D682" t="str">
            <v>REYES LOPEZ IVAN ALBERTO</v>
          </cell>
          <cell r="E682" t="str">
            <v>NOMBRADO</v>
          </cell>
          <cell r="F682" t="str">
            <v>PRINCIPAL DE</v>
          </cell>
          <cell r="G682">
            <v>840</v>
          </cell>
          <cell r="H682">
            <v>1</v>
          </cell>
          <cell r="I682">
            <v>630.28</v>
          </cell>
          <cell r="J682">
            <v>1200</v>
          </cell>
          <cell r="L682" t="str">
            <v>M</v>
          </cell>
          <cell r="M682" t="str">
            <v>PRI DE</v>
          </cell>
          <cell r="N682">
            <v>17898446</v>
          </cell>
          <cell r="O682" t="str">
            <v>A.F.P</v>
          </cell>
          <cell r="P682" t="str">
            <v>ING. QUIMICO</v>
          </cell>
          <cell r="Q682" t="str">
            <v>MAESTRO</v>
          </cell>
          <cell r="S682" t="str">
            <v xml:space="preserve"> </v>
          </cell>
          <cell r="U682" t="str">
            <v>CASADO</v>
          </cell>
          <cell r="V682">
            <v>31079</v>
          </cell>
          <cell r="W682" t="str">
            <v>MZ. D LOTE 17A - SAN JOSE DE CALIFORNIA - VICTOR LARCO</v>
          </cell>
          <cell r="X682" t="str">
            <v/>
          </cell>
          <cell r="Y682" t="str">
            <v/>
          </cell>
        </row>
        <row r="683">
          <cell r="A683">
            <v>4523</v>
          </cell>
          <cell r="B683" t="str">
            <v>INGENIERIA</v>
          </cell>
          <cell r="C683" t="str">
            <v>INGENIERIA METALURGICA</v>
          </cell>
          <cell r="D683" t="str">
            <v>VERA ALVARADO JORGE WILFREDO</v>
          </cell>
          <cell r="E683" t="str">
            <v>NOMBRADO</v>
          </cell>
          <cell r="F683" t="str">
            <v>ASOCIADO DE</v>
          </cell>
          <cell r="G683">
            <v>842</v>
          </cell>
          <cell r="H683">
            <v>1</v>
          </cell>
          <cell r="I683">
            <v>86.32</v>
          </cell>
          <cell r="J683">
            <v>580</v>
          </cell>
          <cell r="L683" t="str">
            <v>M</v>
          </cell>
          <cell r="M683" t="str">
            <v>ASO DE</v>
          </cell>
          <cell r="N683">
            <v>18092322</v>
          </cell>
          <cell r="O683" t="str">
            <v>A.F.P</v>
          </cell>
          <cell r="P683" t="str">
            <v>ING. METALURGISTA</v>
          </cell>
          <cell r="Q683" t="str">
            <v>MAESTRO</v>
          </cell>
          <cell r="S683" t="str">
            <v xml:space="preserve"> </v>
          </cell>
          <cell r="U683" t="str">
            <v>CASADO</v>
          </cell>
          <cell r="V683">
            <v>34456</v>
          </cell>
          <cell r="W683" t="str">
            <v>PABLO CASALS N° 365 - MOCHICA - TRUJILLO</v>
          </cell>
          <cell r="X683" t="str">
            <v/>
          </cell>
          <cell r="Y683" t="str">
            <v/>
          </cell>
        </row>
        <row r="684">
          <cell r="A684">
            <v>3196</v>
          </cell>
          <cell r="B684" t="str">
            <v>INGENIERIA</v>
          </cell>
          <cell r="C684" t="str">
            <v>INGENIERIA METALURGICA</v>
          </cell>
          <cell r="D684" t="str">
            <v>PURIZAGA FERNANDEZ ISMAEL IGNACIO</v>
          </cell>
          <cell r="E684" t="str">
            <v>NOMBRADO</v>
          </cell>
          <cell r="F684" t="str">
            <v>ASOCIADO DE</v>
          </cell>
          <cell r="G684">
            <v>843</v>
          </cell>
          <cell r="H684">
            <v>1</v>
          </cell>
          <cell r="I684">
            <v>247</v>
          </cell>
          <cell r="J684">
            <v>580</v>
          </cell>
          <cell r="L684" t="str">
            <v>M</v>
          </cell>
          <cell r="M684" t="str">
            <v>ASO DE</v>
          </cell>
          <cell r="N684">
            <v>17806774</v>
          </cell>
          <cell r="O684" t="str">
            <v>A.F.P</v>
          </cell>
          <cell r="P684" t="str">
            <v>ING. DE MINAS</v>
          </cell>
          <cell r="Q684" t="str">
            <v>MAESTRO</v>
          </cell>
          <cell r="S684" t="str">
            <v xml:space="preserve"> </v>
          </cell>
          <cell r="U684" t="str">
            <v>CASADO</v>
          </cell>
          <cell r="V684">
            <v>32223</v>
          </cell>
          <cell r="W684" t="str">
            <v>LLOQUE YUPANQUI N° 234 - SANTA MARIA - TRUJILLO</v>
          </cell>
          <cell r="X684" t="str">
            <v/>
          </cell>
          <cell r="Y684" t="str">
            <v/>
          </cell>
        </row>
        <row r="685">
          <cell r="A685">
            <v>4948</v>
          </cell>
          <cell r="B685" t="str">
            <v>INGENIERIA</v>
          </cell>
          <cell r="C685" t="str">
            <v>INGENIERIA METALURGICA</v>
          </cell>
          <cell r="D685" t="str">
            <v>AGUILAR RODRIGUEZ LUIS WILFREDO</v>
          </cell>
          <cell r="E685" t="str">
            <v>NOMBRADO</v>
          </cell>
          <cell r="F685" t="str">
            <v>AUXILIAR TC</v>
          </cell>
          <cell r="G685">
            <v>851</v>
          </cell>
          <cell r="H685">
            <v>1</v>
          </cell>
          <cell r="I685">
            <v>130.38</v>
          </cell>
          <cell r="J685">
            <v>280</v>
          </cell>
          <cell r="L685" t="str">
            <v>M</v>
          </cell>
          <cell r="M685" t="str">
            <v>AUX TC</v>
          </cell>
          <cell r="N685">
            <v>18178929</v>
          </cell>
          <cell r="O685" t="str">
            <v>A.F.P</v>
          </cell>
          <cell r="P685" t="str">
            <v>ING. METALURGISTA</v>
          </cell>
          <cell r="Q685" t="str">
            <v xml:space="preserve"> </v>
          </cell>
          <cell r="S685" t="str">
            <v xml:space="preserve"> </v>
          </cell>
          <cell r="U685" t="str">
            <v>SOLTERO</v>
          </cell>
          <cell r="V685">
            <v>36269</v>
          </cell>
          <cell r="W685" t="str">
            <v>9 DE OCTUBRE N° 776 - HUERTA GRANDE - TRUJILLO</v>
          </cell>
          <cell r="X685" t="str">
            <v/>
          </cell>
          <cell r="Y685" t="str">
            <v/>
          </cell>
        </row>
        <row r="686">
          <cell r="A686">
            <v>5312</v>
          </cell>
          <cell r="B686" t="str">
            <v>INGENIERIA</v>
          </cell>
          <cell r="C686" t="str">
            <v>INGENIERIA METALURGICA</v>
          </cell>
          <cell r="D686" t="str">
            <v>GAYOSO PAREDES MOISES HUMBERTO</v>
          </cell>
          <cell r="E686" t="str">
            <v>NOMBRADO</v>
          </cell>
          <cell r="F686" t="str">
            <v>AUXILIAR TC</v>
          </cell>
          <cell r="G686">
            <v>852</v>
          </cell>
          <cell r="H686">
            <v>1</v>
          </cell>
          <cell r="I686">
            <v>0</v>
          </cell>
          <cell r="J686">
            <v>280</v>
          </cell>
          <cell r="L686" t="str">
            <v>M</v>
          </cell>
          <cell r="M686" t="str">
            <v>AUX TC</v>
          </cell>
          <cell r="N686">
            <v>32789415</v>
          </cell>
          <cell r="O686">
            <v>19990</v>
          </cell>
          <cell r="P686" t="str">
            <v>ING. DE MINAS</v>
          </cell>
          <cell r="Q686" t="str">
            <v xml:space="preserve"> </v>
          </cell>
          <cell r="S686" t="str">
            <v xml:space="preserve"> </v>
          </cell>
          <cell r="U686" t="str">
            <v>CASADO</v>
          </cell>
          <cell r="V686">
            <v>37347</v>
          </cell>
          <cell r="W686" t="str">
            <v>STA. MARIA # 470-DPTO. 203 - LA MERCED III ETAPA - TRUJILLO</v>
          </cell>
          <cell r="X686" t="str">
            <v/>
          </cell>
          <cell r="Y686" t="str">
            <v/>
          </cell>
        </row>
        <row r="687">
          <cell r="A687">
            <v>5612</v>
          </cell>
          <cell r="B687" t="str">
            <v>INGENIERIA</v>
          </cell>
          <cell r="C687" t="str">
            <v>INGENIERIA METALURGICA</v>
          </cell>
          <cell r="D687" t="str">
            <v>AYALA ORIHUELA GHERCY GUSTAVO</v>
          </cell>
          <cell r="E687" t="str">
            <v>NOMBRADO</v>
          </cell>
          <cell r="F687" t="str">
            <v>AUXILIAR TC</v>
          </cell>
          <cell r="G687">
            <v>853</v>
          </cell>
          <cell r="H687">
            <v>1</v>
          </cell>
          <cell r="I687">
            <v>0</v>
          </cell>
          <cell r="J687">
            <v>280</v>
          </cell>
          <cell r="L687" t="str">
            <v>M</v>
          </cell>
          <cell r="M687" t="str">
            <v>AUX TC</v>
          </cell>
          <cell r="N687">
            <v>18178758</v>
          </cell>
          <cell r="O687">
            <v>19990</v>
          </cell>
          <cell r="P687" t="str">
            <v>ING. SISTEMAS</v>
          </cell>
          <cell r="Q687" t="str">
            <v xml:space="preserve"> </v>
          </cell>
          <cell r="S687" t="str">
            <v xml:space="preserve"> </v>
          </cell>
          <cell r="U687" t="str">
            <v>CASADO</v>
          </cell>
          <cell r="V687">
            <v>38720</v>
          </cell>
          <cell r="W687" t="str">
            <v>DAVID LOZANO  1035 - EL BOSQUE - TRUJILLO</v>
          </cell>
          <cell r="X687" t="str">
            <v/>
          </cell>
          <cell r="Y687" t="str">
            <v/>
          </cell>
        </row>
        <row r="688">
          <cell r="A688">
            <v>2756</v>
          </cell>
          <cell r="B688" t="str">
            <v>INGENIERIA</v>
          </cell>
          <cell r="C688" t="str">
            <v>INGENIERIA METALURGICA</v>
          </cell>
          <cell r="D688" t="str">
            <v>CORTIJO GARCIA AGUSBERTO</v>
          </cell>
          <cell r="E688" t="str">
            <v>NOMBRADO</v>
          </cell>
          <cell r="F688" t="str">
            <v>PRINCIPAL DE</v>
          </cell>
          <cell r="G688">
            <v>929</v>
          </cell>
          <cell r="H688">
            <v>1</v>
          </cell>
          <cell r="I688">
            <v>630.28</v>
          </cell>
          <cell r="J688">
            <v>1200</v>
          </cell>
          <cell r="L688" t="str">
            <v>M</v>
          </cell>
          <cell r="M688" t="str">
            <v>PRI DE</v>
          </cell>
          <cell r="N688">
            <v>17866471</v>
          </cell>
          <cell r="O688" t="str">
            <v>A.F.P</v>
          </cell>
          <cell r="P688" t="str">
            <v>ING. QUIMICO</v>
          </cell>
          <cell r="Q688" t="str">
            <v>MAESTRO</v>
          </cell>
          <cell r="S688" t="str">
            <v xml:space="preserve"> </v>
          </cell>
          <cell r="U688" t="str">
            <v>CASADO</v>
          </cell>
          <cell r="V688">
            <v>30949</v>
          </cell>
          <cell r="W688" t="str">
            <v>PEDRO MUÑIZ 1118 - SANTA ISABEL - TRUJILLO</v>
          </cell>
          <cell r="X688" t="str">
            <v/>
          </cell>
          <cell r="Y688" t="str">
            <v/>
          </cell>
        </row>
        <row r="689">
          <cell r="A689">
            <v>5598</v>
          </cell>
          <cell r="B689" t="str">
            <v>INGENIERIA</v>
          </cell>
          <cell r="C689" t="str">
            <v>INGENIERIA METALURGICA</v>
          </cell>
          <cell r="D689" t="str">
            <v>MURO TORIBIO JAIME RICARDO</v>
          </cell>
          <cell r="E689" t="str">
            <v>CONTRATADO</v>
          </cell>
          <cell r="F689" t="str">
            <v>AUXILIAR TC</v>
          </cell>
          <cell r="G689">
            <v>459</v>
          </cell>
          <cell r="H689">
            <v>1</v>
          </cell>
          <cell r="I689">
            <v>0</v>
          </cell>
          <cell r="J689">
            <v>0</v>
          </cell>
          <cell r="L689" t="str">
            <v>M</v>
          </cell>
          <cell r="M689" t="str">
            <v>AUX TC</v>
          </cell>
          <cell r="N689">
            <v>18040884</v>
          </cell>
          <cell r="O689">
            <v>19990</v>
          </cell>
          <cell r="P689" t="str">
            <v>ING. METALURGISTA</v>
          </cell>
          <cell r="Q689" t="str">
            <v xml:space="preserve"> </v>
          </cell>
          <cell r="S689" t="str">
            <v xml:space="preserve"> </v>
          </cell>
          <cell r="U689" t="str">
            <v>CASADO</v>
          </cell>
          <cell r="V689">
            <v>38720</v>
          </cell>
          <cell r="W689" t="str">
            <v>MARIANO MELGAR # 155 - VISTA ALEGRE - VICTOR LARCO</v>
          </cell>
          <cell r="X689" t="str">
            <v/>
          </cell>
          <cell r="Y689" t="str">
            <v/>
          </cell>
        </row>
        <row r="690">
          <cell r="A690">
            <v>5778</v>
          </cell>
          <cell r="B690" t="str">
            <v>INGENIERIA</v>
          </cell>
          <cell r="C690" t="str">
            <v>INGENIERIA METALURGICA</v>
          </cell>
          <cell r="D690" t="str">
            <v>BRICEÑO ROLDAN BRAULIO FEDERICO</v>
          </cell>
          <cell r="E690" t="str">
            <v>CONTRATADO</v>
          </cell>
          <cell r="F690" t="str">
            <v>AUXILIAR TC</v>
          </cell>
          <cell r="G690">
            <v>585</v>
          </cell>
          <cell r="H690">
            <v>1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U690">
            <v>0</v>
          </cell>
          <cell r="V690" t="str">
            <v>*</v>
          </cell>
          <cell r="W690">
            <v>0</v>
          </cell>
          <cell r="X690" t="str">
            <v/>
          </cell>
          <cell r="Y690" t="str">
            <v/>
          </cell>
        </row>
        <row r="691">
          <cell r="A691">
            <v>5233</v>
          </cell>
          <cell r="B691" t="str">
            <v>INGENIERIA</v>
          </cell>
          <cell r="C691" t="str">
            <v>INGENIERIA METALURGICA</v>
          </cell>
          <cell r="D691" t="str">
            <v>SICCHA RUIZ ORLANDO ALEX</v>
          </cell>
          <cell r="E691" t="str">
            <v>CONTRATADO</v>
          </cell>
          <cell r="F691" t="str">
            <v>AUXILIAR TC</v>
          </cell>
          <cell r="G691">
            <v>998</v>
          </cell>
          <cell r="H691">
            <v>1</v>
          </cell>
          <cell r="I691">
            <v>0</v>
          </cell>
          <cell r="J691">
            <v>0</v>
          </cell>
          <cell r="L691" t="str">
            <v>M</v>
          </cell>
          <cell r="M691" t="str">
            <v>AUX TC</v>
          </cell>
          <cell r="N691">
            <v>18026960</v>
          </cell>
          <cell r="O691" t="str">
            <v>A.F.P.</v>
          </cell>
          <cell r="P691" t="str">
            <v>ING. DE MINAS</v>
          </cell>
          <cell r="Q691" t="str">
            <v xml:space="preserve"> </v>
          </cell>
          <cell r="S691" t="str">
            <v xml:space="preserve"> </v>
          </cell>
          <cell r="U691" t="str">
            <v>SOLTERO</v>
          </cell>
          <cell r="V691">
            <v>36976</v>
          </cell>
          <cell r="W691" t="str">
            <v>FELIX ALDAR 454 -  - LA ESPERANZA</v>
          </cell>
          <cell r="X691" t="str">
            <v/>
          </cell>
          <cell r="Y691" t="str">
            <v/>
          </cell>
        </row>
        <row r="692">
          <cell r="A692">
            <v>0</v>
          </cell>
          <cell r="B692" t="str">
            <v>INGENIERIA</v>
          </cell>
          <cell r="C692" t="str">
            <v>INGENIERIA METALURGICA</v>
          </cell>
          <cell r="D692" t="str">
            <v>VACANTE</v>
          </cell>
          <cell r="E692">
            <v>0</v>
          </cell>
          <cell r="F692">
            <v>0</v>
          </cell>
          <cell r="G692">
            <v>164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U692">
            <v>0</v>
          </cell>
          <cell r="V692" t="str">
            <v>*</v>
          </cell>
          <cell r="W692">
            <v>0</v>
          </cell>
          <cell r="Y692" t="str">
            <v/>
          </cell>
        </row>
        <row r="693">
          <cell r="A693">
            <v>5266</v>
          </cell>
          <cell r="B693" t="str">
            <v>INGENIERIA</v>
          </cell>
          <cell r="C693" t="str">
            <v>INGENIERIA DE SISTEMAS</v>
          </cell>
          <cell r="D693" t="str">
            <v>OBANDO ROLDAN JUAN CARLOS</v>
          </cell>
          <cell r="E693" t="str">
            <v>NOMBRADO</v>
          </cell>
          <cell r="F693" t="str">
            <v>AUXILIAR TC</v>
          </cell>
          <cell r="G693">
            <v>754</v>
          </cell>
          <cell r="H693">
            <v>1</v>
          </cell>
          <cell r="I693">
            <v>0</v>
          </cell>
          <cell r="J693">
            <v>140</v>
          </cell>
          <cell r="L693" t="str">
            <v>M</v>
          </cell>
          <cell r="M693" t="str">
            <v>AUX TP</v>
          </cell>
          <cell r="N693">
            <v>18122605</v>
          </cell>
          <cell r="O693">
            <v>19990</v>
          </cell>
          <cell r="P693" t="str">
            <v>ING DE COMPUTACION Y SIST.</v>
          </cell>
          <cell r="Q693" t="str">
            <v>MAESTRO</v>
          </cell>
          <cell r="S693" t="str">
            <v xml:space="preserve"> </v>
          </cell>
          <cell r="U693" t="str">
            <v>SOLTERO</v>
          </cell>
          <cell r="V693">
            <v>37155</v>
          </cell>
          <cell r="W693" t="str">
            <v>LA PERLA # 570-2 - SANTA INES - TRUJILLO</v>
          </cell>
          <cell r="X693" t="str">
            <v/>
          </cell>
          <cell r="Y693" t="str">
            <v/>
          </cell>
        </row>
        <row r="694">
          <cell r="A694">
            <v>4247</v>
          </cell>
          <cell r="B694" t="str">
            <v>INGENIERIA</v>
          </cell>
          <cell r="C694" t="str">
            <v>INGENIERIA DE SISTEMAS</v>
          </cell>
          <cell r="D694" t="str">
            <v>SANTOS FERNANDEZ JUAN PEDRO</v>
          </cell>
          <cell r="E694" t="str">
            <v>NOMBRADO</v>
          </cell>
          <cell r="F694" t="str">
            <v>AUXILIAR TC</v>
          </cell>
          <cell r="G694">
            <v>828</v>
          </cell>
          <cell r="H694">
            <v>1</v>
          </cell>
          <cell r="I694">
            <v>129.41999999999999</v>
          </cell>
          <cell r="J694">
            <v>280</v>
          </cell>
          <cell r="L694" t="str">
            <v>M</v>
          </cell>
          <cell r="M694" t="str">
            <v>AUX TC</v>
          </cell>
          <cell r="N694">
            <v>17896289</v>
          </cell>
          <cell r="O694" t="str">
            <v>A.F.P</v>
          </cell>
          <cell r="P694" t="str">
            <v>ING. INDUSTRIAL</v>
          </cell>
          <cell r="Q694" t="str">
            <v>MAESTRO</v>
          </cell>
          <cell r="S694" t="str">
            <v xml:space="preserve"> </v>
          </cell>
          <cell r="U694" t="str">
            <v>SOLTERO</v>
          </cell>
          <cell r="V694">
            <v>33792</v>
          </cell>
          <cell r="W694" t="str">
            <v xml:space="preserve">MARISCAL DE ORBEGOSO Nº 249 -  - </v>
          </cell>
          <cell r="X694">
            <v>5</v>
          </cell>
          <cell r="Y694" t="str">
            <v>JEFE DE DEPARTAMENTO</v>
          </cell>
        </row>
        <row r="695">
          <cell r="A695">
            <v>5086</v>
          </cell>
          <cell r="B695" t="str">
            <v>INGENIERIA</v>
          </cell>
          <cell r="C695" t="str">
            <v>INGENIERIA DE SISTEMAS</v>
          </cell>
          <cell r="D695" t="str">
            <v>RAMIREZ LUNA VICTORIA CESAR AUGUSTO</v>
          </cell>
          <cell r="E695" t="str">
            <v>NOMBRADO</v>
          </cell>
          <cell r="F695" t="str">
            <v>AUXILIAR TP 20 H</v>
          </cell>
          <cell r="G695">
            <v>829</v>
          </cell>
          <cell r="H695">
            <v>1</v>
          </cell>
          <cell r="I695">
            <v>29.34</v>
          </cell>
          <cell r="J695">
            <v>140</v>
          </cell>
          <cell r="L695" t="str">
            <v>M</v>
          </cell>
          <cell r="M695" t="str">
            <v>AUX TP</v>
          </cell>
          <cell r="N695">
            <v>18021952</v>
          </cell>
          <cell r="O695" t="str">
            <v>A.F.P</v>
          </cell>
          <cell r="P695" t="str">
            <v>ING DE COMPUTACION Y SIST.</v>
          </cell>
          <cell r="Q695" t="str">
            <v>MAESTRO</v>
          </cell>
          <cell r="S695" t="str">
            <v>DOCTOR</v>
          </cell>
          <cell r="U695" t="str">
            <v>CASADO</v>
          </cell>
          <cell r="V695">
            <v>36469</v>
          </cell>
          <cell r="W695" t="str">
            <v>SAN JUAN 323 - SAN ANDRES - TRUJILLO</v>
          </cell>
          <cell r="X695" t="str">
            <v/>
          </cell>
          <cell r="Y695" t="str">
            <v/>
          </cell>
        </row>
        <row r="696">
          <cell r="A696">
            <v>5337</v>
          </cell>
          <cell r="B696" t="str">
            <v>INGENIERIA</v>
          </cell>
          <cell r="C696" t="str">
            <v>INGENIERIA DE SISTEMAS</v>
          </cell>
          <cell r="D696" t="str">
            <v>VIDAL MELGAREJO ZORAIDA YANET</v>
          </cell>
          <cell r="E696" t="str">
            <v>NOMBRADO</v>
          </cell>
          <cell r="F696" t="str">
            <v>AUXILIAR TC</v>
          </cell>
          <cell r="G696">
            <v>831</v>
          </cell>
          <cell r="H696">
            <v>1</v>
          </cell>
          <cell r="I696">
            <v>130.38</v>
          </cell>
          <cell r="J696">
            <v>280</v>
          </cell>
          <cell r="L696" t="str">
            <v>F</v>
          </cell>
          <cell r="M696" t="str">
            <v>AUX TC</v>
          </cell>
          <cell r="N696">
            <v>18153095</v>
          </cell>
          <cell r="O696" t="str">
            <v>A.F.P</v>
          </cell>
          <cell r="P696" t="str">
            <v>ING DE COMPUTACION Y SIST.</v>
          </cell>
          <cell r="Q696" t="str">
            <v xml:space="preserve"> </v>
          </cell>
          <cell r="S696" t="str">
            <v xml:space="preserve"> </v>
          </cell>
          <cell r="U696" t="str">
            <v>SOLTERA</v>
          </cell>
          <cell r="V696">
            <v>37368</v>
          </cell>
          <cell r="W696" t="str">
            <v>LOS GLADIOLOS 242 - SANTA EDELMIRA - VICTOR LARCO</v>
          </cell>
          <cell r="X696" t="str">
            <v/>
          </cell>
          <cell r="Y696" t="str">
            <v/>
          </cell>
        </row>
        <row r="697">
          <cell r="A697">
            <v>5339</v>
          </cell>
          <cell r="B697" t="str">
            <v>INGENIERIA</v>
          </cell>
          <cell r="C697" t="str">
            <v>INGENIERIA DE SISTEMAS</v>
          </cell>
          <cell r="D697" t="str">
            <v>ARELLANO SALAZAR CESAR</v>
          </cell>
          <cell r="E697" t="str">
            <v>NOMBRADO</v>
          </cell>
          <cell r="F697" t="str">
            <v>AUXILIAR TC</v>
          </cell>
          <cell r="G697">
            <v>832</v>
          </cell>
          <cell r="H697">
            <v>1</v>
          </cell>
          <cell r="I697">
            <v>130.38</v>
          </cell>
          <cell r="J697">
            <v>280</v>
          </cell>
          <cell r="L697" t="str">
            <v>M</v>
          </cell>
          <cell r="M697" t="str">
            <v>AUX TC</v>
          </cell>
          <cell r="N697">
            <v>18147714</v>
          </cell>
          <cell r="O697" t="str">
            <v>A.F.P</v>
          </cell>
          <cell r="P697" t="str">
            <v>ING.ELECTRONICO</v>
          </cell>
          <cell r="Q697" t="str">
            <v xml:space="preserve"> </v>
          </cell>
          <cell r="S697" t="str">
            <v xml:space="preserve"> </v>
          </cell>
          <cell r="U697" t="str">
            <v>CASADO</v>
          </cell>
          <cell r="V697">
            <v>37369</v>
          </cell>
          <cell r="W697" t="str">
            <v>MZ. A-20 LOTE 16 - MANUEL AREVALO III ETAPA - LA ESPERANZA</v>
          </cell>
          <cell r="X697" t="str">
            <v/>
          </cell>
          <cell r="Y697" t="str">
            <v/>
          </cell>
        </row>
        <row r="698">
          <cell r="A698">
            <v>5376</v>
          </cell>
          <cell r="B698" t="str">
            <v>INGENIERIA</v>
          </cell>
          <cell r="C698" t="str">
            <v>INGENIERIA DE SISTEMAS</v>
          </cell>
          <cell r="D698" t="str">
            <v>AGREDA GAMBOA EVERSON DAVID</v>
          </cell>
          <cell r="E698" t="str">
            <v>NOMBRADO</v>
          </cell>
          <cell r="F698" t="str">
            <v>AUXILIAR TP 20 H</v>
          </cell>
          <cell r="G698">
            <v>838</v>
          </cell>
          <cell r="H698">
            <v>1</v>
          </cell>
          <cell r="I698">
            <v>0</v>
          </cell>
          <cell r="J698">
            <v>140</v>
          </cell>
          <cell r="L698" t="str">
            <v>M</v>
          </cell>
          <cell r="M698" t="str">
            <v>AUX TP</v>
          </cell>
          <cell r="N698">
            <v>18161457</v>
          </cell>
          <cell r="O698" t="str">
            <v>A.F.P.</v>
          </cell>
          <cell r="P698" t="str">
            <v>ING.SISTEMAS</v>
          </cell>
          <cell r="Q698" t="str">
            <v xml:space="preserve"> </v>
          </cell>
          <cell r="S698" t="str">
            <v xml:space="preserve"> </v>
          </cell>
          <cell r="U698" t="str">
            <v>SOLTERO</v>
          </cell>
          <cell r="V698">
            <v>37487</v>
          </cell>
          <cell r="W698" t="str">
            <v>FRANCISCO SANDOVAL # 152 2DO. PISO - PALERMO - TRUJILLO</v>
          </cell>
          <cell r="X698" t="str">
            <v/>
          </cell>
          <cell r="Y698" t="str">
            <v/>
          </cell>
        </row>
        <row r="699">
          <cell r="A699">
            <v>4996</v>
          </cell>
          <cell r="B699" t="str">
            <v>INGENIERIA</v>
          </cell>
          <cell r="C699" t="str">
            <v>INGENIERIA DE SISTEMAS</v>
          </cell>
          <cell r="D699" t="str">
            <v>BOY CHAVIL LUIS ENRRIQUE</v>
          </cell>
          <cell r="E699" t="str">
            <v>NOMBRADO</v>
          </cell>
          <cell r="F699" t="str">
            <v>AUXILIAR TC</v>
          </cell>
          <cell r="G699">
            <v>849</v>
          </cell>
          <cell r="H699">
            <v>1</v>
          </cell>
          <cell r="I699">
            <v>0</v>
          </cell>
          <cell r="J699">
            <v>280</v>
          </cell>
          <cell r="L699" t="str">
            <v>M</v>
          </cell>
          <cell r="M699" t="str">
            <v>AUX TC</v>
          </cell>
          <cell r="N699">
            <v>18842081</v>
          </cell>
          <cell r="O699" t="str">
            <v>A.F.P</v>
          </cell>
          <cell r="P699" t="str">
            <v>LIC.EN COMPUTACION</v>
          </cell>
          <cell r="Q699" t="str">
            <v>MAESTRO</v>
          </cell>
          <cell r="S699" t="str">
            <v xml:space="preserve"> </v>
          </cell>
          <cell r="U699" t="str">
            <v>SOLTERO</v>
          </cell>
          <cell r="V699">
            <v>36438</v>
          </cell>
          <cell r="W699" t="str">
            <v xml:space="preserve">LOS CANARIOS MZ.H5-LOTE 3 - LA ALAMEDA - </v>
          </cell>
          <cell r="X699" t="str">
            <v/>
          </cell>
          <cell r="Y699" t="str">
            <v/>
          </cell>
        </row>
        <row r="700">
          <cell r="A700">
            <v>5599</v>
          </cell>
          <cell r="B700" t="str">
            <v>SEDE DESCENTRALIZADA VALLE JEQUETEPEQUE</v>
          </cell>
          <cell r="C700" t="str">
            <v>INGENIERIA DE SISTEMAS</v>
          </cell>
          <cell r="D700" t="str">
            <v>TENORIO CABRERA JULIO LUIS</v>
          </cell>
          <cell r="E700" t="str">
            <v>NOMBRADO</v>
          </cell>
          <cell r="F700" t="str">
            <v>AUXILIAR TC</v>
          </cell>
          <cell r="G700">
            <v>987</v>
          </cell>
          <cell r="H700">
            <v>1</v>
          </cell>
          <cell r="I700">
            <v>0</v>
          </cell>
          <cell r="J700">
            <v>0</v>
          </cell>
          <cell r="L700" t="str">
            <v>M</v>
          </cell>
          <cell r="M700" t="str">
            <v>AUX TC</v>
          </cell>
          <cell r="N700">
            <v>18010612</v>
          </cell>
          <cell r="O700">
            <v>19990</v>
          </cell>
          <cell r="P700" t="str">
            <v>ING DE COMPUTACION Y SIST.</v>
          </cell>
          <cell r="Q700" t="str">
            <v xml:space="preserve"> </v>
          </cell>
          <cell r="S700" t="str">
            <v xml:space="preserve"> </v>
          </cell>
          <cell r="U700" t="str">
            <v>SOLTERO</v>
          </cell>
          <cell r="V700">
            <v>38720</v>
          </cell>
          <cell r="W700" t="str">
            <v>HUALLAGA 143 -  - TRUJILLO</v>
          </cell>
          <cell r="X700" t="str">
            <v/>
          </cell>
          <cell r="Y700" t="str">
            <v/>
          </cell>
        </row>
        <row r="701">
          <cell r="A701">
            <v>5600</v>
          </cell>
          <cell r="B701" t="str">
            <v>INGENIERIA</v>
          </cell>
          <cell r="C701" t="str">
            <v>INGENIERIA DE SISTEMAS</v>
          </cell>
          <cell r="D701" t="str">
            <v>TORRES VILLANUEVA MARCELINO</v>
          </cell>
          <cell r="E701" t="str">
            <v>CONTRATADO</v>
          </cell>
          <cell r="F701" t="str">
            <v>AUXILIAR TC</v>
          </cell>
          <cell r="G701">
            <v>207</v>
          </cell>
          <cell r="H701">
            <v>1</v>
          </cell>
          <cell r="I701">
            <v>0</v>
          </cell>
          <cell r="J701">
            <v>0</v>
          </cell>
          <cell r="L701" t="str">
            <v>M</v>
          </cell>
          <cell r="M701" t="str">
            <v>AUX TC</v>
          </cell>
          <cell r="N701">
            <v>17865408</v>
          </cell>
          <cell r="O701">
            <v>19990</v>
          </cell>
          <cell r="P701" t="str">
            <v>ING. QUIMICO</v>
          </cell>
          <cell r="Q701" t="str">
            <v xml:space="preserve"> </v>
          </cell>
          <cell r="S701" t="str">
            <v xml:space="preserve"> </v>
          </cell>
          <cell r="U701" t="str">
            <v>CASADO</v>
          </cell>
          <cell r="V701">
            <v>38720</v>
          </cell>
          <cell r="W701" t="str">
            <v>PROGRESO 165 - HUERTA GRANDE - TRUJILLO</v>
          </cell>
          <cell r="X701" t="str">
            <v/>
          </cell>
          <cell r="Y701" t="str">
            <v/>
          </cell>
        </row>
        <row r="702">
          <cell r="A702">
            <v>5338</v>
          </cell>
          <cell r="B702" t="str">
            <v>INGENIERIA</v>
          </cell>
          <cell r="C702" t="str">
            <v>INGENIERIA DE SISTEMAS</v>
          </cell>
          <cell r="D702" t="str">
            <v>DIAZ SANCHEZ JAIME EDUARDO</v>
          </cell>
          <cell r="E702" t="str">
            <v>CONTRATADO</v>
          </cell>
          <cell r="F702" t="str">
            <v>AUXILIAR TC</v>
          </cell>
          <cell r="G702">
            <v>383</v>
          </cell>
          <cell r="H702">
            <v>1</v>
          </cell>
          <cell r="I702">
            <v>0</v>
          </cell>
          <cell r="J702">
            <v>0</v>
          </cell>
          <cell r="L702" t="str">
            <v>M</v>
          </cell>
          <cell r="M702" t="str">
            <v>AUX TP</v>
          </cell>
          <cell r="N702">
            <v>19210676</v>
          </cell>
          <cell r="O702" t="str">
            <v>A.F.P.</v>
          </cell>
          <cell r="P702" t="str">
            <v>ING.SISTEMAS</v>
          </cell>
          <cell r="Q702" t="str">
            <v xml:space="preserve"> </v>
          </cell>
          <cell r="S702" t="str">
            <v xml:space="preserve"> </v>
          </cell>
          <cell r="U702" t="str">
            <v>SOLTERO</v>
          </cell>
          <cell r="V702">
            <v>37369</v>
          </cell>
          <cell r="W702" t="str">
            <v>LOS PAUJILES MZ. C LOTE 8 2DO. PISO - LOS FLORES - VICTOR LARCO</v>
          </cell>
          <cell r="X702" t="str">
            <v/>
          </cell>
          <cell r="Y702" t="str">
            <v/>
          </cell>
        </row>
        <row r="703">
          <cell r="A703">
            <v>5794</v>
          </cell>
          <cell r="B703" t="str">
            <v>INGENIERIA</v>
          </cell>
          <cell r="C703" t="str">
            <v>INGENIERIA DE SISTEMAS</v>
          </cell>
          <cell r="D703" t="str">
            <v>MENDOZA RIVERA RICARDO DARÍO</v>
          </cell>
          <cell r="E703" t="str">
            <v>CONTRATADO</v>
          </cell>
          <cell r="F703" t="str">
            <v>AUXILIAR TC</v>
          </cell>
          <cell r="G703">
            <v>753</v>
          </cell>
          <cell r="H703">
            <v>1</v>
          </cell>
          <cell r="I703">
            <v>0</v>
          </cell>
          <cell r="J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U703">
            <v>0</v>
          </cell>
          <cell r="V703" t="str">
            <v>*</v>
          </cell>
          <cell r="W703">
            <v>0</v>
          </cell>
          <cell r="X703" t="str">
            <v/>
          </cell>
          <cell r="Y703" t="str">
            <v/>
          </cell>
          <cell r="Z703" t="str">
            <v>REEM. TENORIO (NOMBRADO VALLE)</v>
          </cell>
        </row>
        <row r="704">
          <cell r="A704">
            <v>5601</v>
          </cell>
          <cell r="B704" t="str">
            <v>INGENIERIA</v>
          </cell>
          <cell r="C704" t="str">
            <v>INGENIERIA DE SISTEMAS</v>
          </cell>
          <cell r="D704" t="str">
            <v>MENDEZ ZAVALETA OSCAR ALEJANDRO</v>
          </cell>
          <cell r="E704" t="str">
            <v>CONTRATADO</v>
          </cell>
          <cell r="F704" t="str">
            <v>AUXILIAR TP 20 H</v>
          </cell>
          <cell r="G704">
            <v>837</v>
          </cell>
          <cell r="H704">
            <v>1</v>
          </cell>
          <cell r="I704">
            <v>0</v>
          </cell>
          <cell r="J704">
            <v>0</v>
          </cell>
          <cell r="L704" t="str">
            <v>M</v>
          </cell>
          <cell r="M704" t="str">
            <v>AUX TC</v>
          </cell>
          <cell r="N704">
            <v>18162610</v>
          </cell>
          <cell r="O704">
            <v>19990</v>
          </cell>
          <cell r="P704" t="str">
            <v>ING.SISTEMAS</v>
          </cell>
          <cell r="Q704" t="str">
            <v xml:space="preserve"> </v>
          </cell>
          <cell r="S704" t="str">
            <v xml:space="preserve"> </v>
          </cell>
          <cell r="U704" t="str">
            <v>CASADO</v>
          </cell>
          <cell r="V704">
            <v>38720</v>
          </cell>
          <cell r="W704" t="str">
            <v>JULIO CHIRIBOGA 1110-6 - LAS QUINTANAS - TRUJILLO</v>
          </cell>
          <cell r="X704" t="str">
            <v/>
          </cell>
          <cell r="Y704" t="str">
            <v/>
          </cell>
        </row>
        <row r="705">
          <cell r="A705">
            <v>4535</v>
          </cell>
          <cell r="B705" t="str">
            <v>INGENIERIA</v>
          </cell>
          <cell r="C705" t="str">
            <v>INGENIERIA INDUSTRIAL</v>
          </cell>
          <cell r="D705" t="str">
            <v>HERNANDEZ MOLINA ANGEL</v>
          </cell>
          <cell r="E705" t="str">
            <v>NOMBRADO</v>
          </cell>
          <cell r="F705" t="str">
            <v>ASOCIADO TC</v>
          </cell>
          <cell r="G705">
            <v>512</v>
          </cell>
          <cell r="H705">
            <v>1</v>
          </cell>
          <cell r="I705">
            <v>286.33999999999997</v>
          </cell>
          <cell r="J705">
            <v>560</v>
          </cell>
          <cell r="L705" t="str">
            <v>M</v>
          </cell>
          <cell r="M705" t="str">
            <v>ASO TC</v>
          </cell>
          <cell r="N705">
            <v>17980292</v>
          </cell>
          <cell r="O705" t="str">
            <v>A.F.P</v>
          </cell>
          <cell r="P705" t="str">
            <v>ING. INDUSTRIAL</v>
          </cell>
          <cell r="Q705" t="str">
            <v>MAESTRO</v>
          </cell>
          <cell r="S705" t="str">
            <v xml:space="preserve"> </v>
          </cell>
          <cell r="U705" t="str">
            <v>CASADO</v>
          </cell>
          <cell r="V705">
            <v>34456</v>
          </cell>
          <cell r="W705" t="str">
            <v>J. KENNEDY N° 123 - LA PERLA - TRUJILLO</v>
          </cell>
          <cell r="X705">
            <v>6</v>
          </cell>
          <cell r="Y705" t="str">
            <v>DIRECTOR DE ESCUELA</v>
          </cell>
        </row>
        <row r="706">
          <cell r="A706">
            <v>4910</v>
          </cell>
          <cell r="B706" t="str">
            <v>INGENIERIA</v>
          </cell>
          <cell r="C706" t="str">
            <v>INGENIERIA INDUSTRIAL</v>
          </cell>
          <cell r="D706" t="str">
            <v>BACA LOPEZ MARCOS GREGORIO</v>
          </cell>
          <cell r="E706" t="str">
            <v>NOMBRADO</v>
          </cell>
          <cell r="F706" t="str">
            <v>ASOCIADO TP 20 H</v>
          </cell>
          <cell r="G706">
            <v>516</v>
          </cell>
          <cell r="H706">
            <v>1</v>
          </cell>
          <cell r="I706">
            <v>29.34</v>
          </cell>
          <cell r="J706">
            <v>140</v>
          </cell>
          <cell r="L706" t="str">
            <v>M</v>
          </cell>
          <cell r="M706" t="str">
            <v>AUX TP</v>
          </cell>
          <cell r="N706">
            <v>17805248</v>
          </cell>
          <cell r="O706" t="str">
            <v>A.F.P</v>
          </cell>
          <cell r="P706" t="str">
            <v>ING. INDUSTRIAL</v>
          </cell>
          <cell r="Q706" t="str">
            <v>MAESTRO</v>
          </cell>
          <cell r="S706" t="str">
            <v xml:space="preserve"> </v>
          </cell>
          <cell r="U706" t="str">
            <v>CASADO</v>
          </cell>
          <cell r="V706">
            <v>36168</v>
          </cell>
          <cell r="W706" t="str">
            <v xml:space="preserve">LUIS ALBRETH N° 709 LAS QUINTANAS -  - </v>
          </cell>
          <cell r="X706" t="str">
            <v/>
          </cell>
          <cell r="Y706" t="str">
            <v/>
          </cell>
        </row>
        <row r="707">
          <cell r="A707">
            <v>1704</v>
          </cell>
          <cell r="B707" t="str">
            <v>INGENIERIA</v>
          </cell>
          <cell r="C707" t="str">
            <v>INGENIERIA INDUSTRIAL</v>
          </cell>
          <cell r="D707" t="str">
            <v>ROJAS RODRIGUEZ CARLOS ALFONSO</v>
          </cell>
          <cell r="E707" t="str">
            <v>NOMBRADO</v>
          </cell>
          <cell r="F707" t="str">
            <v>PRINCIPAL DE</v>
          </cell>
          <cell r="G707">
            <v>807</v>
          </cell>
          <cell r="H707">
            <v>1</v>
          </cell>
          <cell r="I707">
            <v>655.52</v>
          </cell>
          <cell r="J707">
            <v>1200</v>
          </cell>
          <cell r="L707" t="str">
            <v>M</v>
          </cell>
          <cell r="M707" t="str">
            <v>PRI DE</v>
          </cell>
          <cell r="N707">
            <v>17847769</v>
          </cell>
          <cell r="O707">
            <v>20530</v>
          </cell>
          <cell r="P707" t="str">
            <v>ING. INDUSTRIAL</v>
          </cell>
          <cell r="Q707" t="str">
            <v>MAESTRO</v>
          </cell>
          <cell r="S707" t="str">
            <v>DOCTOR</v>
          </cell>
          <cell r="U707" t="str">
            <v>SOLTERO</v>
          </cell>
          <cell r="V707">
            <v>27792</v>
          </cell>
          <cell r="W707" t="str">
            <v>SERVALO GUTIERREZ N° 422 - STO. DOMINGUITO - TRUJILLO</v>
          </cell>
          <cell r="X707" t="str">
            <v/>
          </cell>
          <cell r="Y707" t="str">
            <v/>
          </cell>
        </row>
        <row r="708">
          <cell r="A708">
            <v>3301</v>
          </cell>
          <cell r="B708" t="str">
            <v>INGENIERIA</v>
          </cell>
          <cell r="C708" t="str">
            <v>INGENIERIA INDUSTRIAL</v>
          </cell>
          <cell r="D708" t="str">
            <v>BENITES GUTIERREZ LUIS ALBERTO</v>
          </cell>
          <cell r="E708" t="str">
            <v>NOMBRADO</v>
          </cell>
          <cell r="F708" t="str">
            <v>PRINCIPAL DE</v>
          </cell>
          <cell r="G708">
            <v>808</v>
          </cell>
          <cell r="H708">
            <v>1</v>
          </cell>
          <cell r="I708">
            <v>242.54</v>
          </cell>
          <cell r="J708">
            <v>1200</v>
          </cell>
          <cell r="L708" t="str">
            <v>M</v>
          </cell>
          <cell r="M708" t="str">
            <v>PRI DE</v>
          </cell>
          <cell r="N708">
            <v>17852866</v>
          </cell>
          <cell r="O708" t="str">
            <v>A.F.P</v>
          </cell>
          <cell r="P708" t="str">
            <v>ING. INDUSTRIAL</v>
          </cell>
          <cell r="Q708" t="str">
            <v>MAESTRO</v>
          </cell>
          <cell r="S708" t="str">
            <v xml:space="preserve"> </v>
          </cell>
          <cell r="U708" t="str">
            <v>CASADO</v>
          </cell>
          <cell r="V708">
            <v>32513</v>
          </cell>
          <cell r="W708" t="str">
            <v>LOS TILOS N° 270 - CALIFORNIA - TRUJILLO</v>
          </cell>
          <cell r="X708" t="str">
            <v/>
          </cell>
          <cell r="Y708" t="str">
            <v/>
          </cell>
        </row>
        <row r="709">
          <cell r="A709">
            <v>1645</v>
          </cell>
          <cell r="B709" t="str">
            <v>INGENIERIA</v>
          </cell>
          <cell r="C709" t="str">
            <v>INGENIERIA INDUSTRIAL</v>
          </cell>
          <cell r="D709" t="str">
            <v>ZEGARRA PALACIOS JUAN RICARDO</v>
          </cell>
          <cell r="E709" t="str">
            <v>NOMBRADO</v>
          </cell>
          <cell r="F709" t="str">
            <v>PRINCIPAL DE</v>
          </cell>
          <cell r="G709">
            <v>809</v>
          </cell>
          <cell r="H709">
            <v>1</v>
          </cell>
          <cell r="I709">
            <v>655.54</v>
          </cell>
          <cell r="J709">
            <v>1200</v>
          </cell>
          <cell r="L709" t="str">
            <v>M</v>
          </cell>
          <cell r="M709" t="str">
            <v>PRI DE</v>
          </cell>
          <cell r="N709">
            <v>17828255</v>
          </cell>
          <cell r="O709">
            <v>20530</v>
          </cell>
          <cell r="P709" t="str">
            <v>ING. QUIMICO</v>
          </cell>
          <cell r="Q709" t="str">
            <v>MAESTRO</v>
          </cell>
          <cell r="S709" t="str">
            <v xml:space="preserve"> </v>
          </cell>
          <cell r="U709" t="str">
            <v>CASADO</v>
          </cell>
          <cell r="V709">
            <v>27576</v>
          </cell>
          <cell r="W709" t="str">
            <v>FRANCISCO SOLANO N° 258 - SAN ANDRES - TRUJILLO</v>
          </cell>
          <cell r="X709" t="str">
            <v/>
          </cell>
          <cell r="Y709" t="str">
            <v/>
          </cell>
        </row>
        <row r="710">
          <cell r="A710">
            <v>1855</v>
          </cell>
          <cell r="B710" t="str">
            <v>INGENIERIA</v>
          </cell>
          <cell r="C710" t="str">
            <v>INGENIERIA INDUSTRIAL</v>
          </cell>
          <cell r="D710" t="str">
            <v>URRUTIA ROLDAN CARLOS JORGE</v>
          </cell>
          <cell r="E710" t="str">
            <v>NOMBRADO</v>
          </cell>
          <cell r="F710" t="str">
            <v>PRINCIPAL DE</v>
          </cell>
          <cell r="G710">
            <v>810</v>
          </cell>
          <cell r="H710">
            <v>1</v>
          </cell>
          <cell r="I710">
            <v>655.54</v>
          </cell>
          <cell r="J710">
            <v>1200</v>
          </cell>
          <cell r="L710" t="str">
            <v>M</v>
          </cell>
          <cell r="M710" t="str">
            <v>PRI DE</v>
          </cell>
          <cell r="N710">
            <v>17918283</v>
          </cell>
          <cell r="O710">
            <v>20530</v>
          </cell>
          <cell r="P710" t="str">
            <v>ING. QUIMICO</v>
          </cell>
          <cell r="Q710" t="str">
            <v xml:space="preserve"> </v>
          </cell>
          <cell r="S710" t="str">
            <v xml:space="preserve"> </v>
          </cell>
          <cell r="U710" t="str">
            <v>CASADO</v>
          </cell>
          <cell r="V710">
            <v>28383</v>
          </cell>
          <cell r="W710" t="str">
            <v>TAMBO N° 143 - LA INTENDENCIA - TRUJILLO</v>
          </cell>
          <cell r="X710" t="str">
            <v/>
          </cell>
          <cell r="Y710" t="str">
            <v/>
          </cell>
        </row>
        <row r="711">
          <cell r="A711">
            <v>2025</v>
          </cell>
          <cell r="B711" t="str">
            <v>INGENIERIA</v>
          </cell>
          <cell r="C711" t="str">
            <v>INGENIERIA INDUSTRIAL</v>
          </cell>
          <cell r="D711" t="str">
            <v>ESQUIVEL FLORES CARLOS ANTONIO</v>
          </cell>
          <cell r="E711" t="str">
            <v>NOMBRADO</v>
          </cell>
          <cell r="F711" t="str">
            <v>PRINCIPAL DE</v>
          </cell>
          <cell r="G711">
            <v>811</v>
          </cell>
          <cell r="H711">
            <v>1</v>
          </cell>
          <cell r="I711">
            <v>645.55999999999995</v>
          </cell>
          <cell r="J711">
            <v>1200</v>
          </cell>
          <cell r="L711" t="str">
            <v>M</v>
          </cell>
          <cell r="M711" t="str">
            <v>PRI DE</v>
          </cell>
          <cell r="N711">
            <v>17801176</v>
          </cell>
          <cell r="O711" t="str">
            <v>A.F.P</v>
          </cell>
          <cell r="P711" t="str">
            <v>ING. QUIMICO</v>
          </cell>
          <cell r="Q711" t="str">
            <v>MAESTRO</v>
          </cell>
          <cell r="S711" t="str">
            <v xml:space="preserve"> </v>
          </cell>
          <cell r="U711" t="str">
            <v>CASADO</v>
          </cell>
          <cell r="V711">
            <v>29281</v>
          </cell>
          <cell r="W711" t="str">
            <v>MARAÑON N° 115 2DO PISO - LA INTENDENCIA - TRUJILLO</v>
          </cell>
          <cell r="X711" t="str">
            <v/>
          </cell>
          <cell r="Y711" t="str">
            <v/>
          </cell>
        </row>
        <row r="712">
          <cell r="A712">
            <v>2040</v>
          </cell>
          <cell r="B712" t="str">
            <v>INGENIERIA</v>
          </cell>
          <cell r="C712" t="str">
            <v>INGENIERIA INDUSTRIAL</v>
          </cell>
          <cell r="D712" t="str">
            <v>ALVARADO IZAGUIRRE ZULLY</v>
          </cell>
          <cell r="E712" t="str">
            <v>NOMBRADO</v>
          </cell>
          <cell r="F712" t="str">
            <v>PRINCIPAL DE</v>
          </cell>
          <cell r="G712">
            <v>812</v>
          </cell>
          <cell r="H712">
            <v>1</v>
          </cell>
          <cell r="I712">
            <v>630.78</v>
          </cell>
          <cell r="J712">
            <v>1200</v>
          </cell>
          <cell r="L712" t="str">
            <v>F</v>
          </cell>
          <cell r="M712" t="str">
            <v>PRI DE</v>
          </cell>
          <cell r="N712">
            <v>18040428</v>
          </cell>
          <cell r="O712" t="str">
            <v>A.F.P</v>
          </cell>
          <cell r="P712" t="str">
            <v>ING.INDUSTRIAL</v>
          </cell>
          <cell r="Q712" t="str">
            <v>MAESTRO</v>
          </cell>
          <cell r="S712" t="str">
            <v xml:space="preserve"> </v>
          </cell>
          <cell r="U712" t="str">
            <v>CASADO</v>
          </cell>
          <cell r="V712">
            <v>29318</v>
          </cell>
          <cell r="W712" t="str">
            <v>BOBADILLA 466 - MONSERRATE IV ETAPA - TRUJILLO</v>
          </cell>
          <cell r="X712">
            <v>6</v>
          </cell>
          <cell r="Y712" t="str">
            <v>DIRECTOR DE ESCUELA</v>
          </cell>
        </row>
        <row r="713">
          <cell r="A713">
            <v>5065</v>
          </cell>
          <cell r="B713" t="str">
            <v>INGENIERIA</v>
          </cell>
          <cell r="C713" t="str">
            <v>INGENIERIA INDUSTRIAL</v>
          </cell>
          <cell r="D713" t="str">
            <v>SIFUENTES INOSTROZA HERMES NATIVIDAD</v>
          </cell>
          <cell r="E713" t="str">
            <v>NOMBRADO</v>
          </cell>
          <cell r="F713" t="str">
            <v>PRINCIPAL DE</v>
          </cell>
          <cell r="G713">
            <v>813</v>
          </cell>
          <cell r="H713">
            <v>1</v>
          </cell>
          <cell r="I713">
            <v>257.02</v>
          </cell>
          <cell r="J713">
            <v>1200</v>
          </cell>
          <cell r="L713" t="str">
            <v>M</v>
          </cell>
          <cell r="M713" t="str">
            <v>PRI DE</v>
          </cell>
          <cell r="N713">
            <v>18173287</v>
          </cell>
          <cell r="O713" t="str">
            <v>A.F.P</v>
          </cell>
          <cell r="P713" t="str">
            <v>ING. INDUSTRIAL</v>
          </cell>
          <cell r="Q713" t="str">
            <v>MAESTRO</v>
          </cell>
          <cell r="S713" t="str">
            <v xml:space="preserve"> </v>
          </cell>
          <cell r="U713" t="str">
            <v>CASADO</v>
          </cell>
          <cell r="V713">
            <v>33298</v>
          </cell>
          <cell r="W713" t="str">
            <v>MZ-D LOTE 3 - LA ARBOLEDA - TRUJILLO</v>
          </cell>
          <cell r="X713">
            <v>5</v>
          </cell>
          <cell r="Y713" t="str">
            <v>JEFE DE DEPARTAMENTO</v>
          </cell>
        </row>
        <row r="714">
          <cell r="A714">
            <v>1460</v>
          </cell>
          <cell r="B714" t="str">
            <v>INGENIERIA</v>
          </cell>
          <cell r="C714" t="str">
            <v>INGENIERIA INDUSTRIAL</v>
          </cell>
          <cell r="D714" t="str">
            <v>SEIJAS VELASQUEZ SEGUNDO</v>
          </cell>
          <cell r="E714" t="str">
            <v>NOMBRADO</v>
          </cell>
          <cell r="F714" t="str">
            <v>PRINCIPAL DE</v>
          </cell>
          <cell r="G714">
            <v>814</v>
          </cell>
          <cell r="H714">
            <v>1</v>
          </cell>
          <cell r="I714">
            <v>642.12</v>
          </cell>
          <cell r="J714">
            <v>1200</v>
          </cell>
          <cell r="L714" t="str">
            <v>M</v>
          </cell>
          <cell r="M714" t="str">
            <v>PRI DE</v>
          </cell>
          <cell r="N714">
            <v>17842446</v>
          </cell>
          <cell r="O714" t="str">
            <v>A.F.P</v>
          </cell>
          <cell r="P714" t="str">
            <v>ING. QUIMICO</v>
          </cell>
          <cell r="Q714" t="str">
            <v>MAESTRO</v>
          </cell>
          <cell r="S714" t="str">
            <v>DOCTOR</v>
          </cell>
          <cell r="U714" t="str">
            <v>CASADO</v>
          </cell>
          <cell r="V714">
            <v>30804</v>
          </cell>
          <cell r="W714" t="str">
            <v>LAS GAVIOTAS 1250 - LOS PINOS - TRUJILLO</v>
          </cell>
          <cell r="X714" t="str">
            <v/>
          </cell>
          <cell r="Y714" t="str">
            <v/>
          </cell>
        </row>
        <row r="715">
          <cell r="A715">
            <v>3200</v>
          </cell>
          <cell r="B715" t="str">
            <v>INGENIERIA</v>
          </cell>
          <cell r="C715" t="str">
            <v>INGENIERIA INDUSTRIAL</v>
          </cell>
          <cell r="D715" t="str">
            <v>ROMERO SHOLLANDE CARLOS AURELIO</v>
          </cell>
          <cell r="E715" t="str">
            <v>NOMBRADO</v>
          </cell>
          <cell r="F715" t="str">
            <v>ASOCIADO DE</v>
          </cell>
          <cell r="G715">
            <v>815</v>
          </cell>
          <cell r="H715">
            <v>1</v>
          </cell>
          <cell r="I715">
            <v>286.04000000000002</v>
          </cell>
          <cell r="J715">
            <v>580</v>
          </cell>
          <cell r="L715" t="str">
            <v>M</v>
          </cell>
          <cell r="M715" t="str">
            <v>ASO TC</v>
          </cell>
          <cell r="N715">
            <v>17883940</v>
          </cell>
          <cell r="O715" t="str">
            <v>A.F.P</v>
          </cell>
          <cell r="P715" t="str">
            <v>ING. INDUSTRIAL</v>
          </cell>
          <cell r="Q715" t="str">
            <v>MAESTRO</v>
          </cell>
          <cell r="S715" t="str">
            <v xml:space="preserve"> </v>
          </cell>
          <cell r="U715" t="str">
            <v>CASADO</v>
          </cell>
          <cell r="V715">
            <v>32209</v>
          </cell>
          <cell r="W715" t="str">
            <v>MZ. H3 LOTE-3 - SAN ANDRES V ETAPA - VICTOR LARCO</v>
          </cell>
          <cell r="X715">
            <v>7</v>
          </cell>
          <cell r="Y715" t="str">
            <v>JEFE OFICINA GENERAL</v>
          </cell>
        </row>
        <row r="716">
          <cell r="A716">
            <v>5066</v>
          </cell>
          <cell r="B716" t="str">
            <v>INGENIERIA</v>
          </cell>
          <cell r="C716" t="str">
            <v>INGENIERIA INDUSTRIAL</v>
          </cell>
          <cell r="D716" t="str">
            <v>GUTIERREZ PESANTES ELIAS</v>
          </cell>
          <cell r="E716" t="str">
            <v>NOMBRADO</v>
          </cell>
          <cell r="F716" t="str">
            <v>ASOCIADO DE</v>
          </cell>
          <cell r="G716">
            <v>816</v>
          </cell>
          <cell r="H716">
            <v>1</v>
          </cell>
          <cell r="I716">
            <v>282.72000000000003</v>
          </cell>
          <cell r="J716">
            <v>580</v>
          </cell>
          <cell r="L716" t="str">
            <v>M</v>
          </cell>
          <cell r="M716" t="str">
            <v>ASO TC</v>
          </cell>
          <cell r="N716">
            <v>17943311</v>
          </cell>
          <cell r="O716" t="str">
            <v>A.F.P</v>
          </cell>
          <cell r="P716" t="str">
            <v>ING. INDUSTRIAL</v>
          </cell>
          <cell r="Q716" t="str">
            <v>MAESTRO</v>
          </cell>
          <cell r="S716" t="str">
            <v xml:space="preserve"> </v>
          </cell>
          <cell r="U716" t="str">
            <v>SOLTERO</v>
          </cell>
          <cell r="V716">
            <v>33298</v>
          </cell>
          <cell r="W716" t="str">
            <v>TITU CUSI YUPANQUI Nº 875 -  - PORVENIR</v>
          </cell>
          <cell r="X716" t="str">
            <v/>
          </cell>
          <cell r="Y716" t="str">
            <v/>
          </cell>
        </row>
        <row r="717">
          <cell r="A717">
            <v>3335</v>
          </cell>
          <cell r="B717" t="str">
            <v>INGENIERIA</v>
          </cell>
          <cell r="C717" t="str">
            <v>INGENIERIA INDUSTRIAL</v>
          </cell>
          <cell r="D717" t="str">
            <v>RAMIREZ CORDOVA SEGUNDO MIGUEL</v>
          </cell>
          <cell r="E717" t="str">
            <v>NOMBRADO</v>
          </cell>
          <cell r="F717" t="str">
            <v>ASOCIADO TC</v>
          </cell>
          <cell r="G717">
            <v>818</v>
          </cell>
          <cell r="H717">
            <v>1</v>
          </cell>
          <cell r="I717">
            <v>277.10000000000002</v>
          </cell>
          <cell r="J717">
            <v>560</v>
          </cell>
          <cell r="L717" t="str">
            <v>M</v>
          </cell>
          <cell r="M717" t="str">
            <v>ASO TC</v>
          </cell>
          <cell r="N717">
            <v>17924015</v>
          </cell>
          <cell r="O717" t="str">
            <v>A.F.P</v>
          </cell>
          <cell r="P717" t="str">
            <v>ING. INDUSTRIAL</v>
          </cell>
          <cell r="Q717" t="str">
            <v>MAESTRO</v>
          </cell>
          <cell r="S717" t="str">
            <v xml:space="preserve"> </v>
          </cell>
          <cell r="U717" t="str">
            <v>SOLTERO</v>
          </cell>
          <cell r="V717">
            <v>32708</v>
          </cell>
          <cell r="W717" t="str">
            <v xml:space="preserve">ASENCIO DE SALAS MZ. LL LOTE 5 EL BOSQUE -  - </v>
          </cell>
          <cell r="X717" t="str">
            <v/>
          </cell>
          <cell r="Y717" t="str">
            <v/>
          </cell>
        </row>
        <row r="718">
          <cell r="A718">
            <v>2818</v>
          </cell>
          <cell r="B718" t="str">
            <v>INGENIERIA</v>
          </cell>
          <cell r="C718" t="str">
            <v>INGENIERIA INDUSTRIAL</v>
          </cell>
          <cell r="D718" t="str">
            <v>OREJUELA DE MOSQUERA LUISA ANGELICA</v>
          </cell>
          <cell r="E718" t="str">
            <v>NOMBRADO</v>
          </cell>
          <cell r="F718" t="str">
            <v>ASOCIADO TC</v>
          </cell>
          <cell r="G718">
            <v>819</v>
          </cell>
          <cell r="H718">
            <v>1</v>
          </cell>
          <cell r="I718">
            <v>271.33999999999997</v>
          </cell>
          <cell r="J718">
            <v>560</v>
          </cell>
          <cell r="L718" t="str">
            <v>F</v>
          </cell>
          <cell r="M718" t="str">
            <v>ASO TC</v>
          </cell>
          <cell r="N718">
            <v>17814507</v>
          </cell>
          <cell r="O718" t="str">
            <v>A.F.P</v>
          </cell>
          <cell r="P718" t="str">
            <v>ING. QUIMICO</v>
          </cell>
          <cell r="Q718" t="str">
            <v>MAESTRO</v>
          </cell>
          <cell r="S718" t="str">
            <v xml:space="preserve"> </v>
          </cell>
          <cell r="U718" t="str">
            <v>CASADA</v>
          </cell>
          <cell r="V718">
            <v>31161</v>
          </cell>
          <cell r="W718" t="str">
            <v>LAS MAGNOLIAS N° 494 - CALIFORNIA - TRUJILLO</v>
          </cell>
          <cell r="X718" t="str">
            <v/>
          </cell>
          <cell r="Y718" t="str">
            <v/>
          </cell>
        </row>
        <row r="719">
          <cell r="A719">
            <v>4728</v>
          </cell>
          <cell r="B719" t="str">
            <v>INGENIERIA</v>
          </cell>
          <cell r="C719" t="str">
            <v>INGENIERIA INDUSTRIAL</v>
          </cell>
          <cell r="D719" t="str">
            <v>POEMAPE ROJAS GLORIA IRENE</v>
          </cell>
          <cell r="E719" t="str">
            <v>NOMBRADO</v>
          </cell>
          <cell r="F719" t="str">
            <v>AUXILIAR TC</v>
          </cell>
          <cell r="G719">
            <v>825</v>
          </cell>
          <cell r="H719">
            <v>1</v>
          </cell>
          <cell r="I719">
            <v>130.38</v>
          </cell>
          <cell r="J719">
            <v>280</v>
          </cell>
          <cell r="L719" t="str">
            <v>F</v>
          </cell>
          <cell r="M719" t="str">
            <v>AUX TC</v>
          </cell>
          <cell r="N719">
            <v>17815444</v>
          </cell>
          <cell r="O719" t="str">
            <v>A.F.P</v>
          </cell>
          <cell r="P719" t="str">
            <v>ING. INDUSTRIAL</v>
          </cell>
          <cell r="Q719" t="str">
            <v>MAESTRO</v>
          </cell>
          <cell r="S719" t="str">
            <v xml:space="preserve"> </v>
          </cell>
          <cell r="U719" t="str">
            <v>SOLTERA</v>
          </cell>
          <cell r="V719">
            <v>35186</v>
          </cell>
          <cell r="W719" t="str">
            <v>CAHUIDE N° 633 - SANTA MARIA - TRUJILLO</v>
          </cell>
          <cell r="X719" t="str">
            <v/>
          </cell>
          <cell r="Y719" t="str">
            <v/>
          </cell>
        </row>
        <row r="720">
          <cell r="A720">
            <v>4998</v>
          </cell>
          <cell r="B720" t="str">
            <v>INGENIERIA</v>
          </cell>
          <cell r="C720" t="str">
            <v>INGENIERIA INDUSTRIAL</v>
          </cell>
          <cell r="D720" t="str">
            <v>MEDINA RODRIGUEZ JORGE ENRIQUE</v>
          </cell>
          <cell r="E720" t="str">
            <v>NOMBRADO</v>
          </cell>
          <cell r="F720" t="str">
            <v>AUXILIAR TC</v>
          </cell>
          <cell r="G720">
            <v>826</v>
          </cell>
          <cell r="H720">
            <v>1</v>
          </cell>
          <cell r="I720">
            <v>130.38</v>
          </cell>
          <cell r="J720">
            <v>280</v>
          </cell>
          <cell r="L720" t="str">
            <v>M</v>
          </cell>
          <cell r="M720" t="str">
            <v>AUX TC</v>
          </cell>
          <cell r="N720">
            <v>17894163</v>
          </cell>
          <cell r="O720" t="str">
            <v>A.F.P</v>
          </cell>
          <cell r="P720" t="str">
            <v>ING. INDUSTRIAL</v>
          </cell>
          <cell r="Q720" t="str">
            <v>MAESTRO</v>
          </cell>
          <cell r="S720" t="str">
            <v xml:space="preserve"> </v>
          </cell>
          <cell r="U720" t="str">
            <v>CASADO</v>
          </cell>
          <cell r="V720">
            <v>36411</v>
          </cell>
          <cell r="W720" t="str">
            <v>GUZMAN BARRON N° 971 - EL BOSQUE - TRUJILLO</v>
          </cell>
          <cell r="X720" t="str">
            <v/>
          </cell>
          <cell r="Y720" t="str">
            <v/>
          </cell>
        </row>
        <row r="721">
          <cell r="A721">
            <v>5157</v>
          </cell>
          <cell r="B721" t="str">
            <v>INGENIERIA</v>
          </cell>
          <cell r="C721" t="str">
            <v>INGENIERIA INDUSTRIAL</v>
          </cell>
          <cell r="D721" t="str">
            <v>OLIVARES ESPINO IVAN MARTIN</v>
          </cell>
          <cell r="E721" t="str">
            <v>NOMBRADO</v>
          </cell>
          <cell r="F721" t="str">
            <v>AUXILIAR TC</v>
          </cell>
          <cell r="G721">
            <v>827</v>
          </cell>
          <cell r="H721">
            <v>1</v>
          </cell>
          <cell r="I721">
            <v>130.38</v>
          </cell>
          <cell r="J721">
            <v>280</v>
          </cell>
          <cell r="L721" t="str">
            <v>M</v>
          </cell>
          <cell r="M721" t="str">
            <v>AUX TC</v>
          </cell>
          <cell r="N721" t="str">
            <v>06690190</v>
          </cell>
          <cell r="O721" t="str">
            <v>A.F.P</v>
          </cell>
          <cell r="P721" t="str">
            <v>ING. INDUSTRIAL</v>
          </cell>
          <cell r="Q721" t="str">
            <v>MAESTRO</v>
          </cell>
          <cell r="S721" t="str">
            <v xml:space="preserve"> </v>
          </cell>
          <cell r="U721" t="str">
            <v>CASADO</v>
          </cell>
          <cell r="V721">
            <v>36641</v>
          </cell>
          <cell r="W721" t="str">
            <v>MZ. K LOTE 11 - COVICORTI - TRUJILLO</v>
          </cell>
          <cell r="X721" t="str">
            <v/>
          </cell>
          <cell r="Y721" t="str">
            <v/>
          </cell>
        </row>
        <row r="722">
          <cell r="A722">
            <v>5392</v>
          </cell>
          <cell r="B722" t="str">
            <v>INGENIERIA</v>
          </cell>
          <cell r="C722" t="str">
            <v>INGENIERIA INDUSTRIAL</v>
          </cell>
          <cell r="D722" t="str">
            <v>RODRIGUEZ NOVOA FRANCISCO ELIAS</v>
          </cell>
          <cell r="E722" t="str">
            <v>NOMBRADO</v>
          </cell>
          <cell r="F722" t="str">
            <v>AUXILIAR TC</v>
          </cell>
          <cell r="G722">
            <v>830</v>
          </cell>
          <cell r="H722">
            <v>1</v>
          </cell>
          <cell r="I722">
            <v>130.38</v>
          </cell>
          <cell r="J722">
            <v>280</v>
          </cell>
          <cell r="L722" t="str">
            <v>M</v>
          </cell>
          <cell r="M722" t="str">
            <v>AUX TC</v>
          </cell>
          <cell r="N722">
            <v>17883457</v>
          </cell>
          <cell r="O722" t="str">
            <v>A.F.P</v>
          </cell>
          <cell r="P722" t="str">
            <v>ING. INDUSTRIAL</v>
          </cell>
          <cell r="Q722" t="str">
            <v>MAESTRO</v>
          </cell>
          <cell r="S722" t="str">
            <v xml:space="preserve"> </v>
          </cell>
          <cell r="U722" t="str">
            <v>SOLTERO</v>
          </cell>
          <cell r="V722">
            <v>37628</v>
          </cell>
          <cell r="W722" t="str">
            <v>BEETHOVEN # 690 - PRIMAVERA - TRUJILLO</v>
          </cell>
          <cell r="X722" t="str">
            <v/>
          </cell>
          <cell r="Y722" t="str">
            <v/>
          </cell>
        </row>
        <row r="723">
          <cell r="A723">
            <v>5333</v>
          </cell>
          <cell r="B723" t="str">
            <v>INGENIERIA</v>
          </cell>
          <cell r="C723" t="str">
            <v>INGENIERIA INDUSTRIAL</v>
          </cell>
          <cell r="D723" t="str">
            <v>GONZALEZ SANCHEZ JOSE LUIS</v>
          </cell>
          <cell r="E723" t="str">
            <v>NOMBRADO</v>
          </cell>
          <cell r="F723" t="str">
            <v>AUXILIAR TC</v>
          </cell>
          <cell r="G723">
            <v>833</v>
          </cell>
          <cell r="H723">
            <v>1</v>
          </cell>
          <cell r="I723">
            <v>0</v>
          </cell>
          <cell r="J723">
            <v>280</v>
          </cell>
          <cell r="L723" t="str">
            <v>M</v>
          </cell>
          <cell r="M723" t="str">
            <v>AUX TC</v>
          </cell>
          <cell r="N723">
            <v>18140329</v>
          </cell>
          <cell r="O723" t="str">
            <v>A.F.P.</v>
          </cell>
          <cell r="P723" t="str">
            <v>ING. INDUSTRIAL</v>
          </cell>
          <cell r="Q723" t="str">
            <v xml:space="preserve"> </v>
          </cell>
          <cell r="S723" t="str">
            <v xml:space="preserve"> </v>
          </cell>
          <cell r="U723" t="str">
            <v>CASADO</v>
          </cell>
          <cell r="V723">
            <v>37370</v>
          </cell>
          <cell r="W723" t="str">
            <v>LAS GAVIOTAS # 1245 - LOS P INOS - TRUJILLO</v>
          </cell>
          <cell r="X723" t="str">
            <v/>
          </cell>
          <cell r="Y723" t="str">
            <v/>
          </cell>
        </row>
        <row r="724">
          <cell r="A724">
            <v>5661</v>
          </cell>
          <cell r="B724" t="str">
            <v>INGENIERIA</v>
          </cell>
          <cell r="C724" t="str">
            <v>INGENIERIA INDUSTRIAL</v>
          </cell>
          <cell r="D724" t="str">
            <v>BUCHELLI PERALES ORIVEL JACKSON</v>
          </cell>
          <cell r="E724" t="str">
            <v>NOMBRADO</v>
          </cell>
          <cell r="F724" t="str">
            <v>AUXILIAR TP 20 H</v>
          </cell>
          <cell r="G724">
            <v>835</v>
          </cell>
          <cell r="H724">
            <v>1</v>
          </cell>
          <cell r="I724">
            <v>0</v>
          </cell>
          <cell r="J724">
            <v>140</v>
          </cell>
          <cell r="L724" t="str">
            <v>M</v>
          </cell>
          <cell r="M724" t="str">
            <v>AUX TP</v>
          </cell>
          <cell r="N724">
            <v>19227350</v>
          </cell>
          <cell r="O724">
            <v>19990</v>
          </cell>
          <cell r="P724" t="str">
            <v>ING.INDUSTRIAL</v>
          </cell>
          <cell r="Q724" t="str">
            <v>MAESTRO</v>
          </cell>
          <cell r="S724" t="str">
            <v>DOCTOR</v>
          </cell>
          <cell r="U724" t="str">
            <v>CASADO</v>
          </cell>
          <cell r="V724">
            <v>39029</v>
          </cell>
          <cell r="W724" t="str">
            <v>MZ. "S" LOTE 27 SANTA ROSA - LA MERCED - TRUJILLO</v>
          </cell>
          <cell r="X724" t="str">
            <v/>
          </cell>
          <cell r="Y724" t="str">
            <v/>
          </cell>
        </row>
        <row r="725">
          <cell r="A725">
            <v>5414</v>
          </cell>
          <cell r="B725" t="str">
            <v>INGENIERIA</v>
          </cell>
          <cell r="C725" t="str">
            <v>INGENIERIA INDUSTRIAL</v>
          </cell>
          <cell r="D725" t="str">
            <v xml:space="preserve">DIAZ CARNERO WILLIAM </v>
          </cell>
          <cell r="E725" t="str">
            <v>NOMBRADO</v>
          </cell>
          <cell r="F725" t="str">
            <v>AUXILIAR TP 20 H</v>
          </cell>
          <cell r="G725">
            <v>836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U725">
            <v>0</v>
          </cell>
          <cell r="V725" t="str">
            <v>*</v>
          </cell>
          <cell r="W725">
            <v>0</v>
          </cell>
          <cell r="Y725" t="str">
            <v/>
          </cell>
          <cell r="Z725" t="str">
            <v>L.S.G.H.</v>
          </cell>
        </row>
        <row r="726">
          <cell r="A726">
            <v>4631</v>
          </cell>
          <cell r="B726" t="str">
            <v>INGENIERIA</v>
          </cell>
          <cell r="C726" t="str">
            <v>INGENIERIA INDUSTRIAL</v>
          </cell>
          <cell r="D726" t="str">
            <v>BENITES GUTIERREZ MIGUEL ARMANDO</v>
          </cell>
          <cell r="E726" t="str">
            <v>NOMBRADO</v>
          </cell>
          <cell r="F726" t="str">
            <v>ASOCIADO TC</v>
          </cell>
          <cell r="G726">
            <v>966</v>
          </cell>
          <cell r="H726">
            <v>1</v>
          </cell>
          <cell r="I726">
            <v>286.04000000000002</v>
          </cell>
          <cell r="J726">
            <v>560</v>
          </cell>
          <cell r="L726" t="str">
            <v>M</v>
          </cell>
          <cell r="M726" t="str">
            <v>ASO TC</v>
          </cell>
          <cell r="N726">
            <v>17832794</v>
          </cell>
          <cell r="O726" t="str">
            <v>A.F.P</v>
          </cell>
          <cell r="P726" t="str">
            <v>ING. INDUSTRIAL</v>
          </cell>
          <cell r="Q726" t="str">
            <v>MAESTRO</v>
          </cell>
          <cell r="S726" t="str">
            <v xml:space="preserve"> </v>
          </cell>
          <cell r="U726" t="str">
            <v>CASADO</v>
          </cell>
          <cell r="V726">
            <v>34743</v>
          </cell>
          <cell r="W726" t="str">
            <v>MZ. L LOTE 34 - LA MERCED - TRUJILLO</v>
          </cell>
          <cell r="X726" t="str">
            <v/>
          </cell>
          <cell r="Y726" t="str">
            <v/>
          </cell>
        </row>
        <row r="727">
          <cell r="A727">
            <v>5243</v>
          </cell>
          <cell r="B727" t="str">
            <v>INGENIERIA</v>
          </cell>
          <cell r="C727" t="str">
            <v>INGENIERIA INDUSTRIAL</v>
          </cell>
          <cell r="D727" t="str">
            <v>INCA ALAYO MARTIN BARTOLOME</v>
          </cell>
          <cell r="E727" t="str">
            <v>CONTRATADO</v>
          </cell>
          <cell r="F727" t="str">
            <v>AUXILIAR TC</v>
          </cell>
          <cell r="G727">
            <v>817</v>
          </cell>
          <cell r="H727">
            <v>1</v>
          </cell>
          <cell r="I727">
            <v>0</v>
          </cell>
          <cell r="J727">
            <v>0</v>
          </cell>
          <cell r="L727" t="str">
            <v>M</v>
          </cell>
          <cell r="M727" t="str">
            <v>AUX TC</v>
          </cell>
          <cell r="N727">
            <v>17821452</v>
          </cell>
          <cell r="O727" t="str">
            <v>A.F.P.</v>
          </cell>
          <cell r="P727" t="str">
            <v>ING.INDUST.SIST.</v>
          </cell>
          <cell r="Q727" t="str">
            <v>MAESTRO</v>
          </cell>
          <cell r="S727" t="str">
            <v xml:space="preserve"> </v>
          </cell>
          <cell r="U727" t="str">
            <v>SOLTERO</v>
          </cell>
          <cell r="V727">
            <v>37017</v>
          </cell>
          <cell r="W727" t="str">
            <v>VICTOR LARCO 1120 301 - D - EL OVALO - TRUJILLO</v>
          </cell>
          <cell r="X727" t="str">
            <v/>
          </cell>
          <cell r="Y727" t="str">
            <v/>
          </cell>
        </row>
        <row r="728">
          <cell r="A728">
            <v>5500</v>
          </cell>
          <cell r="B728" t="str">
            <v>INGENIERIA</v>
          </cell>
          <cell r="C728" t="str">
            <v>INGENIERIA INDUSTRIAL</v>
          </cell>
          <cell r="D728" t="str">
            <v>INOSTROZA AGUILAR OSWALDO</v>
          </cell>
          <cell r="E728" t="str">
            <v>CONTRATADO</v>
          </cell>
          <cell r="F728" t="str">
            <v>AUXILIAR TP 10 H</v>
          </cell>
          <cell r="G728">
            <v>836</v>
          </cell>
          <cell r="H728">
            <v>2</v>
          </cell>
          <cell r="I728">
            <v>0</v>
          </cell>
          <cell r="J728">
            <v>0</v>
          </cell>
          <cell r="L728" t="str">
            <v>M</v>
          </cell>
          <cell r="M728" t="str">
            <v>AUX TP</v>
          </cell>
          <cell r="N728">
            <v>17813583</v>
          </cell>
          <cell r="O728" t="str">
            <v>A.F.P.</v>
          </cell>
          <cell r="U728" t="str">
            <v>CASADO</v>
          </cell>
          <cell r="V728">
            <v>38047</v>
          </cell>
          <cell r="W728" t="str">
            <v>BLAS PASCAL N° 461-465 - LA NORIA - TRUJILLO</v>
          </cell>
          <cell r="Z728" t="str">
            <v>CUBRIENDO LSGH DIAZ CARNERO WILLIAM</v>
          </cell>
        </row>
        <row r="729">
          <cell r="A729">
            <v>4999</v>
          </cell>
          <cell r="B729" t="str">
            <v>INGENIERIA</v>
          </cell>
          <cell r="C729" t="str">
            <v>INGENIERIA INDUSTRIAL</v>
          </cell>
          <cell r="D729" t="str">
            <v>ZAVALETA VALVERDE HUGO</v>
          </cell>
          <cell r="E729" t="str">
            <v>CONTRATADO</v>
          </cell>
          <cell r="F729" t="str">
            <v>AUXILIAR TC</v>
          </cell>
          <cell r="G729">
            <v>965</v>
          </cell>
          <cell r="H729">
            <v>1</v>
          </cell>
          <cell r="I729">
            <v>0</v>
          </cell>
          <cell r="J729">
            <v>0</v>
          </cell>
          <cell r="L729" t="str">
            <v>M</v>
          </cell>
          <cell r="M729" t="str">
            <v>AUX TC</v>
          </cell>
          <cell r="N729">
            <v>17910424</v>
          </cell>
          <cell r="O729" t="str">
            <v>A.F.P.</v>
          </cell>
          <cell r="P729" t="str">
            <v>ING.INDUSTRIAL</v>
          </cell>
          <cell r="Q729" t="str">
            <v xml:space="preserve"> </v>
          </cell>
          <cell r="S729" t="str">
            <v xml:space="preserve"> </v>
          </cell>
          <cell r="U729" t="str">
            <v>CASADO</v>
          </cell>
          <cell r="V729">
            <v>36409</v>
          </cell>
          <cell r="W729" t="str">
            <v xml:space="preserve">MZ. M LOTE 17 SAN ANDRES 5TA ETAPA II SECTOR -  - </v>
          </cell>
          <cell r="X729" t="str">
            <v/>
          </cell>
          <cell r="Y729" t="str">
            <v/>
          </cell>
        </row>
        <row r="730">
          <cell r="A730">
            <v>5158</v>
          </cell>
          <cell r="B730" t="str">
            <v>INGENIERIA</v>
          </cell>
          <cell r="C730" t="str">
            <v>INGENIERIA INDUSTRIAL</v>
          </cell>
          <cell r="D730" t="str">
            <v>RODRIGUEZ SALVATIERRA DANIEL BALTAZAR</v>
          </cell>
          <cell r="E730" t="str">
            <v>CONTRATADO</v>
          </cell>
          <cell r="F730" t="str">
            <v>AUXILIAR TP 20 H</v>
          </cell>
          <cell r="G730">
            <v>967</v>
          </cell>
          <cell r="H730">
            <v>1</v>
          </cell>
          <cell r="I730">
            <v>0</v>
          </cell>
          <cell r="J730">
            <v>0</v>
          </cell>
          <cell r="L730" t="str">
            <v>M</v>
          </cell>
          <cell r="M730" t="str">
            <v>AUX TC</v>
          </cell>
          <cell r="N730">
            <v>17897358</v>
          </cell>
          <cell r="O730" t="str">
            <v>A.F.P.</v>
          </cell>
          <cell r="P730" t="str">
            <v>ING.INDUSTRIAL</v>
          </cell>
          <cell r="Q730" t="str">
            <v xml:space="preserve"> </v>
          </cell>
          <cell r="S730" t="str">
            <v xml:space="preserve"> </v>
          </cell>
          <cell r="U730" t="str">
            <v>CASADO</v>
          </cell>
          <cell r="V730">
            <v>36642</v>
          </cell>
          <cell r="W730" t="str">
            <v>MZ. K LOTE 7 - MONSERRATE IV ETAPA - TRUJILLO</v>
          </cell>
          <cell r="X730" t="str">
            <v/>
          </cell>
          <cell r="Y730" t="str">
            <v/>
          </cell>
        </row>
        <row r="731">
          <cell r="A731">
            <v>5341</v>
          </cell>
          <cell r="B731" t="str">
            <v>INGENIERIA</v>
          </cell>
          <cell r="C731" t="str">
            <v>MECANICA Y ENERGIA</v>
          </cell>
          <cell r="D731" t="str">
            <v>QUEVEDO NOVOA LUIS GUILLERMO</v>
          </cell>
          <cell r="E731" t="str">
            <v>NOMBRADO</v>
          </cell>
          <cell r="F731" t="str">
            <v>AUXILIAR DE</v>
          </cell>
          <cell r="G731">
            <v>845</v>
          </cell>
          <cell r="H731">
            <v>1</v>
          </cell>
          <cell r="I731">
            <v>86.32</v>
          </cell>
          <cell r="J731">
            <v>300</v>
          </cell>
          <cell r="L731" t="str">
            <v>M</v>
          </cell>
          <cell r="M731" t="str">
            <v>AUX DE</v>
          </cell>
          <cell r="N731">
            <v>17872518</v>
          </cell>
          <cell r="O731" t="str">
            <v>A.F.P</v>
          </cell>
          <cell r="P731" t="str">
            <v>ING. MECANICO</v>
          </cell>
          <cell r="Q731" t="str">
            <v>MAESTRO</v>
          </cell>
          <cell r="S731" t="str">
            <v xml:space="preserve"> </v>
          </cell>
          <cell r="U731" t="str">
            <v>CASADO</v>
          </cell>
          <cell r="V731">
            <v>37453</v>
          </cell>
          <cell r="W731" t="str">
            <v>MANCO CAPAC # 667 - SANTA MARIA - TRUJILLO</v>
          </cell>
          <cell r="X731" t="str">
            <v/>
          </cell>
          <cell r="Y731" t="str">
            <v/>
          </cell>
        </row>
        <row r="732">
          <cell r="A732">
            <v>2595</v>
          </cell>
          <cell r="B732" t="str">
            <v>INGENIERIA</v>
          </cell>
          <cell r="C732" t="str">
            <v>MECANICA Y ENERGIA</v>
          </cell>
          <cell r="D732" t="str">
            <v>SANCHEZ BUSTAMANTE JUAN JAVIER</v>
          </cell>
          <cell r="E732" t="str">
            <v>NOMBRADO</v>
          </cell>
          <cell r="F732" t="str">
            <v>PRINCIPAL DE</v>
          </cell>
          <cell r="G732">
            <v>854</v>
          </cell>
          <cell r="H732">
            <v>1</v>
          </cell>
          <cell r="I732">
            <v>645.78</v>
          </cell>
          <cell r="J732">
            <v>1200</v>
          </cell>
          <cell r="L732" t="str">
            <v>M</v>
          </cell>
          <cell r="M732" t="str">
            <v>PRI DE</v>
          </cell>
          <cell r="N732">
            <v>17867671</v>
          </cell>
          <cell r="O732" t="str">
            <v>A.F.P</v>
          </cell>
          <cell r="P732" t="str">
            <v>ING. MECANICO</v>
          </cell>
          <cell r="Q732" t="str">
            <v>MAESTRO</v>
          </cell>
          <cell r="S732" t="str">
            <v xml:space="preserve"> </v>
          </cell>
          <cell r="U732" t="str">
            <v>CASADO</v>
          </cell>
          <cell r="V732">
            <v>30343</v>
          </cell>
          <cell r="W732" t="str">
            <v>TORIBIO DE MAGROVEJO N° 730 - SAN ANDRES - TRUJILLO</v>
          </cell>
          <cell r="X732">
            <v>3</v>
          </cell>
          <cell r="Y732" t="str">
            <v>DECANO</v>
          </cell>
        </row>
        <row r="733">
          <cell r="A733">
            <v>2546</v>
          </cell>
          <cell r="B733" t="str">
            <v>INGENIERIA</v>
          </cell>
          <cell r="C733" t="str">
            <v>MECANICA Y ENERGIA</v>
          </cell>
          <cell r="D733" t="str">
            <v>BACILIO QUIROZ AVELINO JAVIER</v>
          </cell>
          <cell r="E733" t="str">
            <v>NOMBRADO</v>
          </cell>
          <cell r="F733" t="str">
            <v>PRINCIPAL DE</v>
          </cell>
          <cell r="G733">
            <v>855</v>
          </cell>
          <cell r="H733">
            <v>1</v>
          </cell>
          <cell r="I733">
            <v>645.58000000000004</v>
          </cell>
          <cell r="J733">
            <v>1200</v>
          </cell>
          <cell r="L733" t="str">
            <v>M</v>
          </cell>
          <cell r="M733" t="str">
            <v>PRI DE</v>
          </cell>
          <cell r="N733">
            <v>17858339</v>
          </cell>
          <cell r="O733">
            <v>19990</v>
          </cell>
          <cell r="P733" t="str">
            <v>ING. MECANICO</v>
          </cell>
          <cell r="Q733" t="str">
            <v>MAESTRO</v>
          </cell>
          <cell r="S733" t="str">
            <v xml:space="preserve"> </v>
          </cell>
          <cell r="U733" t="str">
            <v>CASADO</v>
          </cell>
          <cell r="V733">
            <v>30164</v>
          </cell>
          <cell r="W733" t="str">
            <v>EJERCITO N° 1159-3 2DO PISO - EL MOLINO - TRUJILLO</v>
          </cell>
          <cell r="X733" t="str">
            <v/>
          </cell>
          <cell r="Y733" t="str">
            <v/>
          </cell>
        </row>
        <row r="734">
          <cell r="A734">
            <v>2140</v>
          </cell>
          <cell r="B734" t="str">
            <v>INGENIERIA</v>
          </cell>
          <cell r="C734" t="str">
            <v>MECANICA Y ENERGIA</v>
          </cell>
          <cell r="D734" t="str">
            <v>GUTIERREZ GASTELUMENDI JESUS RICARDO</v>
          </cell>
          <cell r="E734" t="str">
            <v>NOMBRADO</v>
          </cell>
          <cell r="F734" t="str">
            <v>PRINCIPAL TC</v>
          </cell>
          <cell r="G734">
            <v>856</v>
          </cell>
          <cell r="H734">
            <v>1</v>
          </cell>
          <cell r="I734">
            <v>586.08000000000004</v>
          </cell>
          <cell r="J734">
            <v>1170</v>
          </cell>
          <cell r="L734" t="str">
            <v>M</v>
          </cell>
          <cell r="M734" t="str">
            <v>PRI TC</v>
          </cell>
          <cell r="N734">
            <v>17968717</v>
          </cell>
          <cell r="O734" t="str">
            <v>A.F.P</v>
          </cell>
          <cell r="P734" t="str">
            <v>ING. MECANICO</v>
          </cell>
          <cell r="Q734" t="str">
            <v>MAESTRO</v>
          </cell>
          <cell r="S734" t="str">
            <v xml:space="preserve"> </v>
          </cell>
          <cell r="U734" t="str">
            <v>CASADO</v>
          </cell>
          <cell r="V734">
            <v>29738</v>
          </cell>
          <cell r="W734" t="str">
            <v>LOS DATILES 129 - EL TROPICO - HUANCHACO</v>
          </cell>
          <cell r="X734">
            <v>6</v>
          </cell>
          <cell r="Y734" t="str">
            <v>DIRECTOR DE ESCUELA</v>
          </cell>
        </row>
        <row r="735">
          <cell r="A735">
            <v>1955</v>
          </cell>
          <cell r="B735" t="str">
            <v>INGENIERIA</v>
          </cell>
          <cell r="C735" t="str">
            <v>MECANICA Y ENERGIA</v>
          </cell>
          <cell r="D735" t="str">
            <v>ALCANTARA ALZA VICTOR MANUEL</v>
          </cell>
          <cell r="E735" t="str">
            <v>NOMBRADO</v>
          </cell>
          <cell r="F735" t="str">
            <v>PRINCIPAL TC</v>
          </cell>
          <cell r="G735">
            <v>857</v>
          </cell>
          <cell r="H735">
            <v>1</v>
          </cell>
          <cell r="I735">
            <v>631.24</v>
          </cell>
          <cell r="J735">
            <v>1170</v>
          </cell>
          <cell r="L735" t="str">
            <v>M</v>
          </cell>
          <cell r="M735" t="str">
            <v>PRI TC</v>
          </cell>
          <cell r="N735">
            <v>17923116</v>
          </cell>
          <cell r="O735" t="str">
            <v>A.F.P</v>
          </cell>
          <cell r="P735" t="str">
            <v>ING. MECANICO</v>
          </cell>
          <cell r="Q735" t="str">
            <v>MAESTRO</v>
          </cell>
          <cell r="S735" t="str">
            <v xml:space="preserve"> </v>
          </cell>
          <cell r="U735" t="str">
            <v>CASADO</v>
          </cell>
          <cell r="V735">
            <v>28795</v>
          </cell>
          <cell r="W735" t="str">
            <v>CALLE EL PALMAR 486 - EL GOLF - VICTOR LARCO</v>
          </cell>
          <cell r="X735">
            <v>6</v>
          </cell>
          <cell r="Y735" t="str">
            <v>DIRECTOR DE ESCUELA</v>
          </cell>
        </row>
        <row r="736">
          <cell r="A736">
            <v>4897</v>
          </cell>
          <cell r="B736" t="str">
            <v>INGENIERIA</v>
          </cell>
          <cell r="C736" t="str">
            <v>MECANICA Y ENERGIA</v>
          </cell>
          <cell r="D736" t="str">
            <v>LEON LEZCANO EDWARD JAVIER</v>
          </cell>
          <cell r="E736" t="str">
            <v>NOMBRADO</v>
          </cell>
          <cell r="F736" t="str">
            <v>AUXILIAR TC</v>
          </cell>
          <cell r="G736">
            <v>860</v>
          </cell>
          <cell r="H736">
            <v>1</v>
          </cell>
          <cell r="I736">
            <v>130.38</v>
          </cell>
          <cell r="J736">
            <v>280</v>
          </cell>
          <cell r="L736" t="str">
            <v>M</v>
          </cell>
          <cell r="M736" t="str">
            <v>AUX TC</v>
          </cell>
          <cell r="N736">
            <v>18857844</v>
          </cell>
          <cell r="O736" t="str">
            <v>A.F.P</v>
          </cell>
          <cell r="P736" t="str">
            <v>ING. MECANICO</v>
          </cell>
          <cell r="Q736" t="str">
            <v xml:space="preserve"> </v>
          </cell>
          <cell r="S736" t="str">
            <v xml:space="preserve"> </v>
          </cell>
          <cell r="U736" t="str">
            <v>CONVIV.</v>
          </cell>
          <cell r="V736">
            <v>36066</v>
          </cell>
          <cell r="W736" t="str">
            <v>MANSICHE 954 DPTO. 102 - SANTA INES - TRUJILLO</v>
          </cell>
          <cell r="X736" t="str">
            <v/>
          </cell>
          <cell r="Y736" t="str">
            <v/>
          </cell>
        </row>
        <row r="737">
          <cell r="A737">
            <v>5159</v>
          </cell>
          <cell r="B737" t="str">
            <v>INGENIERIA</v>
          </cell>
          <cell r="C737" t="str">
            <v>MECANICA Y ENERGIA</v>
          </cell>
          <cell r="D737" t="str">
            <v>JULCA VERASTEGUI LUIS ALBERTO</v>
          </cell>
          <cell r="E737" t="str">
            <v>NOMBRADO</v>
          </cell>
          <cell r="F737" t="str">
            <v>AUXILIAR TC</v>
          </cell>
          <cell r="G737">
            <v>862</v>
          </cell>
          <cell r="H737">
            <v>1</v>
          </cell>
          <cell r="I737">
            <v>130.38</v>
          </cell>
          <cell r="J737">
            <v>280</v>
          </cell>
          <cell r="L737" t="str">
            <v>M</v>
          </cell>
          <cell r="M737" t="str">
            <v>AUX TC</v>
          </cell>
          <cell r="N737">
            <v>19336932</v>
          </cell>
          <cell r="O737" t="str">
            <v>A.F.P</v>
          </cell>
          <cell r="P737" t="str">
            <v>ING. MECANICO</v>
          </cell>
          <cell r="Q737" t="str">
            <v>MAESTRO</v>
          </cell>
          <cell r="S737" t="str">
            <v xml:space="preserve"> </v>
          </cell>
          <cell r="U737" t="str">
            <v>SOLTERO</v>
          </cell>
          <cell r="V737">
            <v>36655</v>
          </cell>
          <cell r="W737" t="str">
            <v>SAN BENITO 470 - SAN ANDRES III ETAPA - TRUJILLO</v>
          </cell>
          <cell r="X737" t="str">
            <v/>
          </cell>
          <cell r="Y737" t="str">
            <v/>
          </cell>
        </row>
        <row r="738">
          <cell r="A738">
            <v>4871</v>
          </cell>
          <cell r="B738" t="str">
            <v>INGENIERIA</v>
          </cell>
          <cell r="C738" t="str">
            <v>MECANICA Y ENERGIA</v>
          </cell>
          <cell r="D738" t="str">
            <v>GUAYAN HUACCHA ELI</v>
          </cell>
          <cell r="E738" t="str">
            <v>NOMBRADO</v>
          </cell>
          <cell r="F738" t="str">
            <v>AUXILIAR TC</v>
          </cell>
          <cell r="G738">
            <v>863</v>
          </cell>
          <cell r="H738">
            <v>1</v>
          </cell>
          <cell r="I738">
            <v>0</v>
          </cell>
          <cell r="J738">
            <v>280</v>
          </cell>
          <cell r="L738" t="str">
            <v>M</v>
          </cell>
          <cell r="M738" t="str">
            <v>AUX TC</v>
          </cell>
          <cell r="N738">
            <v>17806747</v>
          </cell>
          <cell r="O738">
            <v>19990</v>
          </cell>
          <cell r="P738" t="str">
            <v>ING.MECANICO</v>
          </cell>
          <cell r="Q738" t="str">
            <v xml:space="preserve"> </v>
          </cell>
          <cell r="S738" t="str">
            <v xml:space="preserve"> </v>
          </cell>
          <cell r="U738" t="str">
            <v>CASADO</v>
          </cell>
          <cell r="V738">
            <v>35886</v>
          </cell>
          <cell r="W738" t="str">
            <v>GIRASOLES N° 389 - SANTA EDELMIRA - TRUJILLO</v>
          </cell>
          <cell r="X738" t="str">
            <v/>
          </cell>
          <cell r="Y738" t="str">
            <v/>
          </cell>
        </row>
        <row r="739">
          <cell r="A739">
            <v>5603</v>
          </cell>
          <cell r="B739" t="str">
            <v>INGENIERIA</v>
          </cell>
          <cell r="C739" t="str">
            <v>MECANICA Y ENERGIA</v>
          </cell>
          <cell r="D739" t="str">
            <v>RIVERA CARDOSO LUIS MIGUEL</v>
          </cell>
          <cell r="E739" t="str">
            <v>CONTRATADO</v>
          </cell>
          <cell r="F739" t="str">
            <v>AUXILIAR TC</v>
          </cell>
          <cell r="G739">
            <v>243</v>
          </cell>
          <cell r="H739">
            <v>1</v>
          </cell>
          <cell r="I739">
            <v>0</v>
          </cell>
          <cell r="J739">
            <v>0</v>
          </cell>
          <cell r="L739" t="str">
            <v>M</v>
          </cell>
          <cell r="M739" t="str">
            <v>AUX TC</v>
          </cell>
          <cell r="N739">
            <v>17805576</v>
          </cell>
          <cell r="O739">
            <v>19990</v>
          </cell>
          <cell r="P739" t="str">
            <v>ING.MECANICO</v>
          </cell>
          <cell r="Q739" t="str">
            <v xml:space="preserve"> </v>
          </cell>
          <cell r="S739" t="str">
            <v xml:space="preserve"> </v>
          </cell>
          <cell r="U739" t="str">
            <v>CASADO</v>
          </cell>
          <cell r="V739">
            <v>38720</v>
          </cell>
          <cell r="W739" t="str">
            <v>CHAVEZ AGUILAR 547 - PRIMAVERA - TRUJILLO</v>
          </cell>
          <cell r="X739" t="str">
            <v/>
          </cell>
          <cell r="Y739" t="str">
            <v/>
          </cell>
        </row>
        <row r="740">
          <cell r="A740">
            <v>5602</v>
          </cell>
          <cell r="B740" t="str">
            <v>INGENIERIA</v>
          </cell>
          <cell r="C740" t="str">
            <v>MECANICA Y ENERGIA</v>
          </cell>
          <cell r="D740" t="str">
            <v>OLIVERA ALDANA MARIO FELIX</v>
          </cell>
          <cell r="E740" t="str">
            <v>CONTRATADO</v>
          </cell>
          <cell r="F740" t="str">
            <v>AUXILIAR TC</v>
          </cell>
          <cell r="G740">
            <v>244</v>
          </cell>
          <cell r="H740">
            <v>1</v>
          </cell>
          <cell r="I740">
            <v>0</v>
          </cell>
          <cell r="J740">
            <v>0</v>
          </cell>
          <cell r="L740" t="str">
            <v>M</v>
          </cell>
          <cell r="M740" t="str">
            <v>AUX TC</v>
          </cell>
          <cell r="N740">
            <v>17801976</v>
          </cell>
          <cell r="O740">
            <v>19990</v>
          </cell>
          <cell r="P740" t="str">
            <v>ING.MECANICO</v>
          </cell>
          <cell r="Q740" t="str">
            <v xml:space="preserve"> </v>
          </cell>
          <cell r="S740" t="str">
            <v xml:space="preserve"> </v>
          </cell>
          <cell r="U740" t="str">
            <v>CASADO</v>
          </cell>
          <cell r="V740">
            <v>38720</v>
          </cell>
          <cell r="W740" t="str">
            <v>MZ. E LOTE 3 - TRUPAL - TRUJILLO</v>
          </cell>
          <cell r="X740" t="str">
            <v/>
          </cell>
          <cell r="Y740" t="str">
            <v/>
          </cell>
        </row>
        <row r="741">
          <cell r="A741">
            <v>5269</v>
          </cell>
          <cell r="B741" t="str">
            <v>INGENIERIA</v>
          </cell>
          <cell r="C741" t="str">
            <v>MECANICA Y ENERGIA</v>
          </cell>
          <cell r="D741" t="str">
            <v>ACOSTA HORNA JUAN ELI DAVID</v>
          </cell>
          <cell r="E741" t="str">
            <v>CONTRATADO</v>
          </cell>
          <cell r="F741" t="str">
            <v>AUXILIAR TC</v>
          </cell>
          <cell r="G741">
            <v>670</v>
          </cell>
          <cell r="H741">
            <v>1</v>
          </cell>
          <cell r="I741">
            <v>0</v>
          </cell>
          <cell r="J741">
            <v>0</v>
          </cell>
          <cell r="L741" t="str">
            <v>M</v>
          </cell>
          <cell r="M741" t="str">
            <v>AUX TC</v>
          </cell>
          <cell r="N741">
            <v>18156999</v>
          </cell>
          <cell r="O741" t="str">
            <v>A.F.P.</v>
          </cell>
          <cell r="P741" t="str">
            <v>ING.MECANICO</v>
          </cell>
          <cell r="Q741" t="str">
            <v xml:space="preserve"> </v>
          </cell>
          <cell r="S741" t="str">
            <v xml:space="preserve"> </v>
          </cell>
          <cell r="U741" t="str">
            <v>SOLTERO</v>
          </cell>
          <cell r="V741">
            <v>37165</v>
          </cell>
          <cell r="W741" t="str">
            <v>20 DE JUNIO N°1342 -  - FLORENCIA DE MORA</v>
          </cell>
          <cell r="X741" t="str">
            <v/>
          </cell>
          <cell r="Y741" t="str">
            <v/>
          </cell>
        </row>
        <row r="742">
          <cell r="A742">
            <v>5465</v>
          </cell>
          <cell r="B742" t="str">
            <v>INGENIERIA</v>
          </cell>
          <cell r="C742" t="str">
            <v>MECANICA Y ENERGIA</v>
          </cell>
          <cell r="D742" t="str">
            <v>AZABACHE VASQUEZ EDUARDO FAUSTO</v>
          </cell>
          <cell r="E742" t="str">
            <v>CONTRATADO</v>
          </cell>
          <cell r="F742" t="str">
            <v>AUXILIAR TC</v>
          </cell>
          <cell r="G742">
            <v>859</v>
          </cell>
          <cell r="H742">
            <v>1</v>
          </cell>
          <cell r="I742">
            <v>0</v>
          </cell>
          <cell r="J742">
            <v>0</v>
          </cell>
          <cell r="L742" t="str">
            <v>M</v>
          </cell>
          <cell r="M742" t="str">
            <v>AUX TC</v>
          </cell>
          <cell r="N742">
            <v>17874874</v>
          </cell>
          <cell r="O742">
            <v>19990</v>
          </cell>
          <cell r="P742" t="str">
            <v>ING. MECANICO</v>
          </cell>
          <cell r="Q742" t="str">
            <v xml:space="preserve"> </v>
          </cell>
          <cell r="S742" t="str">
            <v xml:space="preserve"> </v>
          </cell>
          <cell r="U742" t="str">
            <v>SOLTERO</v>
          </cell>
          <cell r="V742">
            <v>37928</v>
          </cell>
          <cell r="W742" t="str">
            <v>FRANCISCO FALCON N°113 - EL SOL - TRUJILLO</v>
          </cell>
          <cell r="X742" t="str">
            <v/>
          </cell>
          <cell r="Y742" t="str">
            <v/>
          </cell>
        </row>
        <row r="743">
          <cell r="A743">
            <v>5235</v>
          </cell>
          <cell r="B743" t="str">
            <v>INGENIERIA</v>
          </cell>
          <cell r="C743" t="str">
            <v>MECANICA Y ENERGIA</v>
          </cell>
          <cell r="D743" t="str">
            <v>PALACIOS GUARNIZ SEGUNDO JOSE</v>
          </cell>
          <cell r="E743" t="str">
            <v>CONTRATADO</v>
          </cell>
          <cell r="F743" t="str">
            <v>JP TC</v>
          </cell>
          <cell r="G743">
            <v>864</v>
          </cell>
          <cell r="H743">
            <v>1</v>
          </cell>
          <cell r="I743">
            <v>0</v>
          </cell>
          <cell r="J743">
            <v>0</v>
          </cell>
          <cell r="L743" t="str">
            <v>M</v>
          </cell>
          <cell r="M743" t="str">
            <v>JP TC</v>
          </cell>
          <cell r="N743">
            <v>18850013</v>
          </cell>
          <cell r="O743" t="str">
            <v>A.F.P.</v>
          </cell>
          <cell r="P743" t="str">
            <v>ING.MECANICO</v>
          </cell>
          <cell r="Q743" t="str">
            <v xml:space="preserve"> </v>
          </cell>
          <cell r="S743" t="str">
            <v xml:space="preserve"> </v>
          </cell>
          <cell r="U743" t="str">
            <v>CASADO</v>
          </cell>
          <cell r="V743">
            <v>37013</v>
          </cell>
          <cell r="W743" t="str">
            <v>MZ. X LOTE 34 - SAN ANDRES V ETAPA - VICTOR LARCO</v>
          </cell>
          <cell r="X743" t="str">
            <v/>
          </cell>
          <cell r="Y743" t="str">
            <v/>
          </cell>
        </row>
        <row r="744">
          <cell r="A744">
            <v>4260</v>
          </cell>
          <cell r="B744" t="str">
            <v>INGENIERIA</v>
          </cell>
          <cell r="C744" t="str">
            <v>MECANICA Y ENERGIA</v>
          </cell>
          <cell r="D744" t="str">
            <v>AGUADO MERE HECTOR</v>
          </cell>
          <cell r="E744" t="str">
            <v>CONTRATADO</v>
          </cell>
          <cell r="F744" t="str">
            <v>AUXILIAR TC</v>
          </cell>
          <cell r="G744">
            <v>954</v>
          </cell>
          <cell r="H744">
            <v>1</v>
          </cell>
          <cell r="I744">
            <v>0</v>
          </cell>
          <cell r="J744">
            <v>0</v>
          </cell>
          <cell r="L744" t="str">
            <v>M</v>
          </cell>
          <cell r="M744" t="str">
            <v>AUX TC</v>
          </cell>
          <cell r="N744">
            <v>17821723</v>
          </cell>
          <cell r="O744">
            <v>19990</v>
          </cell>
          <cell r="P744" t="str">
            <v>ING.MECANICO</v>
          </cell>
          <cell r="Q744" t="str">
            <v xml:space="preserve"> </v>
          </cell>
          <cell r="S744" t="str">
            <v xml:space="preserve"> </v>
          </cell>
          <cell r="U744" t="str">
            <v>CASADO</v>
          </cell>
          <cell r="V744">
            <v>33829</v>
          </cell>
          <cell r="W744" t="str">
            <v>JOSE SANTOS CHOCANO N° 558 - PALERMO - TRUJILLO</v>
          </cell>
          <cell r="X744" t="str">
            <v/>
          </cell>
          <cell r="Y744" t="str">
            <v/>
          </cell>
        </row>
        <row r="745">
          <cell r="A745">
            <v>0</v>
          </cell>
          <cell r="B745" t="str">
            <v>SEDE DESCENTRALIZADA HUAMACHUCO</v>
          </cell>
          <cell r="C745" t="str">
            <v>INGENIERIA DE MINAS Y MATERIALES</v>
          </cell>
          <cell r="D745" t="str">
            <v>VACANTE</v>
          </cell>
          <cell r="E745">
            <v>0</v>
          </cell>
          <cell r="F745">
            <v>0</v>
          </cell>
          <cell r="G745">
            <v>999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  <cell r="U745">
            <v>0</v>
          </cell>
          <cell r="V745" t="str">
            <v>*</v>
          </cell>
          <cell r="W745">
            <v>0</v>
          </cell>
          <cell r="Y745" t="str">
            <v/>
          </cell>
        </row>
        <row r="746">
          <cell r="A746">
            <v>5774</v>
          </cell>
          <cell r="B746" t="str">
            <v>SEDE DESCENTRALIZADA VALLE JEQUETEPEQUE</v>
          </cell>
          <cell r="C746" t="str">
            <v>INGENIERIA INDUSTRIAL</v>
          </cell>
          <cell r="D746" t="str">
            <v>GONZALEZ VASQUEZ JOE ALEXIS</v>
          </cell>
          <cell r="E746" t="str">
            <v>NOMBRADO</v>
          </cell>
          <cell r="F746" t="str">
            <v>AUXILIAR TC</v>
          </cell>
          <cell r="G746">
            <v>986</v>
          </cell>
          <cell r="H746">
            <v>1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  <cell r="U746">
            <v>0</v>
          </cell>
          <cell r="V746" t="str">
            <v>*</v>
          </cell>
          <cell r="W746">
            <v>0</v>
          </cell>
          <cell r="X746" t="str">
            <v/>
          </cell>
          <cell r="Y746" t="str">
            <v/>
          </cell>
        </row>
        <row r="747">
          <cell r="A747">
            <v>5773</v>
          </cell>
          <cell r="B747" t="str">
            <v>SEDE DESCENTRALIZADA VALLE JEQUETEPEQUE</v>
          </cell>
          <cell r="C747" t="str">
            <v>INGENIERIA DE SISTEMAS</v>
          </cell>
          <cell r="D747" t="str">
            <v>SANCHEZ TICONA ROBERT JERRY</v>
          </cell>
          <cell r="E747" t="str">
            <v>NOMBRADO</v>
          </cell>
          <cell r="F747" t="str">
            <v>AUXILIAR TC</v>
          </cell>
          <cell r="G747">
            <v>988</v>
          </cell>
          <cell r="H747">
            <v>1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  <cell r="U747">
            <v>0</v>
          </cell>
          <cell r="V747" t="str">
            <v>*</v>
          </cell>
          <cell r="W747">
            <v>0</v>
          </cell>
          <cell r="X747" t="str">
            <v/>
          </cell>
          <cell r="Y747" t="str">
            <v/>
          </cell>
        </row>
        <row r="748">
          <cell r="A748">
            <v>0</v>
          </cell>
          <cell r="B748" t="str">
            <v>SEDE DESCENTRALIZADA VALLE JEQUETEPEQUE</v>
          </cell>
          <cell r="C748" t="str">
            <v>INGENIERIA DE SISTEMAS</v>
          </cell>
          <cell r="D748" t="str">
            <v>VACANTE</v>
          </cell>
          <cell r="E748">
            <v>0</v>
          </cell>
          <cell r="F748">
            <v>0</v>
          </cell>
          <cell r="G748">
            <v>989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  <cell r="U748">
            <v>0</v>
          </cell>
          <cell r="V748" t="str">
            <v>*</v>
          </cell>
          <cell r="W748">
            <v>0</v>
          </cell>
          <cell r="Y748" t="str">
            <v/>
          </cell>
        </row>
        <row r="749">
          <cell r="A749">
            <v>1750</v>
          </cell>
          <cell r="B749" t="str">
            <v>INGENIERIA QUIMICA</v>
          </cell>
          <cell r="C749" t="str">
            <v>INGENIERIA QUIMICA</v>
          </cell>
          <cell r="D749" t="str">
            <v>QUIÑONES PAREDES PEDRO</v>
          </cell>
          <cell r="E749" t="str">
            <v>NOMBRADO</v>
          </cell>
          <cell r="F749" t="str">
            <v>ASOCIADO DE</v>
          </cell>
          <cell r="G749">
            <v>42</v>
          </cell>
          <cell r="H749">
            <v>1</v>
          </cell>
          <cell r="I749">
            <v>81.02</v>
          </cell>
          <cell r="J749">
            <v>580</v>
          </cell>
          <cell r="L749" t="str">
            <v>M</v>
          </cell>
          <cell r="M749" t="str">
            <v>ASO DE</v>
          </cell>
          <cell r="N749">
            <v>17893903</v>
          </cell>
          <cell r="O749" t="str">
            <v>A.F.P</v>
          </cell>
          <cell r="P749" t="str">
            <v>ING. QUIMICO</v>
          </cell>
          <cell r="Q749" t="str">
            <v>MAESTRO</v>
          </cell>
          <cell r="S749" t="str">
            <v xml:space="preserve"> </v>
          </cell>
          <cell r="U749" t="str">
            <v>CASADO</v>
          </cell>
          <cell r="V749">
            <v>28216</v>
          </cell>
          <cell r="W749" t="str">
            <v>NICOLAS CORPANCHO N° 520 - STO. DOMINGUITO - TRUJILLO</v>
          </cell>
          <cell r="X749" t="str">
            <v/>
          </cell>
          <cell r="Y749" t="str">
            <v/>
          </cell>
        </row>
        <row r="750">
          <cell r="A750">
            <v>2636</v>
          </cell>
          <cell r="B750" t="str">
            <v>INGENIERIA QUIMICA</v>
          </cell>
          <cell r="C750" t="str">
            <v>INGENIERIA QUIMICA</v>
          </cell>
          <cell r="D750" t="str">
            <v>LOYOLA CARRANZA WILBER ALAMIRO</v>
          </cell>
          <cell r="E750" t="str">
            <v>NOMBRADO</v>
          </cell>
          <cell r="F750" t="str">
            <v>PRINCIPAL DE</v>
          </cell>
          <cell r="G750">
            <v>97</v>
          </cell>
          <cell r="H750">
            <v>1</v>
          </cell>
          <cell r="I750">
            <v>248.54</v>
          </cell>
          <cell r="J750">
            <v>1200</v>
          </cell>
          <cell r="L750" t="str">
            <v>M</v>
          </cell>
          <cell r="M750" t="str">
            <v>PRI DE</v>
          </cell>
          <cell r="N750">
            <v>17805579</v>
          </cell>
          <cell r="O750" t="str">
            <v>A.F.P</v>
          </cell>
          <cell r="P750" t="str">
            <v>ING. QUIMICO</v>
          </cell>
          <cell r="Q750" t="str">
            <v>MAESTRO</v>
          </cell>
          <cell r="S750" t="str">
            <v xml:space="preserve"> </v>
          </cell>
          <cell r="U750" t="str">
            <v>CASADO</v>
          </cell>
          <cell r="V750">
            <v>30419</v>
          </cell>
          <cell r="W750" t="str">
            <v>FRANCISCO SANDOVAL N° 218 - PALERMO - TRUJILLO</v>
          </cell>
          <cell r="X750" t="str">
            <v/>
          </cell>
          <cell r="Y750" t="str">
            <v/>
          </cell>
        </row>
        <row r="751">
          <cell r="A751">
            <v>4564</v>
          </cell>
          <cell r="B751" t="str">
            <v>INGENIERIA QUIMICA</v>
          </cell>
          <cell r="C751" t="str">
            <v>INGENIERIA QUIMICA</v>
          </cell>
          <cell r="D751" t="str">
            <v>FLORES BARBARAN MANUEL AGUSTIN</v>
          </cell>
          <cell r="E751" t="str">
            <v>NOMBRADO</v>
          </cell>
          <cell r="F751" t="str">
            <v>ASOCIADO TC</v>
          </cell>
          <cell r="G751">
            <v>334</v>
          </cell>
          <cell r="H751">
            <v>1</v>
          </cell>
          <cell r="I751">
            <v>0</v>
          </cell>
          <cell r="J751">
            <v>280</v>
          </cell>
          <cell r="L751" t="str">
            <v>M</v>
          </cell>
          <cell r="M751" t="str">
            <v>AUX TC</v>
          </cell>
          <cell r="N751" t="str">
            <v>03830345</v>
          </cell>
          <cell r="O751" t="str">
            <v>A.F.P</v>
          </cell>
          <cell r="P751" t="str">
            <v>ING. QUIMICO</v>
          </cell>
          <cell r="Q751" t="str">
            <v>MAESTRO</v>
          </cell>
          <cell r="S751" t="str">
            <v xml:space="preserve"> </v>
          </cell>
          <cell r="U751" t="str">
            <v>SOLTERO</v>
          </cell>
          <cell r="V751">
            <v>34516</v>
          </cell>
          <cell r="W751" t="str">
            <v>CAHUIDE N° 511 - SANTA MARIA - TRUJILLO</v>
          </cell>
          <cell r="X751" t="str">
            <v/>
          </cell>
          <cell r="Y751" t="str">
            <v/>
          </cell>
        </row>
        <row r="752">
          <cell r="A752">
            <v>1707</v>
          </cell>
          <cell r="B752" t="str">
            <v>INGENIERIA QUIMICA</v>
          </cell>
          <cell r="C752" t="str">
            <v>INGENIERIA QUIMICA</v>
          </cell>
          <cell r="D752" t="str">
            <v>FLORES FRANCO JORGE ENRIQUE</v>
          </cell>
          <cell r="E752" t="str">
            <v>NOMBRADO</v>
          </cell>
          <cell r="F752" t="str">
            <v>PRINCIPAL DE</v>
          </cell>
          <cell r="G752">
            <v>890</v>
          </cell>
          <cell r="H752">
            <v>1</v>
          </cell>
          <cell r="I752">
            <v>655.54</v>
          </cell>
          <cell r="J752">
            <v>1200</v>
          </cell>
          <cell r="L752" t="str">
            <v>M</v>
          </cell>
          <cell r="M752" t="str">
            <v>PRI DE</v>
          </cell>
          <cell r="N752">
            <v>17865089</v>
          </cell>
          <cell r="O752">
            <v>20530</v>
          </cell>
          <cell r="P752" t="str">
            <v>ING. QUIMICO</v>
          </cell>
          <cell r="Q752" t="str">
            <v>MAESTRO</v>
          </cell>
          <cell r="S752" t="str">
            <v>DOCTOR</v>
          </cell>
          <cell r="U752" t="str">
            <v>CASADO</v>
          </cell>
          <cell r="V752">
            <v>27823</v>
          </cell>
          <cell r="W752" t="str">
            <v>FRANCISCO PIZARRO N° 767 - CENTRO CIVICO - TRUJILLO</v>
          </cell>
          <cell r="X752" t="str">
            <v/>
          </cell>
          <cell r="Y752" t="str">
            <v/>
          </cell>
        </row>
        <row r="753">
          <cell r="A753">
            <v>1799</v>
          </cell>
          <cell r="B753" t="str">
            <v>INGENIERIA QUIMICA</v>
          </cell>
          <cell r="C753" t="str">
            <v>INGENIERIA QUIMICA</v>
          </cell>
          <cell r="D753" t="str">
            <v>VILLARROEL AVALOS CESAR MANUEL</v>
          </cell>
          <cell r="E753" t="str">
            <v>NOMBRADO</v>
          </cell>
          <cell r="F753" t="str">
            <v>PRINCIPAL DE</v>
          </cell>
          <cell r="G753">
            <v>891</v>
          </cell>
          <cell r="H753">
            <v>1</v>
          </cell>
          <cell r="I753">
            <v>655.54</v>
          </cell>
          <cell r="J753">
            <v>1200</v>
          </cell>
          <cell r="L753" t="str">
            <v>M</v>
          </cell>
          <cell r="M753" t="str">
            <v>PRI DE</v>
          </cell>
          <cell r="N753">
            <v>17872952</v>
          </cell>
          <cell r="O753">
            <v>20530</v>
          </cell>
          <cell r="P753" t="str">
            <v>ING. QUIMICO</v>
          </cell>
          <cell r="Q753" t="str">
            <v>MAESTRO</v>
          </cell>
          <cell r="S753" t="str">
            <v>DOCTOR</v>
          </cell>
          <cell r="U753" t="str">
            <v>CASADO</v>
          </cell>
          <cell r="V753">
            <v>28277</v>
          </cell>
          <cell r="W753" t="str">
            <v>VENTURA GARCIA C. # 368 - PALERMO - TRUJILLO</v>
          </cell>
          <cell r="X753" t="str">
            <v/>
          </cell>
          <cell r="Y753" t="str">
            <v/>
          </cell>
        </row>
        <row r="754">
          <cell r="A754">
            <v>1930</v>
          </cell>
          <cell r="B754" t="str">
            <v>INGENIERIA QUIMICA</v>
          </cell>
          <cell r="C754" t="str">
            <v>INGENIERIA QUIMICA</v>
          </cell>
          <cell r="D754" t="str">
            <v>MONCADA ALBITRES LUIS</v>
          </cell>
          <cell r="E754" t="str">
            <v>NOMBRADO</v>
          </cell>
          <cell r="F754" t="str">
            <v>PRINCIPAL DE</v>
          </cell>
          <cell r="G754">
            <v>892</v>
          </cell>
          <cell r="H754">
            <v>1</v>
          </cell>
          <cell r="I754">
            <v>616.28</v>
          </cell>
          <cell r="J754">
            <v>1200</v>
          </cell>
          <cell r="L754" t="str">
            <v>M</v>
          </cell>
          <cell r="M754" t="str">
            <v>PRI DE</v>
          </cell>
          <cell r="N754">
            <v>17838725</v>
          </cell>
          <cell r="O754" t="str">
            <v>A.F.P</v>
          </cell>
          <cell r="P754" t="str">
            <v>ING. QUIMICO</v>
          </cell>
          <cell r="Q754" t="str">
            <v>MAESTRO</v>
          </cell>
          <cell r="S754" t="str">
            <v xml:space="preserve"> </v>
          </cell>
          <cell r="U754" t="str">
            <v>CASADO</v>
          </cell>
          <cell r="V754">
            <v>28712</v>
          </cell>
          <cell r="W754" t="str">
            <v xml:space="preserve">NEGRON UGARTE N° 957 LAS QUINTANAS -  - </v>
          </cell>
          <cell r="X754">
            <v>5</v>
          </cell>
          <cell r="Y754" t="str">
            <v>JEFE DE DEPARTAMENTO</v>
          </cell>
        </row>
        <row r="755">
          <cell r="A755">
            <v>2484</v>
          </cell>
          <cell r="B755" t="str">
            <v>INGENIERIA QUIMICA</v>
          </cell>
          <cell r="C755" t="str">
            <v>INGENIERIA QUIMICA</v>
          </cell>
          <cell r="D755" t="str">
            <v>AGUILAR QUIROZ CROSWEL EDUARDO</v>
          </cell>
          <cell r="E755" t="str">
            <v>NOMBRADO</v>
          </cell>
          <cell r="F755" t="str">
            <v>PRINCIPAL DE</v>
          </cell>
          <cell r="G755">
            <v>893</v>
          </cell>
          <cell r="H755">
            <v>1</v>
          </cell>
          <cell r="I755">
            <v>641.02</v>
          </cell>
          <cell r="J755">
            <v>1200</v>
          </cell>
          <cell r="L755" t="str">
            <v>M</v>
          </cell>
          <cell r="M755" t="str">
            <v>PRI DE</v>
          </cell>
          <cell r="N755">
            <v>18788218</v>
          </cell>
          <cell r="O755" t="str">
            <v>A.F.P</v>
          </cell>
          <cell r="P755" t="str">
            <v>ING. QUIMICO</v>
          </cell>
          <cell r="Q755" t="str">
            <v>MAESTRO</v>
          </cell>
          <cell r="S755" t="str">
            <v>DOCTOR</v>
          </cell>
          <cell r="U755" t="str">
            <v>CASADO</v>
          </cell>
          <cell r="V755">
            <v>29526</v>
          </cell>
          <cell r="W755" t="str">
            <v>MZ. X LOTE 2 - MONSERRATE - TRUJILLO</v>
          </cell>
          <cell r="X755" t="str">
            <v/>
          </cell>
          <cell r="Y755" t="str">
            <v/>
          </cell>
        </row>
        <row r="756">
          <cell r="A756">
            <v>2679</v>
          </cell>
          <cell r="B756" t="str">
            <v>INGENIERIA QUIMICA</v>
          </cell>
          <cell r="C756" t="str">
            <v>INGENIERIA QUIMICA</v>
          </cell>
          <cell r="D756" t="str">
            <v>EVANGELISTA BENITES GUILLERMO DAVID</v>
          </cell>
          <cell r="E756" t="str">
            <v>NOMBRADO</v>
          </cell>
          <cell r="F756" t="str">
            <v>PRINCIPAL DE</v>
          </cell>
          <cell r="G756">
            <v>894</v>
          </cell>
          <cell r="H756">
            <v>1</v>
          </cell>
          <cell r="I756">
            <v>639.91999999999996</v>
          </cell>
          <cell r="J756">
            <v>1200</v>
          </cell>
          <cell r="L756" t="str">
            <v>M</v>
          </cell>
          <cell r="M756" t="str">
            <v>PRI DE</v>
          </cell>
          <cell r="N756">
            <v>17811823</v>
          </cell>
          <cell r="O756" t="str">
            <v>A.F.P</v>
          </cell>
          <cell r="P756" t="str">
            <v>ING. QUIMICO</v>
          </cell>
          <cell r="Q756" t="str">
            <v>MAESTRO</v>
          </cell>
          <cell r="S756" t="str">
            <v xml:space="preserve"> </v>
          </cell>
          <cell r="U756" t="str">
            <v>CONVIV.</v>
          </cell>
          <cell r="V756">
            <v>30605</v>
          </cell>
          <cell r="W756" t="str">
            <v>MZ. O-3 LOTE 4 - COVICORTI - TRUJILLO</v>
          </cell>
          <cell r="X756" t="str">
            <v/>
          </cell>
          <cell r="Y756" t="str">
            <v/>
          </cell>
        </row>
        <row r="757">
          <cell r="A757">
            <v>3310</v>
          </cell>
          <cell r="B757" t="str">
            <v>INGENIERIA QUIMICA</v>
          </cell>
          <cell r="C757" t="str">
            <v>INGENIERIA QUIMICA</v>
          </cell>
          <cell r="D757" t="str">
            <v>SILVA VILLANUEVA JOSE LUIS</v>
          </cell>
          <cell r="E757" t="str">
            <v>NOMBRADO</v>
          </cell>
          <cell r="F757" t="str">
            <v>ASOCIADO DE</v>
          </cell>
          <cell r="G757">
            <v>895</v>
          </cell>
          <cell r="H757">
            <v>1</v>
          </cell>
          <cell r="I757">
            <v>247</v>
          </cell>
          <cell r="J757">
            <v>580</v>
          </cell>
          <cell r="L757" t="str">
            <v>M</v>
          </cell>
          <cell r="M757" t="str">
            <v>ASO DE</v>
          </cell>
          <cell r="N757">
            <v>17923108</v>
          </cell>
          <cell r="O757" t="str">
            <v>A.F.P</v>
          </cell>
          <cell r="P757" t="str">
            <v>ING. QUIMICO</v>
          </cell>
          <cell r="Q757" t="str">
            <v>MAESTRO</v>
          </cell>
          <cell r="S757" t="str">
            <v xml:space="preserve"> </v>
          </cell>
          <cell r="U757" t="str">
            <v>CASADO</v>
          </cell>
          <cell r="V757">
            <v>32549</v>
          </cell>
          <cell r="W757" t="str">
            <v>MOCHE N° 704 - SANTA MARIA - TRUJILLO</v>
          </cell>
          <cell r="X757" t="str">
            <v/>
          </cell>
          <cell r="Y757" t="str">
            <v/>
          </cell>
        </row>
        <row r="758">
          <cell r="A758">
            <v>4035</v>
          </cell>
          <cell r="B758" t="str">
            <v>INGENIERIA QUIMICA</v>
          </cell>
          <cell r="C758" t="str">
            <v>INGENIERIA QUIMICA</v>
          </cell>
          <cell r="D758" t="str">
            <v>CASTILLO VALDIVIEZO PASCUAL ANCELMO</v>
          </cell>
          <cell r="E758" t="str">
            <v>NOMBRADO</v>
          </cell>
          <cell r="F758" t="str">
            <v>ASOCIADO DE</v>
          </cell>
          <cell r="G758">
            <v>898</v>
          </cell>
          <cell r="H758">
            <v>1</v>
          </cell>
          <cell r="I758">
            <v>247</v>
          </cell>
          <cell r="J758">
            <v>580</v>
          </cell>
          <cell r="L758" t="str">
            <v>M</v>
          </cell>
          <cell r="M758" t="str">
            <v>ASO DE</v>
          </cell>
          <cell r="N758">
            <v>17895893</v>
          </cell>
          <cell r="O758" t="str">
            <v>A.F.P</v>
          </cell>
          <cell r="P758" t="str">
            <v>ING. QUIMICO</v>
          </cell>
          <cell r="Q758" t="str">
            <v>MAESTRO</v>
          </cell>
          <cell r="S758" t="str">
            <v>DOCTOR</v>
          </cell>
          <cell r="U758" t="str">
            <v>CASADO</v>
          </cell>
          <cell r="V758">
            <v>32874</v>
          </cell>
          <cell r="W758" t="str">
            <v>CAVERO Y MUÑOZ # 675 - LAS QUINTANAS - TRUJILLO</v>
          </cell>
          <cell r="X758" t="str">
            <v/>
          </cell>
          <cell r="Y758" t="str">
            <v/>
          </cell>
        </row>
        <row r="759">
          <cell r="A759">
            <v>5568</v>
          </cell>
          <cell r="B759" t="str">
            <v>INGENIERIA QUIMICA</v>
          </cell>
          <cell r="C759" t="str">
            <v>INGENIERIA QUIMICA</v>
          </cell>
          <cell r="D759" t="str">
            <v>AGUILAR ROJAS PERCY DANILO</v>
          </cell>
          <cell r="E759" t="str">
            <v>NOMBRADO</v>
          </cell>
          <cell r="F759" t="str">
            <v>AUXILIAR TC</v>
          </cell>
          <cell r="G759">
            <v>902</v>
          </cell>
          <cell r="H759">
            <v>1</v>
          </cell>
          <cell r="I759">
            <v>0</v>
          </cell>
          <cell r="J759">
            <v>280</v>
          </cell>
          <cell r="L759" t="str">
            <v>M</v>
          </cell>
          <cell r="M759" t="str">
            <v>AUX TC</v>
          </cell>
          <cell r="N759">
            <v>18113588</v>
          </cell>
          <cell r="O759">
            <v>19990</v>
          </cell>
          <cell r="P759" t="str">
            <v>ING. QUIMICO</v>
          </cell>
          <cell r="Q759" t="str">
            <v xml:space="preserve"> </v>
          </cell>
          <cell r="S759" t="str">
            <v xml:space="preserve"> </v>
          </cell>
          <cell r="U759" t="str">
            <v>SOLTERO</v>
          </cell>
          <cell r="V759">
            <v>38505</v>
          </cell>
          <cell r="W759" t="str">
            <v>MZ. I' LOTE 3 - VISTA HERMOSA - TRUJILLO</v>
          </cell>
          <cell r="X759" t="str">
            <v/>
          </cell>
          <cell r="Y759" t="str">
            <v/>
          </cell>
        </row>
        <row r="760">
          <cell r="A760">
            <v>2856</v>
          </cell>
          <cell r="B760" t="str">
            <v>INGENIERIA QUIMICA</v>
          </cell>
          <cell r="C760" t="str">
            <v>INGENIERIA QUIMICA</v>
          </cell>
          <cell r="D760" t="str">
            <v>CHU ESQUERRE TERESA CONSUELO</v>
          </cell>
          <cell r="E760" t="str">
            <v>NOMBRADO</v>
          </cell>
          <cell r="F760" t="str">
            <v>PRINCIPAL DE</v>
          </cell>
          <cell r="G760">
            <v>926</v>
          </cell>
          <cell r="H760">
            <v>1</v>
          </cell>
          <cell r="I760">
            <v>642.12</v>
          </cell>
          <cell r="J760">
            <v>1200</v>
          </cell>
          <cell r="L760" t="str">
            <v>F</v>
          </cell>
          <cell r="M760" t="str">
            <v>PRI DE</v>
          </cell>
          <cell r="N760">
            <v>17842531</v>
          </cell>
          <cell r="O760" t="str">
            <v>A.F.P</v>
          </cell>
          <cell r="P760" t="str">
            <v>ING. QUIMICO</v>
          </cell>
          <cell r="Q760" t="str">
            <v>MAESTRO</v>
          </cell>
          <cell r="S760" t="str">
            <v xml:space="preserve"> </v>
          </cell>
          <cell r="U760" t="str">
            <v>SOLTERA</v>
          </cell>
          <cell r="V760">
            <v>31429</v>
          </cell>
          <cell r="W760" t="str">
            <v>AYACUCHO N° 947 - CENTRO CIVICO - TRUJILLO</v>
          </cell>
          <cell r="X760" t="str">
            <v/>
          </cell>
          <cell r="Y760" t="str">
            <v/>
          </cell>
        </row>
        <row r="761">
          <cell r="A761">
            <v>2854</v>
          </cell>
          <cell r="B761" t="str">
            <v>INGENIERIA QUIMICA</v>
          </cell>
          <cell r="C761" t="str">
            <v>INGENIERIA QUIMICA</v>
          </cell>
          <cell r="D761" t="str">
            <v>VERA HERRERA MANUEL ISAIAS</v>
          </cell>
          <cell r="E761" t="str">
            <v>NOMBRADO</v>
          </cell>
          <cell r="F761" t="str">
            <v>PRINCIPAL DE</v>
          </cell>
          <cell r="G761">
            <v>936</v>
          </cell>
          <cell r="H761">
            <v>1</v>
          </cell>
          <cell r="I761">
            <v>622.79999999999995</v>
          </cell>
          <cell r="J761">
            <v>1200</v>
          </cell>
          <cell r="L761" t="str">
            <v>M</v>
          </cell>
          <cell r="M761" t="str">
            <v>PRI DE</v>
          </cell>
          <cell r="N761">
            <v>17839938</v>
          </cell>
          <cell r="O761" t="str">
            <v>A.F.P</v>
          </cell>
          <cell r="P761" t="str">
            <v>ING. QUIMICO</v>
          </cell>
          <cell r="Q761" t="str">
            <v>MAESTRO</v>
          </cell>
          <cell r="S761" t="str">
            <v xml:space="preserve"> </v>
          </cell>
          <cell r="U761" t="str">
            <v>CASADO</v>
          </cell>
          <cell r="V761">
            <v>31429</v>
          </cell>
          <cell r="W761" t="str">
            <v>LOS TULIPAN # 177 CHALET F - SAN EUFENIO - LIMA</v>
          </cell>
          <cell r="X761" t="str">
            <v/>
          </cell>
          <cell r="Y761" t="str">
            <v/>
          </cell>
        </row>
        <row r="762">
          <cell r="A762">
            <v>3308</v>
          </cell>
          <cell r="B762" t="str">
            <v>INGENIERIA QUIMICA</v>
          </cell>
          <cell r="C762" t="str">
            <v>INGENIERIA QUIMICA</v>
          </cell>
          <cell r="D762" t="str">
            <v>NOMBERTO TORRES ROSA ELIZABETH</v>
          </cell>
          <cell r="E762" t="str">
            <v>NOMBRADO</v>
          </cell>
          <cell r="F762" t="str">
            <v>ASOCIADO TC</v>
          </cell>
          <cell r="G762">
            <v>962</v>
          </cell>
          <cell r="H762">
            <v>1</v>
          </cell>
          <cell r="I762">
            <v>279.89999999999998</v>
          </cell>
          <cell r="J762">
            <v>560</v>
          </cell>
          <cell r="L762" t="str">
            <v>F</v>
          </cell>
          <cell r="M762" t="str">
            <v>ASO TC</v>
          </cell>
          <cell r="N762">
            <v>19184042</v>
          </cell>
          <cell r="O762" t="str">
            <v>A.F.P</v>
          </cell>
          <cell r="P762" t="str">
            <v>ING. QUIMICO</v>
          </cell>
          <cell r="Q762" t="str">
            <v>MAESTRO</v>
          </cell>
          <cell r="S762" t="str">
            <v xml:space="preserve"> </v>
          </cell>
          <cell r="U762" t="str">
            <v>CASADA</v>
          </cell>
          <cell r="V762">
            <v>32549</v>
          </cell>
          <cell r="W762" t="str">
            <v>MZ. "I" LOTE 38 - SAN ISIDRO - TRUJILLO</v>
          </cell>
          <cell r="X762" t="str">
            <v/>
          </cell>
          <cell r="Y762" t="str">
            <v/>
          </cell>
        </row>
        <row r="763">
          <cell r="A763">
            <v>0</v>
          </cell>
          <cell r="B763" t="str">
            <v>INGENIERIA QUIMICA</v>
          </cell>
          <cell r="C763" t="str">
            <v>INGENIERIA QUIMICA</v>
          </cell>
          <cell r="D763" t="str">
            <v>VACANTE</v>
          </cell>
          <cell r="E763">
            <v>0</v>
          </cell>
          <cell r="F763">
            <v>0</v>
          </cell>
          <cell r="G763">
            <v>695</v>
          </cell>
          <cell r="H763">
            <v>0</v>
          </cell>
          <cell r="I763">
            <v>0</v>
          </cell>
          <cell r="J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  <cell r="U763">
            <v>0</v>
          </cell>
          <cell r="V763" t="str">
            <v>*</v>
          </cell>
          <cell r="W763">
            <v>0</v>
          </cell>
          <cell r="Y763" t="str">
            <v/>
          </cell>
          <cell r="Z763" t="str">
            <v>RENUNCIA KCOMT</v>
          </cell>
        </row>
        <row r="764">
          <cell r="A764">
            <v>4036</v>
          </cell>
          <cell r="B764" t="str">
            <v>INGENIERIA QUIMICA</v>
          </cell>
          <cell r="C764" t="str">
            <v>INGENIERIA QUIMICA</v>
          </cell>
          <cell r="D764" t="str">
            <v>TANTALEAN CARRASCO ROBERTO</v>
          </cell>
          <cell r="E764" t="str">
            <v>NOMBRADO</v>
          </cell>
          <cell r="F764" t="str">
            <v>ASOCIADO TC</v>
          </cell>
          <cell r="G764">
            <v>905</v>
          </cell>
          <cell r="H764">
            <v>0</v>
          </cell>
          <cell r="I764">
            <v>0</v>
          </cell>
          <cell r="J764">
            <v>0</v>
          </cell>
          <cell r="L764" t="str">
            <v>M</v>
          </cell>
          <cell r="M764">
            <v>0</v>
          </cell>
          <cell r="Z764" t="str">
            <v>L.S.G.H. (CONTRATO MORENO EUSTAQUIO)</v>
          </cell>
        </row>
        <row r="765">
          <cell r="A765">
            <v>5622</v>
          </cell>
          <cell r="B765" t="str">
            <v>INGENIERIA QUIMICA</v>
          </cell>
          <cell r="C765" t="str">
            <v>INGENIERIA QUIMICA</v>
          </cell>
          <cell r="D765" t="str">
            <v>ESQUERRE PEREYRA PAUL HENRY</v>
          </cell>
          <cell r="E765" t="str">
            <v>CONTRATADO</v>
          </cell>
          <cell r="F765" t="str">
            <v>AUXILIAR TC</v>
          </cell>
          <cell r="G765">
            <v>903</v>
          </cell>
          <cell r="H765">
            <v>1</v>
          </cell>
          <cell r="I765">
            <v>0</v>
          </cell>
          <cell r="J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  <cell r="U765">
            <v>0</v>
          </cell>
          <cell r="V765" t="str">
            <v>*</v>
          </cell>
          <cell r="W765">
            <v>0</v>
          </cell>
          <cell r="X765" t="str">
            <v/>
          </cell>
          <cell r="Y765" t="str">
            <v/>
          </cell>
        </row>
        <row r="766">
          <cell r="A766">
            <v>3309</v>
          </cell>
          <cell r="B766" t="str">
            <v>INGENIERIA QUIMICA</v>
          </cell>
          <cell r="C766" t="str">
            <v>INGENIERIA QUIMICA</v>
          </cell>
          <cell r="D766" t="str">
            <v>MORENO EUSTAQUIO WALTER</v>
          </cell>
          <cell r="E766" t="str">
            <v>CONTRATADO</v>
          </cell>
          <cell r="F766" t="str">
            <v>AUXILIAR TC</v>
          </cell>
          <cell r="G766">
            <v>905</v>
          </cell>
          <cell r="H766">
            <v>2</v>
          </cell>
          <cell r="I766">
            <v>0</v>
          </cell>
          <cell r="J766">
            <v>0</v>
          </cell>
          <cell r="L766" t="str">
            <v>M</v>
          </cell>
          <cell r="M766" t="str">
            <v>AUX T.</v>
          </cell>
          <cell r="N766">
            <v>17925213</v>
          </cell>
          <cell r="O766">
            <v>19990</v>
          </cell>
          <cell r="P766" t="str">
            <v>ING.QUIMICO</v>
          </cell>
          <cell r="Q766" t="str">
            <v>MAESTRO</v>
          </cell>
          <cell r="S766" t="str">
            <v xml:space="preserve"> </v>
          </cell>
          <cell r="U766" t="str">
            <v>CASADO</v>
          </cell>
          <cell r="V766">
            <v>32549</v>
          </cell>
          <cell r="W766" t="str">
            <v>ISABEL BOBADILLA MZ. C2 LOTE 2 - MONSERRATE - TRUJILLO</v>
          </cell>
          <cell r="X766" t="str">
            <v/>
          </cell>
          <cell r="Y766" t="str">
            <v/>
          </cell>
        </row>
        <row r="767">
          <cell r="A767">
            <v>5119</v>
          </cell>
          <cell r="B767" t="str">
            <v>INGENIERIA QUIMICA</v>
          </cell>
          <cell r="C767" t="str">
            <v>QUIMICA</v>
          </cell>
          <cell r="D767" t="str">
            <v>CRUZ MONZON JOSE ALFREDO</v>
          </cell>
          <cell r="E767" t="str">
            <v>NOMBRADO</v>
          </cell>
          <cell r="F767" t="str">
            <v>AUXILIAR DE</v>
          </cell>
          <cell r="G767">
            <v>91</v>
          </cell>
          <cell r="H767">
            <v>1</v>
          </cell>
          <cell r="I767">
            <v>0</v>
          </cell>
          <cell r="J767">
            <v>0</v>
          </cell>
          <cell r="L767" t="str">
            <v>M</v>
          </cell>
          <cell r="M767" t="str">
            <v>AUX DE</v>
          </cell>
          <cell r="N767">
            <v>18887838</v>
          </cell>
          <cell r="O767" t="str">
            <v>A.F.P.</v>
          </cell>
          <cell r="P767" t="str">
            <v>ING.QUIMICO</v>
          </cell>
          <cell r="Q767" t="str">
            <v>MAESTRO</v>
          </cell>
          <cell r="S767" t="str">
            <v xml:space="preserve"> </v>
          </cell>
          <cell r="U767" t="str">
            <v>SOLTERO</v>
          </cell>
          <cell r="V767">
            <v>36586</v>
          </cell>
          <cell r="W767" t="str">
            <v>MZ. "E" LOTE 12 - LAS CAPULLANAS - TRUJILLO</v>
          </cell>
          <cell r="X767" t="str">
            <v/>
          </cell>
          <cell r="Y767" t="str">
            <v/>
          </cell>
        </row>
        <row r="768">
          <cell r="A768">
            <v>4319</v>
          </cell>
          <cell r="B768" t="str">
            <v>INGENIERIA QUIMICA</v>
          </cell>
          <cell r="C768" t="str">
            <v>QUIMICA</v>
          </cell>
          <cell r="D768" t="str">
            <v>DIAZ ALARCON CESAR CHRISTIAM</v>
          </cell>
          <cell r="E768" t="str">
            <v>NOMBRADO</v>
          </cell>
          <cell r="F768" t="str">
            <v>ASOCIADO TC</v>
          </cell>
          <cell r="G768">
            <v>844</v>
          </cell>
          <cell r="H768">
            <v>1</v>
          </cell>
          <cell r="I768">
            <v>284.27999999999997</v>
          </cell>
          <cell r="J768">
            <v>560</v>
          </cell>
          <cell r="L768" t="str">
            <v>M</v>
          </cell>
          <cell r="M768" t="str">
            <v>ASO TC</v>
          </cell>
          <cell r="N768">
            <v>17849056</v>
          </cell>
          <cell r="O768" t="str">
            <v>A.F.P</v>
          </cell>
          <cell r="P768" t="str">
            <v>ING. QUIMICO</v>
          </cell>
          <cell r="Q768" t="str">
            <v>MAESTRO</v>
          </cell>
          <cell r="S768" t="str">
            <v xml:space="preserve"> </v>
          </cell>
          <cell r="U768" t="str">
            <v>SOLTERO</v>
          </cell>
          <cell r="V768">
            <v>34026</v>
          </cell>
          <cell r="W768" t="str">
            <v>LOS CIPRECES N° 412 - FATIMA - VICTOR LARCO</v>
          </cell>
          <cell r="X768" t="str">
            <v/>
          </cell>
          <cell r="Y768" t="str">
            <v/>
          </cell>
        </row>
        <row r="769">
          <cell r="A769">
            <v>1223</v>
          </cell>
          <cell r="B769" t="str">
            <v>INGENIERIA QUIMICA</v>
          </cell>
          <cell r="C769" t="str">
            <v>QUIMICA</v>
          </cell>
          <cell r="D769" t="str">
            <v>SOLORZANO ARQUEROS JORGE BAYARDO</v>
          </cell>
          <cell r="E769" t="str">
            <v>NOMBRADO</v>
          </cell>
          <cell r="F769" t="str">
            <v>PRINCIPAL DE</v>
          </cell>
          <cell r="G769">
            <v>865</v>
          </cell>
          <cell r="H769">
            <v>1</v>
          </cell>
          <cell r="I769">
            <v>655.52</v>
          </cell>
          <cell r="J769">
            <v>1200</v>
          </cell>
          <cell r="L769" t="str">
            <v>M</v>
          </cell>
          <cell r="M769" t="str">
            <v>PRI DE</v>
          </cell>
          <cell r="N769">
            <v>17922101</v>
          </cell>
          <cell r="O769">
            <v>20530</v>
          </cell>
          <cell r="P769" t="str">
            <v>ING.QUIMICO</v>
          </cell>
          <cell r="Q769" t="str">
            <v xml:space="preserve"> </v>
          </cell>
          <cell r="S769" t="str">
            <v xml:space="preserve"> </v>
          </cell>
          <cell r="U769" t="str">
            <v>CASADO</v>
          </cell>
          <cell r="V769">
            <v>23489</v>
          </cell>
          <cell r="W769" t="str">
            <v xml:space="preserve">MZ. H LOTE 1 LAS FLORES -  - </v>
          </cell>
          <cell r="X769" t="str">
            <v/>
          </cell>
          <cell r="Y769" t="str">
            <v/>
          </cell>
        </row>
        <row r="770">
          <cell r="A770">
            <v>1303</v>
          </cell>
          <cell r="B770" t="str">
            <v>INGENIERIA QUIMICA</v>
          </cell>
          <cell r="C770" t="str">
            <v>QUIMICA</v>
          </cell>
          <cell r="D770" t="str">
            <v>GUERRERO LLUNCOR JUAN ADOLFO</v>
          </cell>
          <cell r="E770" t="str">
            <v>NOMBRADO</v>
          </cell>
          <cell r="F770" t="str">
            <v>PRINCIPAL DE</v>
          </cell>
          <cell r="G770">
            <v>866</v>
          </cell>
          <cell r="H770">
            <v>1</v>
          </cell>
          <cell r="I770">
            <v>655.52</v>
          </cell>
          <cell r="J770">
            <v>1200</v>
          </cell>
          <cell r="L770" t="str">
            <v>M</v>
          </cell>
          <cell r="M770" t="str">
            <v>PRI DE</v>
          </cell>
          <cell r="N770">
            <v>17853287</v>
          </cell>
          <cell r="O770">
            <v>20530</v>
          </cell>
          <cell r="P770" t="str">
            <v>ING.QUIMICO</v>
          </cell>
          <cell r="Q770" t="str">
            <v>MAESTRO</v>
          </cell>
          <cell r="S770" t="str">
            <v xml:space="preserve"> </v>
          </cell>
          <cell r="U770" t="str">
            <v>CASADO</v>
          </cell>
          <cell r="V770">
            <v>22372</v>
          </cell>
          <cell r="W770" t="str">
            <v xml:space="preserve">BETHOVEN N° 680 PRIMAVERA -  - </v>
          </cell>
          <cell r="X770">
            <v>3</v>
          </cell>
          <cell r="Y770" t="str">
            <v>DECANO</v>
          </cell>
        </row>
        <row r="771">
          <cell r="A771">
            <v>1331</v>
          </cell>
          <cell r="B771" t="str">
            <v>INGENIERIA QUIMICA</v>
          </cell>
          <cell r="C771" t="str">
            <v>QUIMICA</v>
          </cell>
          <cell r="D771" t="str">
            <v>RAMIREZ RUIZ RENE</v>
          </cell>
          <cell r="E771" t="str">
            <v>NOMBRADO</v>
          </cell>
          <cell r="F771" t="str">
            <v>PRINCIPAL DE</v>
          </cell>
          <cell r="G771">
            <v>867</v>
          </cell>
          <cell r="H771">
            <v>1</v>
          </cell>
          <cell r="I771">
            <v>655.52</v>
          </cell>
          <cell r="J771">
            <v>1200</v>
          </cell>
          <cell r="L771" t="str">
            <v>M</v>
          </cell>
          <cell r="M771" t="str">
            <v>PRI DE</v>
          </cell>
          <cell r="N771">
            <v>17903249</v>
          </cell>
          <cell r="O771">
            <v>20530</v>
          </cell>
          <cell r="P771" t="str">
            <v>ING. QUIMICO</v>
          </cell>
          <cell r="Q771" t="str">
            <v xml:space="preserve"> </v>
          </cell>
          <cell r="S771" t="str">
            <v xml:space="preserve"> </v>
          </cell>
          <cell r="U771" t="str">
            <v>CASADO</v>
          </cell>
          <cell r="V771">
            <v>26533</v>
          </cell>
          <cell r="W771" t="str">
            <v>ZEPITA N° 479 - CENTRO CIVICO - TRUJILLO</v>
          </cell>
          <cell r="X771" t="str">
            <v/>
          </cell>
          <cell r="Y771" t="str">
            <v/>
          </cell>
        </row>
        <row r="772">
          <cell r="A772">
            <v>1514</v>
          </cell>
          <cell r="B772" t="str">
            <v>INGENIERIA QUIMICA</v>
          </cell>
          <cell r="C772" t="str">
            <v>QUIMICA</v>
          </cell>
          <cell r="D772" t="str">
            <v>SABANA GAMARRA ROBERTO ENRIQUE</v>
          </cell>
          <cell r="E772" t="str">
            <v>NOMBRADO</v>
          </cell>
          <cell r="F772" t="str">
            <v>PRINCIPAL DE</v>
          </cell>
          <cell r="G772">
            <v>868</v>
          </cell>
          <cell r="H772">
            <v>1</v>
          </cell>
          <cell r="I772">
            <v>655.54</v>
          </cell>
          <cell r="J772">
            <v>1200</v>
          </cell>
          <cell r="L772" t="str">
            <v>M</v>
          </cell>
          <cell r="M772" t="str">
            <v>PRI DE</v>
          </cell>
          <cell r="N772">
            <v>17818375</v>
          </cell>
          <cell r="O772">
            <v>20530</v>
          </cell>
          <cell r="P772" t="str">
            <v>ING.QUIMICO</v>
          </cell>
          <cell r="Q772" t="str">
            <v>MAESTRO</v>
          </cell>
          <cell r="S772" t="str">
            <v xml:space="preserve"> </v>
          </cell>
          <cell r="U772" t="str">
            <v>SOLTERO</v>
          </cell>
          <cell r="V772">
            <v>27134</v>
          </cell>
          <cell r="W772" t="str">
            <v>SAN MARTIN N° 844 - CENTRO CIVICO - TRUJILLO</v>
          </cell>
          <cell r="X772" t="str">
            <v/>
          </cell>
          <cell r="Y772" t="str">
            <v/>
          </cell>
        </row>
        <row r="773">
          <cell r="A773">
            <v>1713</v>
          </cell>
          <cell r="B773" t="str">
            <v>INGENIERIA QUIMICA</v>
          </cell>
          <cell r="C773" t="str">
            <v>QUIMICA</v>
          </cell>
          <cell r="D773" t="str">
            <v>ALVA ASTUDILLO MARIO EDUARDO</v>
          </cell>
          <cell r="E773" t="str">
            <v>NOMBRADO</v>
          </cell>
          <cell r="F773" t="str">
            <v>PRINCIPAL DE</v>
          </cell>
          <cell r="G773">
            <v>869</v>
          </cell>
          <cell r="H773">
            <v>1</v>
          </cell>
          <cell r="I773">
            <v>655.54</v>
          </cell>
          <cell r="J773">
            <v>1200</v>
          </cell>
          <cell r="L773" t="str">
            <v>M</v>
          </cell>
          <cell r="M773" t="str">
            <v>PRI DE</v>
          </cell>
          <cell r="N773">
            <v>18181081</v>
          </cell>
          <cell r="O773">
            <v>20530</v>
          </cell>
          <cell r="P773" t="str">
            <v>ING. QUIMICO</v>
          </cell>
          <cell r="Q773" t="str">
            <v>MAESTRO</v>
          </cell>
          <cell r="S773" t="str">
            <v>DOCTOR</v>
          </cell>
          <cell r="U773" t="str">
            <v>CASADO</v>
          </cell>
          <cell r="V773">
            <v>27856</v>
          </cell>
          <cell r="W773" t="str">
            <v>B - 7 - PARQUE INDUSTRIAL - LA ESPERANZA</v>
          </cell>
          <cell r="X773" t="str">
            <v/>
          </cell>
          <cell r="Y773" t="str">
            <v/>
          </cell>
        </row>
        <row r="774">
          <cell r="A774">
            <v>4340</v>
          </cell>
          <cell r="B774" t="str">
            <v>INGENIERIA QUIMICA</v>
          </cell>
          <cell r="C774" t="str">
            <v>QUIMICA</v>
          </cell>
          <cell r="D774" t="str">
            <v>QUILCAT LEON VITO ERASMO</v>
          </cell>
          <cell r="E774" t="str">
            <v>NOMBRADO</v>
          </cell>
          <cell r="F774" t="str">
            <v>PRINCIPAL DE</v>
          </cell>
          <cell r="G774">
            <v>870</v>
          </cell>
          <cell r="H774">
            <v>1</v>
          </cell>
          <cell r="I774">
            <v>645.52</v>
          </cell>
          <cell r="J774">
            <v>1200</v>
          </cell>
          <cell r="L774" t="str">
            <v>M</v>
          </cell>
          <cell r="M774" t="str">
            <v>PRI DE</v>
          </cell>
          <cell r="N774">
            <v>17800216</v>
          </cell>
          <cell r="O774" t="str">
            <v>A.F.P</v>
          </cell>
          <cell r="P774" t="str">
            <v>ING. QUIMICO</v>
          </cell>
          <cell r="Q774" t="str">
            <v>MAESTRO</v>
          </cell>
          <cell r="S774" t="str">
            <v>DOCTOR</v>
          </cell>
          <cell r="U774" t="str">
            <v>CASADO</v>
          </cell>
          <cell r="V774">
            <v>34148</v>
          </cell>
          <cell r="W774" t="str">
            <v>MZ. A LOTE 12 - LAS FLORES - VICTOR LARCO</v>
          </cell>
          <cell r="X774" t="str">
            <v/>
          </cell>
          <cell r="Y774" t="str">
            <v/>
          </cell>
        </row>
        <row r="775">
          <cell r="A775">
            <v>2020</v>
          </cell>
          <cell r="B775" t="str">
            <v>INGENIERIA QUIMICA</v>
          </cell>
          <cell r="C775" t="str">
            <v>QUIMICA</v>
          </cell>
          <cell r="D775" t="str">
            <v>FARRO PEREZ NELSON WILLIANS</v>
          </cell>
          <cell r="E775" t="str">
            <v>NOMBRADO</v>
          </cell>
          <cell r="F775" t="str">
            <v>PRINCIPAL DE</v>
          </cell>
          <cell r="G775">
            <v>871</v>
          </cell>
          <cell r="H775">
            <v>1</v>
          </cell>
          <cell r="I775">
            <v>615.48</v>
          </cell>
          <cell r="J775">
            <v>1200</v>
          </cell>
          <cell r="L775" t="str">
            <v>M</v>
          </cell>
          <cell r="M775" t="str">
            <v>PRI DE</v>
          </cell>
          <cell r="N775">
            <v>19230940</v>
          </cell>
          <cell r="O775" t="str">
            <v>A.F.P</v>
          </cell>
          <cell r="P775" t="str">
            <v>ING. QUIMICO</v>
          </cell>
          <cell r="Q775" t="str">
            <v>MAESTRO</v>
          </cell>
          <cell r="S775" t="str">
            <v xml:space="preserve"> </v>
          </cell>
          <cell r="U775" t="str">
            <v>CASADO</v>
          </cell>
          <cell r="V775">
            <v>29283</v>
          </cell>
          <cell r="W775" t="str">
            <v>MZ. N'  LOTE 2 DPTO. 204 - MONSERRATE IV ETAPA - TRUJILLO</v>
          </cell>
          <cell r="X775">
            <v>5</v>
          </cell>
          <cell r="Y775" t="str">
            <v>JEFE DE DEPARTAMENTO</v>
          </cell>
        </row>
        <row r="776">
          <cell r="A776">
            <v>2021</v>
          </cell>
          <cell r="B776" t="str">
            <v>INGENIERIA QUIMICA</v>
          </cell>
          <cell r="C776" t="str">
            <v>QUIMICA</v>
          </cell>
          <cell r="D776" t="str">
            <v>ORTIZ LINARES JORGE WILLIAM</v>
          </cell>
          <cell r="E776" t="str">
            <v>NOMBRADO</v>
          </cell>
          <cell r="F776" t="str">
            <v>PRINCIPAL DE</v>
          </cell>
          <cell r="G776">
            <v>872</v>
          </cell>
          <cell r="H776">
            <v>1</v>
          </cell>
          <cell r="I776">
            <v>630.78</v>
          </cell>
          <cell r="J776">
            <v>1200</v>
          </cell>
          <cell r="L776" t="str">
            <v>M</v>
          </cell>
          <cell r="M776" t="str">
            <v>PRI DE</v>
          </cell>
          <cell r="N776">
            <v>18177232</v>
          </cell>
          <cell r="O776" t="str">
            <v>A.F.P</v>
          </cell>
          <cell r="P776" t="str">
            <v>ING. QUIMICO</v>
          </cell>
          <cell r="Q776" t="str">
            <v>MAESTRO</v>
          </cell>
          <cell r="S776" t="str">
            <v xml:space="preserve"> </v>
          </cell>
          <cell r="U776" t="str">
            <v>CASADO</v>
          </cell>
          <cell r="V776">
            <v>29283</v>
          </cell>
          <cell r="W776" t="str">
            <v>TOPARPA # 309 - SANTA MARIA - TRUJILLO</v>
          </cell>
          <cell r="X776" t="str">
            <v/>
          </cell>
          <cell r="Y776" t="str">
            <v/>
          </cell>
        </row>
        <row r="777">
          <cell r="A777">
            <v>2096</v>
          </cell>
          <cell r="B777" t="str">
            <v>INGENIERIA QUIMICA</v>
          </cell>
          <cell r="C777" t="str">
            <v>QUIMICA</v>
          </cell>
          <cell r="D777" t="str">
            <v>WONG LOPEZ ERNESTO SEGUNDO</v>
          </cell>
          <cell r="E777" t="str">
            <v>NOMBRADO</v>
          </cell>
          <cell r="F777" t="str">
            <v>PRINCIPAL DE</v>
          </cell>
          <cell r="G777">
            <v>873</v>
          </cell>
          <cell r="H777">
            <v>1</v>
          </cell>
          <cell r="I777">
            <v>645.55999999999995</v>
          </cell>
          <cell r="J777">
            <v>1200</v>
          </cell>
          <cell r="L777" t="str">
            <v>M</v>
          </cell>
          <cell r="M777" t="str">
            <v>PRI DE</v>
          </cell>
          <cell r="N777">
            <v>16478813</v>
          </cell>
          <cell r="O777" t="str">
            <v>A.F.P</v>
          </cell>
          <cell r="P777" t="str">
            <v>ING. QUIMICO</v>
          </cell>
          <cell r="Q777" t="str">
            <v xml:space="preserve"> </v>
          </cell>
          <cell r="S777" t="str">
            <v xml:space="preserve"> </v>
          </cell>
          <cell r="U777" t="str">
            <v>CASADO</v>
          </cell>
          <cell r="V777">
            <v>28307</v>
          </cell>
          <cell r="W777" t="str">
            <v xml:space="preserve">SAN ANDRES N° 311 SAN ANDRES -  - </v>
          </cell>
          <cell r="X777" t="str">
            <v/>
          </cell>
          <cell r="Y777" t="str">
            <v/>
          </cell>
        </row>
        <row r="778">
          <cell r="A778">
            <v>2239</v>
          </cell>
          <cell r="B778" t="str">
            <v>INGENIERIA QUIMICA</v>
          </cell>
          <cell r="C778" t="str">
            <v>QUIMICA</v>
          </cell>
          <cell r="D778" t="str">
            <v>RUIZ BENITES SEGUNDO DOMINGO</v>
          </cell>
          <cell r="E778" t="str">
            <v>NOMBRADO</v>
          </cell>
          <cell r="F778" t="str">
            <v>PRINCIPAL DE</v>
          </cell>
          <cell r="G778">
            <v>874</v>
          </cell>
          <cell r="H778">
            <v>1</v>
          </cell>
          <cell r="I778">
            <v>621.55999999999995</v>
          </cell>
          <cell r="J778">
            <v>1200</v>
          </cell>
          <cell r="L778" t="str">
            <v>M</v>
          </cell>
          <cell r="M778" t="str">
            <v>PRI DE</v>
          </cell>
          <cell r="N778">
            <v>17843343</v>
          </cell>
          <cell r="O778" t="str">
            <v>A.F.P</v>
          </cell>
          <cell r="P778" t="str">
            <v>ING. QUIMICO</v>
          </cell>
          <cell r="Q778" t="str">
            <v>MAESTRO</v>
          </cell>
          <cell r="S778" t="str">
            <v>DOCTOR</v>
          </cell>
          <cell r="U778" t="str">
            <v>CONVIV.</v>
          </cell>
          <cell r="V778">
            <v>29809</v>
          </cell>
          <cell r="W778" t="str">
            <v>BAQUIJANO Y CARRILLO N° 280 - RAZURI - TRUJILLO</v>
          </cell>
          <cell r="X778" t="str">
            <v/>
          </cell>
          <cell r="Y778" t="str">
            <v/>
          </cell>
        </row>
        <row r="779">
          <cell r="A779">
            <v>4149</v>
          </cell>
          <cell r="B779" t="str">
            <v>INGENIERIA QUIMICA</v>
          </cell>
          <cell r="C779" t="str">
            <v>QUIMICA</v>
          </cell>
          <cell r="D779" t="str">
            <v>REYNA LINARES MARIO ESVEN</v>
          </cell>
          <cell r="E779" t="str">
            <v>NOMBRADO</v>
          </cell>
          <cell r="F779" t="str">
            <v>PRINCIPAL DE</v>
          </cell>
          <cell r="G779">
            <v>875</v>
          </cell>
          <cell r="H779">
            <v>1</v>
          </cell>
          <cell r="I779">
            <v>243.54</v>
          </cell>
          <cell r="J779">
            <v>1200</v>
          </cell>
          <cell r="L779" t="str">
            <v>M</v>
          </cell>
          <cell r="M779" t="str">
            <v>PRI DE</v>
          </cell>
          <cell r="N779">
            <v>17903471</v>
          </cell>
          <cell r="O779" t="str">
            <v>A.F.P</v>
          </cell>
          <cell r="P779" t="str">
            <v>ING. QUIMICO</v>
          </cell>
          <cell r="Q779" t="str">
            <v>MAESTRO</v>
          </cell>
          <cell r="S779" t="str">
            <v xml:space="preserve"> </v>
          </cell>
          <cell r="U779" t="str">
            <v>CASADO</v>
          </cell>
          <cell r="V779">
            <v>33529</v>
          </cell>
          <cell r="W779" t="str">
            <v xml:space="preserve">M.CONPAÑON N° 498 SAN ANDRES -  - </v>
          </cell>
          <cell r="X779" t="str">
            <v/>
          </cell>
          <cell r="Y779" t="str">
            <v/>
          </cell>
        </row>
        <row r="780">
          <cell r="A780">
            <v>2695</v>
          </cell>
          <cell r="B780" t="str">
            <v>INGENIERIA QUIMICA</v>
          </cell>
          <cell r="C780" t="str">
            <v>QUIMICA</v>
          </cell>
          <cell r="D780" t="str">
            <v>RIVERO MENDEZ JOSE FELIX</v>
          </cell>
          <cell r="E780" t="str">
            <v>NOMBRADO</v>
          </cell>
          <cell r="F780" t="str">
            <v>PRINCIPAL DE</v>
          </cell>
          <cell r="G780">
            <v>876</v>
          </cell>
          <cell r="H780">
            <v>1</v>
          </cell>
          <cell r="I780">
            <v>639.91999999999996</v>
          </cell>
          <cell r="J780">
            <v>1200</v>
          </cell>
          <cell r="L780" t="str">
            <v>M</v>
          </cell>
          <cell r="M780" t="str">
            <v>PRI DE</v>
          </cell>
          <cell r="N780">
            <v>17859328</v>
          </cell>
          <cell r="O780" t="str">
            <v>A.F.P</v>
          </cell>
          <cell r="P780" t="str">
            <v>ING. QUIMICO</v>
          </cell>
          <cell r="Q780" t="str">
            <v>MAESTRO</v>
          </cell>
          <cell r="S780" t="str">
            <v>DOCTOR</v>
          </cell>
          <cell r="U780" t="str">
            <v>CASADO</v>
          </cell>
          <cell r="V780">
            <v>30684</v>
          </cell>
          <cell r="W780" t="str">
            <v>BOBADILLA  524 - MONSERRATE IV ETAPA - TRUJILLO</v>
          </cell>
          <cell r="X780" t="str">
            <v/>
          </cell>
          <cell r="Y780" t="str">
            <v/>
          </cell>
        </row>
        <row r="781">
          <cell r="A781">
            <v>2696</v>
          </cell>
          <cell r="B781" t="str">
            <v>INGENIERIA QUIMICA</v>
          </cell>
          <cell r="C781" t="str">
            <v>QUIMICA</v>
          </cell>
          <cell r="D781" t="str">
            <v>COSTILLA SANCHEZ NOE ILDEFONSO</v>
          </cell>
          <cell r="E781" t="str">
            <v>NOMBRADO</v>
          </cell>
          <cell r="F781" t="str">
            <v>PRINCIPAL DE</v>
          </cell>
          <cell r="G781">
            <v>877</v>
          </cell>
          <cell r="H781">
            <v>1</v>
          </cell>
          <cell r="I781">
            <v>649.38</v>
          </cell>
          <cell r="J781">
            <v>1200</v>
          </cell>
          <cell r="L781" t="str">
            <v>M</v>
          </cell>
          <cell r="M781" t="str">
            <v>PRI DE</v>
          </cell>
          <cell r="N781">
            <v>18023077</v>
          </cell>
          <cell r="O781" t="str">
            <v>A.F.P</v>
          </cell>
          <cell r="P781" t="str">
            <v>ING. QUIMICO</v>
          </cell>
          <cell r="Q781" t="str">
            <v>MAESTRO</v>
          </cell>
          <cell r="S781" t="str">
            <v xml:space="preserve"> </v>
          </cell>
          <cell r="U781" t="str">
            <v>CASADO</v>
          </cell>
          <cell r="V781">
            <v>30684</v>
          </cell>
          <cell r="W781" t="str">
            <v>MZ D-2 LOTE 9 - MONSERRATE V ETAPA - TRUJILLO</v>
          </cell>
          <cell r="X781" t="str">
            <v/>
          </cell>
          <cell r="Y781" t="str">
            <v/>
          </cell>
        </row>
        <row r="782">
          <cell r="A782">
            <v>2709</v>
          </cell>
          <cell r="B782" t="str">
            <v>INGENIERIA QUIMICA</v>
          </cell>
          <cell r="C782" t="str">
            <v>QUIMICA</v>
          </cell>
          <cell r="D782" t="str">
            <v>REYES LAZARO WILSON</v>
          </cell>
          <cell r="E782" t="str">
            <v>NOMBRADO</v>
          </cell>
          <cell r="F782" t="str">
            <v>PRINCIPAL DE</v>
          </cell>
          <cell r="G782">
            <v>878</v>
          </cell>
          <cell r="H782">
            <v>1</v>
          </cell>
          <cell r="I782">
            <v>649.38</v>
          </cell>
          <cell r="J782">
            <v>1200</v>
          </cell>
          <cell r="L782" t="str">
            <v>M</v>
          </cell>
          <cell r="M782" t="str">
            <v>PRI DE</v>
          </cell>
          <cell r="N782">
            <v>17857689</v>
          </cell>
          <cell r="O782" t="str">
            <v>A.F.P</v>
          </cell>
          <cell r="P782" t="str">
            <v>ING. QUIMICO</v>
          </cell>
          <cell r="Q782" t="str">
            <v>MAESTRO</v>
          </cell>
          <cell r="S782" t="str">
            <v>DOCTOR</v>
          </cell>
          <cell r="U782" t="str">
            <v>CASADO</v>
          </cell>
          <cell r="V782">
            <v>30683</v>
          </cell>
          <cell r="W782" t="str">
            <v>MZ. N' LOTE 2 DPTO. 302 - MONSERRATE IV ETAPA - TRUJILLO</v>
          </cell>
          <cell r="X782" t="str">
            <v/>
          </cell>
          <cell r="Y782" t="str">
            <v/>
          </cell>
        </row>
        <row r="783">
          <cell r="A783">
            <v>4242</v>
          </cell>
          <cell r="B783" t="str">
            <v>INGENIERIA QUIMICA</v>
          </cell>
          <cell r="C783" t="str">
            <v>QUIMICA</v>
          </cell>
          <cell r="D783" t="str">
            <v>BERNUI PAREDES FELICIANO SALVADOR</v>
          </cell>
          <cell r="E783" t="str">
            <v>NOMBRADO</v>
          </cell>
          <cell r="F783" t="str">
            <v>ASOCIADO DE</v>
          </cell>
          <cell r="G783">
            <v>880</v>
          </cell>
          <cell r="H783">
            <v>1</v>
          </cell>
          <cell r="I783">
            <v>247</v>
          </cell>
          <cell r="J783">
            <v>580</v>
          </cell>
          <cell r="L783" t="str">
            <v>M</v>
          </cell>
          <cell r="M783" t="str">
            <v>ASO DE</v>
          </cell>
          <cell r="N783" t="str">
            <v>18901134</v>
          </cell>
          <cell r="O783" t="str">
            <v>A.F.P</v>
          </cell>
          <cell r="P783" t="str">
            <v>ING. QUIMICO</v>
          </cell>
          <cell r="Q783" t="str">
            <v>MAESTRO</v>
          </cell>
          <cell r="S783" t="str">
            <v xml:space="preserve"> </v>
          </cell>
          <cell r="U783" t="str">
            <v>CASADO</v>
          </cell>
          <cell r="V783">
            <v>33817</v>
          </cell>
          <cell r="W783" t="str">
            <v xml:space="preserve">AV. GRAN CHIMU N° 617 LA ESPERANZA -  - </v>
          </cell>
          <cell r="X783">
            <v>7</v>
          </cell>
          <cell r="Y783" t="str">
            <v>JEFE OFICINA GENERAL</v>
          </cell>
        </row>
        <row r="784">
          <cell r="A784">
            <v>4152</v>
          </cell>
          <cell r="B784" t="str">
            <v>INGENIERIA QUIMICA</v>
          </cell>
          <cell r="C784" t="str">
            <v>QUIMICA</v>
          </cell>
          <cell r="D784" t="str">
            <v>MONTREUIL FRIAS MIGUEL AUGUSTO</v>
          </cell>
          <cell r="E784" t="str">
            <v>NOMBRADO</v>
          </cell>
          <cell r="F784" t="str">
            <v>ASOCIADO DE</v>
          </cell>
          <cell r="G784">
            <v>881</v>
          </cell>
          <cell r="H784">
            <v>1</v>
          </cell>
          <cell r="I784">
            <v>74.040000000000006</v>
          </cell>
          <cell r="J784">
            <v>580</v>
          </cell>
          <cell r="L784" t="str">
            <v>M</v>
          </cell>
          <cell r="M784" t="str">
            <v>ASO DE</v>
          </cell>
          <cell r="N784">
            <v>18022493</v>
          </cell>
          <cell r="O784" t="str">
            <v>A.F.P</v>
          </cell>
          <cell r="P784" t="str">
            <v>ING. QUIMICO</v>
          </cell>
          <cell r="Q784" t="str">
            <v>MAESTRO</v>
          </cell>
          <cell r="S784" t="str">
            <v xml:space="preserve"> </v>
          </cell>
          <cell r="U784" t="str">
            <v>CASADO</v>
          </cell>
          <cell r="V784">
            <v>33529</v>
          </cell>
          <cell r="W784" t="str">
            <v>LA MAR 683 -  - SALAVERRY</v>
          </cell>
          <cell r="X784" t="str">
            <v/>
          </cell>
          <cell r="Y784" t="str">
            <v/>
          </cell>
        </row>
        <row r="785">
          <cell r="A785">
            <v>2713</v>
          </cell>
          <cell r="B785" t="str">
            <v>INGENIERIA QUIMICA</v>
          </cell>
          <cell r="C785" t="str">
            <v>QUIMICA</v>
          </cell>
          <cell r="D785" t="str">
            <v>DIAZ CAMACHO SEGUNDO JUAN</v>
          </cell>
          <cell r="E785" t="str">
            <v>NOMBRADO</v>
          </cell>
          <cell r="F785" t="str">
            <v>ASOCIADO DE</v>
          </cell>
          <cell r="G785">
            <v>882</v>
          </cell>
          <cell r="H785">
            <v>1</v>
          </cell>
          <cell r="I785">
            <v>248.54</v>
          </cell>
          <cell r="J785">
            <v>580</v>
          </cell>
          <cell r="L785" t="str">
            <v>M</v>
          </cell>
          <cell r="M785" t="str">
            <v>ASO DE</v>
          </cell>
          <cell r="N785">
            <v>17921403</v>
          </cell>
          <cell r="O785" t="str">
            <v>A.F.P</v>
          </cell>
          <cell r="P785" t="str">
            <v>ING. QUIMICO</v>
          </cell>
          <cell r="Q785" t="str">
            <v xml:space="preserve"> </v>
          </cell>
          <cell r="S785" t="str">
            <v xml:space="preserve"> </v>
          </cell>
          <cell r="U785" t="str">
            <v>CASADO</v>
          </cell>
          <cell r="V785">
            <v>30713</v>
          </cell>
          <cell r="W785" t="str">
            <v>SCIPIAN LLONA N° 255 - PAY PAY - TRUJILLO</v>
          </cell>
          <cell r="X785" t="str">
            <v/>
          </cell>
          <cell r="Y785" t="str">
            <v/>
          </cell>
        </row>
        <row r="786">
          <cell r="A786">
            <v>4151</v>
          </cell>
          <cell r="B786" t="str">
            <v>INGENIERIA QUIMICA</v>
          </cell>
          <cell r="C786" t="str">
            <v>QUIMICA</v>
          </cell>
          <cell r="D786" t="str">
            <v>HURTADO GASTAÑADUI MIGUEL EDUARDO</v>
          </cell>
          <cell r="E786" t="str">
            <v>NOMBRADO</v>
          </cell>
          <cell r="F786" t="str">
            <v>AUXILIAR DE</v>
          </cell>
          <cell r="G786">
            <v>884</v>
          </cell>
          <cell r="H786">
            <v>1</v>
          </cell>
          <cell r="I786">
            <v>120.6</v>
          </cell>
          <cell r="J786">
            <v>300</v>
          </cell>
          <cell r="L786" t="str">
            <v>M</v>
          </cell>
          <cell r="M786" t="str">
            <v>AUX DE</v>
          </cell>
          <cell r="N786">
            <v>17803777</v>
          </cell>
          <cell r="O786" t="str">
            <v>A.F.P</v>
          </cell>
          <cell r="P786" t="str">
            <v>ING. QUIMICO</v>
          </cell>
          <cell r="Q786" t="str">
            <v>MAESTRO</v>
          </cell>
          <cell r="S786" t="str">
            <v xml:space="preserve"> </v>
          </cell>
          <cell r="U786" t="str">
            <v>CASADO</v>
          </cell>
          <cell r="V786">
            <v>33529</v>
          </cell>
          <cell r="W786" t="str">
            <v xml:space="preserve">FCO. DE ZELA N° 435 -  - </v>
          </cell>
          <cell r="X786" t="str">
            <v/>
          </cell>
          <cell r="Y786" t="str">
            <v/>
          </cell>
        </row>
        <row r="787">
          <cell r="A787">
            <v>5371</v>
          </cell>
          <cell r="B787" t="str">
            <v>INGENIERIA QUIMICA</v>
          </cell>
          <cell r="C787" t="str">
            <v>QUIMICA</v>
          </cell>
          <cell r="D787" t="str">
            <v>SALDAÑA SAAVEDRA SEGUNDO JUAN</v>
          </cell>
          <cell r="E787" t="str">
            <v>NOMBRADO</v>
          </cell>
          <cell r="F787" t="str">
            <v>AUXILIAR TC</v>
          </cell>
          <cell r="G787">
            <v>885</v>
          </cell>
          <cell r="H787">
            <v>1</v>
          </cell>
          <cell r="I787">
            <v>0</v>
          </cell>
          <cell r="J787">
            <v>0</v>
          </cell>
          <cell r="L787" t="str">
            <v>M</v>
          </cell>
          <cell r="M787" t="str">
            <v>AUX TC</v>
          </cell>
          <cell r="N787">
            <v>18188953</v>
          </cell>
          <cell r="O787" t="str">
            <v>A.F.P</v>
          </cell>
          <cell r="P787" t="str">
            <v>ING.QUIMICO</v>
          </cell>
          <cell r="Q787" t="str">
            <v xml:space="preserve"> </v>
          </cell>
          <cell r="S787" t="str">
            <v xml:space="preserve"> </v>
          </cell>
          <cell r="U787" t="str">
            <v>SOLTERO</v>
          </cell>
          <cell r="V787">
            <v>38720</v>
          </cell>
          <cell r="W787" t="str">
            <v>MZ. H LOTE 5 - MONSERRATE - TRUJILLO</v>
          </cell>
          <cell r="X787" t="str">
            <v/>
          </cell>
          <cell r="Y787" t="str">
            <v/>
          </cell>
        </row>
        <row r="788">
          <cell r="A788">
            <v>4278</v>
          </cell>
          <cell r="B788" t="str">
            <v>INGENIERIA QUIMICA</v>
          </cell>
          <cell r="C788" t="str">
            <v>QUIMICA</v>
          </cell>
          <cell r="D788" t="str">
            <v>YUPANQUI GIL NAPOLEON SEGUNDO</v>
          </cell>
          <cell r="E788" t="str">
            <v>NOMBRADO</v>
          </cell>
          <cell r="F788" t="str">
            <v>AUXILIAR TC</v>
          </cell>
          <cell r="G788">
            <v>886</v>
          </cell>
          <cell r="H788">
            <v>1</v>
          </cell>
          <cell r="I788">
            <v>126.6</v>
          </cell>
          <cell r="J788">
            <v>280</v>
          </cell>
          <cell r="L788" t="str">
            <v>M</v>
          </cell>
          <cell r="M788" t="str">
            <v>AUX TC</v>
          </cell>
          <cell r="N788">
            <v>17933885</v>
          </cell>
          <cell r="O788">
            <v>20530</v>
          </cell>
          <cell r="P788" t="str">
            <v>ING. QUIMICO</v>
          </cell>
          <cell r="Q788" t="str">
            <v>MAESTRO</v>
          </cell>
          <cell r="S788" t="str">
            <v xml:space="preserve"> </v>
          </cell>
          <cell r="U788" t="str">
            <v>SOLTERO</v>
          </cell>
          <cell r="V788">
            <v>33897</v>
          </cell>
          <cell r="W788" t="str">
            <v xml:space="preserve">THERAN N° 111 STA. ISABEL -  - </v>
          </cell>
          <cell r="X788" t="str">
            <v/>
          </cell>
          <cell r="Y788" t="str">
            <v/>
          </cell>
        </row>
        <row r="789">
          <cell r="A789">
            <v>5645</v>
          </cell>
          <cell r="B789" t="str">
            <v>INGENIERIA QUIMICA</v>
          </cell>
          <cell r="C789" t="str">
            <v>QUIMICA</v>
          </cell>
          <cell r="D789" t="str">
            <v>QUEZADA ALVAREZ MEDARDO ALBERTO</v>
          </cell>
          <cell r="E789" t="str">
            <v>NOMBRADO</v>
          </cell>
          <cell r="F789" t="str">
            <v>AUXILIAR TC</v>
          </cell>
          <cell r="G789">
            <v>887</v>
          </cell>
          <cell r="H789">
            <v>1</v>
          </cell>
          <cell r="I789">
            <v>0</v>
          </cell>
          <cell r="J789">
            <v>280</v>
          </cell>
          <cell r="L789" t="str">
            <v>M</v>
          </cell>
          <cell r="M789" t="str">
            <v>AUX TC</v>
          </cell>
          <cell r="N789">
            <v>18110481</v>
          </cell>
          <cell r="O789" t="str">
            <v>A.F.P</v>
          </cell>
          <cell r="P789" t="str">
            <v>ING.QUIMICO</v>
          </cell>
          <cell r="Q789" t="str">
            <v xml:space="preserve"> </v>
          </cell>
          <cell r="S789" t="str">
            <v>DOCTOR</v>
          </cell>
          <cell r="U789" t="str">
            <v>CONVIV.</v>
          </cell>
          <cell r="V789">
            <v>38940</v>
          </cell>
          <cell r="W789" t="str">
            <v>PSJE. SALAVERRY - PALERMO - TRUJILLO</v>
          </cell>
          <cell r="X789" t="str">
            <v/>
          </cell>
          <cell r="Y789" t="str">
            <v/>
          </cell>
        </row>
        <row r="790">
          <cell r="A790">
            <v>4150</v>
          </cell>
          <cell r="B790" t="str">
            <v>INGENIERIA QUIMICA</v>
          </cell>
          <cell r="C790" t="str">
            <v>QUIMICA</v>
          </cell>
          <cell r="D790" t="str">
            <v>VASQUEZ BLAS CARLOS</v>
          </cell>
          <cell r="E790" t="str">
            <v>NOMBRADO</v>
          </cell>
          <cell r="F790" t="str">
            <v>AUXILIAR TC</v>
          </cell>
          <cell r="G790">
            <v>889</v>
          </cell>
          <cell r="H790">
            <v>1</v>
          </cell>
          <cell r="I790">
            <v>125.08</v>
          </cell>
          <cell r="J790">
            <v>280</v>
          </cell>
          <cell r="L790" t="str">
            <v>M</v>
          </cell>
          <cell r="M790" t="str">
            <v>AUX TC</v>
          </cell>
          <cell r="N790">
            <v>17858819</v>
          </cell>
          <cell r="O790" t="str">
            <v>A.F.P</v>
          </cell>
          <cell r="P790" t="str">
            <v>ING. QUIMICO</v>
          </cell>
          <cell r="Q790" t="str">
            <v xml:space="preserve"> </v>
          </cell>
          <cell r="S790" t="str">
            <v xml:space="preserve"> </v>
          </cell>
          <cell r="U790" t="str">
            <v>SOLTERO</v>
          </cell>
          <cell r="V790">
            <v>33529</v>
          </cell>
          <cell r="W790" t="str">
            <v xml:space="preserve">ALBRECHT N° 522 LAS QUINTANAS -  - </v>
          </cell>
          <cell r="X790" t="str">
            <v/>
          </cell>
          <cell r="Y790" t="str">
            <v/>
          </cell>
        </row>
        <row r="791">
          <cell r="A791">
            <v>3112</v>
          </cell>
          <cell r="B791" t="str">
            <v>INGENIERIA QUIMICA</v>
          </cell>
          <cell r="C791" t="str">
            <v>QUIMICA</v>
          </cell>
          <cell r="D791" t="str">
            <v>CARRANZA VILCHEZ PATRICIA</v>
          </cell>
          <cell r="E791" t="str">
            <v>NOMBRADO</v>
          </cell>
          <cell r="F791" t="str">
            <v>PRINCIPAL DE</v>
          </cell>
          <cell r="G791">
            <v>928</v>
          </cell>
          <cell r="H791">
            <v>1</v>
          </cell>
          <cell r="I791">
            <v>651.62</v>
          </cell>
          <cell r="J791">
            <v>1200</v>
          </cell>
          <cell r="L791" t="str">
            <v>F</v>
          </cell>
          <cell r="M791" t="str">
            <v>PRI DE</v>
          </cell>
          <cell r="N791">
            <v>178451800</v>
          </cell>
          <cell r="O791">
            <v>19990</v>
          </cell>
          <cell r="P791" t="str">
            <v>ING. QUIMICO</v>
          </cell>
          <cell r="Q791" t="str">
            <v>MAESTRO</v>
          </cell>
          <cell r="S791" t="str">
            <v xml:space="preserve"> </v>
          </cell>
          <cell r="U791" t="str">
            <v>DIVORC.</v>
          </cell>
          <cell r="V791">
            <v>32006</v>
          </cell>
          <cell r="W791" t="str">
            <v>MZ. CH2 LOTE 14 - MONSERRATE V ETAPA - TRUJILLO</v>
          </cell>
          <cell r="X791" t="str">
            <v/>
          </cell>
          <cell r="Y791" t="str">
            <v/>
          </cell>
        </row>
        <row r="792">
          <cell r="A792">
            <v>4336</v>
          </cell>
          <cell r="B792" t="str">
            <v>INGENIERIA QUIMICA</v>
          </cell>
          <cell r="C792" t="str">
            <v>QUIMICA</v>
          </cell>
          <cell r="D792" t="str">
            <v>SANCHEZ RAVELO GERARDO AURELIO</v>
          </cell>
          <cell r="E792" t="str">
            <v>NOMBRADO</v>
          </cell>
          <cell r="F792" t="str">
            <v>PRINCIPAL DE</v>
          </cell>
          <cell r="G792">
            <v>938</v>
          </cell>
          <cell r="H792">
            <v>1</v>
          </cell>
          <cell r="I792">
            <v>625.05999999999995</v>
          </cell>
          <cell r="J792">
            <v>1200</v>
          </cell>
          <cell r="L792" t="str">
            <v>M</v>
          </cell>
          <cell r="M792" t="str">
            <v>PRI TC</v>
          </cell>
          <cell r="N792">
            <v>18901329</v>
          </cell>
          <cell r="O792" t="str">
            <v>A.F.P</v>
          </cell>
          <cell r="P792" t="str">
            <v>ING. QUIMICO</v>
          </cell>
          <cell r="Q792" t="str">
            <v xml:space="preserve"> </v>
          </cell>
          <cell r="S792" t="str">
            <v xml:space="preserve"> </v>
          </cell>
          <cell r="U792" t="str">
            <v>CONVIV.</v>
          </cell>
          <cell r="V792">
            <v>28611</v>
          </cell>
          <cell r="W792" t="str">
            <v xml:space="preserve">ALBERT EINSTEIN N°    DANIEL HOYLE -  - </v>
          </cell>
          <cell r="X792">
            <v>6</v>
          </cell>
          <cell r="Y792" t="str">
            <v>DIRECTOR DE ESCUELA</v>
          </cell>
        </row>
        <row r="793">
          <cell r="A793">
            <v>5320</v>
          </cell>
          <cell r="B793" t="str">
            <v>INGENIERIA QUIMICA</v>
          </cell>
          <cell r="C793" t="str">
            <v>QUIMICA</v>
          </cell>
          <cell r="D793" t="str">
            <v>MECOLA GUADIAMOS NILTON RICHARD</v>
          </cell>
          <cell r="E793" t="str">
            <v>CONTRATADO</v>
          </cell>
          <cell r="F793" t="str">
            <v>JP TC</v>
          </cell>
          <cell r="G793">
            <v>326</v>
          </cell>
          <cell r="H793">
            <v>1</v>
          </cell>
          <cell r="I793">
            <v>0</v>
          </cell>
          <cell r="J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S793">
            <v>0</v>
          </cell>
          <cell r="U793">
            <v>0</v>
          </cell>
          <cell r="V793" t="str">
            <v>*</v>
          </cell>
          <cell r="W793">
            <v>0</v>
          </cell>
          <cell r="X793" t="str">
            <v/>
          </cell>
          <cell r="Y793" t="str">
            <v/>
          </cell>
          <cell r="Z793" t="str">
            <v>REP. JUDICIAL</v>
          </cell>
        </row>
        <row r="794">
          <cell r="A794">
            <v>5458</v>
          </cell>
          <cell r="B794" t="str">
            <v>INGENIERIA QUIMICA</v>
          </cell>
          <cell r="C794" t="str">
            <v>QUIMICA</v>
          </cell>
          <cell r="D794" t="str">
            <v>MENDOZA BOBADILLA, JORGE</v>
          </cell>
          <cell r="E794" t="str">
            <v>CONTRATADO</v>
          </cell>
          <cell r="F794" t="str">
            <v>AUXILIAR TP 10 H</v>
          </cell>
          <cell r="G794">
            <v>939</v>
          </cell>
          <cell r="H794">
            <v>1</v>
          </cell>
          <cell r="I794">
            <v>0</v>
          </cell>
          <cell r="J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  <cell r="U794">
            <v>0</v>
          </cell>
          <cell r="V794" t="str">
            <v>*</v>
          </cell>
          <cell r="W794">
            <v>0</v>
          </cell>
          <cell r="X794" t="str">
            <v/>
          </cell>
          <cell r="Y794" t="str">
            <v/>
          </cell>
          <cell r="Z794" t="str">
            <v>REEMP. HONORES GANOZA (RENUNCIA)</v>
          </cell>
        </row>
        <row r="795">
          <cell r="A795">
            <v>1868</v>
          </cell>
          <cell r="B795" t="str">
            <v>MAGISTERIO</v>
          </cell>
          <cell r="C795" t="str">
            <v>COLEGIO J.F.S.C</v>
          </cell>
          <cell r="D795" t="str">
            <v>EGUSQUIZA VIDAL JUAN</v>
          </cell>
          <cell r="E795" t="str">
            <v>NOMBRADO</v>
          </cell>
          <cell r="F795" t="str">
            <v>PROF NIVEL V TP 12 H</v>
          </cell>
          <cell r="G795">
            <v>909</v>
          </cell>
          <cell r="H795">
            <v>1</v>
          </cell>
          <cell r="I795">
            <v>0</v>
          </cell>
          <cell r="J795">
            <v>0</v>
          </cell>
          <cell r="L795" t="str">
            <v>M</v>
          </cell>
          <cell r="M795" t="str">
            <v>PROF TP</v>
          </cell>
          <cell r="N795">
            <v>17858438</v>
          </cell>
          <cell r="O795" t="str">
            <v>A.F.P</v>
          </cell>
          <cell r="P795" t="str">
            <v>P. EDUC.SECUNDARIA</v>
          </cell>
          <cell r="Q795" t="str">
            <v>MAESTRO</v>
          </cell>
          <cell r="S795" t="str">
            <v xml:space="preserve"> </v>
          </cell>
          <cell r="U795" t="str">
            <v>CASADO</v>
          </cell>
          <cell r="V795">
            <v>28383</v>
          </cell>
          <cell r="W795" t="str">
            <v>MARTINEZ DE COMPAÑON N° 880 - SAN ANDRES - TRUJILLO</v>
          </cell>
          <cell r="X795" t="str">
            <v/>
          </cell>
          <cell r="Y795" t="str">
            <v/>
          </cell>
        </row>
        <row r="796">
          <cell r="A796">
            <v>2124</v>
          </cell>
          <cell r="B796" t="str">
            <v>MAGISTERIO</v>
          </cell>
          <cell r="C796" t="str">
            <v>COLEGIO J.F.S.C</v>
          </cell>
          <cell r="D796" t="str">
            <v>BUSTAMANTE DE PECHON LOTTY GLADYS</v>
          </cell>
          <cell r="E796" t="str">
            <v>NOMBRADO</v>
          </cell>
          <cell r="F796" t="str">
            <v>PROF NIVEL V TP 12 H</v>
          </cell>
          <cell r="G796">
            <v>910</v>
          </cell>
          <cell r="H796">
            <v>1</v>
          </cell>
          <cell r="I796">
            <v>0</v>
          </cell>
          <cell r="J796">
            <v>0</v>
          </cell>
          <cell r="L796" t="str">
            <v>F</v>
          </cell>
          <cell r="M796" t="str">
            <v>PROF TP</v>
          </cell>
          <cell r="N796">
            <v>17839739</v>
          </cell>
          <cell r="O796" t="str">
            <v>A.F.P</v>
          </cell>
          <cell r="P796" t="str">
            <v>LIC.EN EDUCACION BASICA</v>
          </cell>
          <cell r="Q796" t="str">
            <v xml:space="preserve"> </v>
          </cell>
          <cell r="S796" t="str">
            <v xml:space="preserve"> </v>
          </cell>
          <cell r="U796" t="str">
            <v>CASADA</v>
          </cell>
          <cell r="V796">
            <v>29677</v>
          </cell>
          <cell r="W796" t="str">
            <v>OBISPO GUILLERMO 236-234 -    SAN ANDRES 1ERA ETAPA - TRUJILLO</v>
          </cell>
          <cell r="X796" t="str">
            <v/>
          </cell>
          <cell r="Y796" t="str">
            <v/>
          </cell>
        </row>
        <row r="797">
          <cell r="A797">
            <v>2186</v>
          </cell>
          <cell r="B797" t="str">
            <v>MAGISTERIO</v>
          </cell>
          <cell r="C797" t="str">
            <v>COLEGIO J.F.S.C</v>
          </cell>
          <cell r="D797" t="str">
            <v>ROMERO SOSA RICARDO GILBERTO</v>
          </cell>
          <cell r="E797" t="str">
            <v>NOMBRADO</v>
          </cell>
          <cell r="F797" t="str">
            <v>PROF NIVEL V TP 12 H</v>
          </cell>
          <cell r="G797">
            <v>911</v>
          </cell>
          <cell r="H797">
            <v>1</v>
          </cell>
          <cell r="I797">
            <v>0</v>
          </cell>
          <cell r="J797">
            <v>0</v>
          </cell>
          <cell r="L797" t="str">
            <v>M</v>
          </cell>
          <cell r="M797" t="str">
            <v>PROF TP</v>
          </cell>
          <cell r="N797">
            <v>17834293</v>
          </cell>
          <cell r="O797" t="str">
            <v>A.F.P</v>
          </cell>
          <cell r="P797" t="str">
            <v>LIC.EN EDUCACION</v>
          </cell>
          <cell r="Q797" t="str">
            <v xml:space="preserve"> </v>
          </cell>
          <cell r="S797" t="str">
            <v xml:space="preserve"> </v>
          </cell>
          <cell r="U797" t="str">
            <v>CASADO</v>
          </cell>
          <cell r="V797">
            <v>23468</v>
          </cell>
          <cell r="W797" t="str">
            <v>DIEGO DE ALMAGRO N° 264 - CENTRO CIVICO - TRUJILLO</v>
          </cell>
          <cell r="X797" t="str">
            <v/>
          </cell>
          <cell r="Y797" t="str">
            <v/>
          </cell>
        </row>
        <row r="798">
          <cell r="A798">
            <v>2522</v>
          </cell>
          <cell r="B798" t="str">
            <v>MAGISTERIO</v>
          </cell>
          <cell r="C798" t="str">
            <v>COLEGIO J.F.S.C</v>
          </cell>
          <cell r="D798" t="str">
            <v>SANCHEZ SALAZAR HUGO LORENZO</v>
          </cell>
          <cell r="E798" t="str">
            <v>NOMBRADO</v>
          </cell>
          <cell r="F798" t="str">
            <v>PROF NIVEL V TP 12 H</v>
          </cell>
          <cell r="G798">
            <v>912</v>
          </cell>
          <cell r="H798">
            <v>1</v>
          </cell>
          <cell r="I798">
            <v>0</v>
          </cell>
          <cell r="J798">
            <v>0</v>
          </cell>
          <cell r="L798" t="str">
            <v>M</v>
          </cell>
          <cell r="M798" t="str">
            <v>PROF TP</v>
          </cell>
          <cell r="N798">
            <v>17855193</v>
          </cell>
          <cell r="O798">
            <v>19990</v>
          </cell>
          <cell r="P798" t="str">
            <v>LIC.EN EDUCACION</v>
          </cell>
          <cell r="Q798" t="str">
            <v xml:space="preserve"> </v>
          </cell>
          <cell r="S798" t="str">
            <v xml:space="preserve"> </v>
          </cell>
          <cell r="U798" t="str">
            <v>VIUDO</v>
          </cell>
          <cell r="V798">
            <v>23468</v>
          </cell>
          <cell r="W798" t="str">
            <v>VALLE RIESTRA N° 1346 - SAN FERNANDO - TRUJILLO</v>
          </cell>
          <cell r="X798" t="str">
            <v/>
          </cell>
          <cell r="Y798" t="str">
            <v/>
          </cell>
        </row>
        <row r="799">
          <cell r="A799">
            <v>4500</v>
          </cell>
          <cell r="B799" t="str">
            <v>MAGISTERIO</v>
          </cell>
          <cell r="C799" t="str">
            <v>COLEGIO J.F.S.C</v>
          </cell>
          <cell r="D799" t="str">
            <v>AVALOS CALDERON DE MOYA JUSTINA</v>
          </cell>
          <cell r="E799" t="str">
            <v>CONTRATADO</v>
          </cell>
          <cell r="F799" t="str">
            <v>PROF NIVEL V TP 12 H</v>
          </cell>
          <cell r="G799">
            <v>907</v>
          </cell>
          <cell r="H799">
            <v>1</v>
          </cell>
          <cell r="I799">
            <v>0</v>
          </cell>
          <cell r="J799">
            <v>0</v>
          </cell>
          <cell r="L799" t="str">
            <v>F</v>
          </cell>
          <cell r="M799" t="str">
            <v>PROF TP</v>
          </cell>
          <cell r="N799">
            <v>17921629</v>
          </cell>
          <cell r="O799" t="str">
            <v>A.F.P.</v>
          </cell>
          <cell r="P799" t="str">
            <v>P. EDUC.SECUNDARIA</v>
          </cell>
          <cell r="Q799" t="str">
            <v xml:space="preserve"> </v>
          </cell>
          <cell r="S799" t="str">
            <v xml:space="preserve"> </v>
          </cell>
          <cell r="U799" t="str">
            <v>CASADA</v>
          </cell>
          <cell r="V799">
            <v>34425</v>
          </cell>
          <cell r="W799" t="str">
            <v>SANTA N° 979 -  - TRUJILLO</v>
          </cell>
          <cell r="X799" t="str">
            <v/>
          </cell>
          <cell r="Y799" t="str">
            <v/>
          </cell>
        </row>
        <row r="800">
          <cell r="A800">
            <v>5550</v>
          </cell>
          <cell r="B800" t="str">
            <v>MAGISTERIO</v>
          </cell>
          <cell r="C800" t="str">
            <v>COLEGIO J.F.S.C</v>
          </cell>
          <cell r="D800" t="str">
            <v>VERA MOSTACERO NELVER EDUARDO</v>
          </cell>
          <cell r="E800" t="str">
            <v>CONTRATADO</v>
          </cell>
          <cell r="F800" t="str">
            <v>PROF NIVEL V TP 12 H</v>
          </cell>
          <cell r="G800">
            <v>908</v>
          </cell>
          <cell r="H800">
            <v>1</v>
          </cell>
          <cell r="I800">
            <v>0</v>
          </cell>
          <cell r="J800">
            <v>0</v>
          </cell>
          <cell r="L800" t="str">
            <v>M</v>
          </cell>
          <cell r="M800" t="str">
            <v>PROF TP</v>
          </cell>
          <cell r="N800">
            <v>18147786</v>
          </cell>
          <cell r="O800" t="str">
            <v>A.F.P.</v>
          </cell>
          <cell r="P800" t="str">
            <v>LIC.  EN EDUC. SECUNDARIA</v>
          </cell>
          <cell r="Q800" t="str">
            <v xml:space="preserve"> </v>
          </cell>
          <cell r="S800" t="str">
            <v xml:space="preserve"> </v>
          </cell>
          <cell r="U800" t="str">
            <v>CASADO</v>
          </cell>
          <cell r="V800">
            <v>38503</v>
          </cell>
          <cell r="W800" t="str">
            <v>22 DE FEBRERO # 1284 -  - LA ESPERANZA</v>
          </cell>
          <cell r="X800" t="str">
            <v/>
          </cell>
          <cell r="Y800" t="str">
            <v/>
          </cell>
        </row>
        <row r="801">
          <cell r="A801">
            <v>4501</v>
          </cell>
          <cell r="B801" t="str">
            <v>MAGISTERIO</v>
          </cell>
          <cell r="C801" t="str">
            <v>COLEGIO J.F.S.C</v>
          </cell>
          <cell r="D801" t="str">
            <v>CASTILLO PEREZ CARLOS MIGUEL</v>
          </cell>
          <cell r="E801" t="str">
            <v>CONTRATADO</v>
          </cell>
          <cell r="F801" t="str">
            <v>PROF NIVEL IV TP 12 H</v>
          </cell>
          <cell r="G801">
            <v>913</v>
          </cell>
          <cell r="H801">
            <v>1</v>
          </cell>
          <cell r="I801">
            <v>0</v>
          </cell>
          <cell r="J801">
            <v>0</v>
          </cell>
          <cell r="L801" t="str">
            <v>M</v>
          </cell>
          <cell r="M801" t="str">
            <v>PROF TP</v>
          </cell>
          <cell r="N801">
            <v>17820363</v>
          </cell>
          <cell r="O801" t="str">
            <v>A.F.P.</v>
          </cell>
          <cell r="P801" t="str">
            <v>P. EDUC.SECUNDARIA</v>
          </cell>
          <cell r="Q801" t="str">
            <v xml:space="preserve"> </v>
          </cell>
          <cell r="S801" t="str">
            <v xml:space="preserve"> </v>
          </cell>
          <cell r="U801" t="str">
            <v>CASADO</v>
          </cell>
          <cell r="V801">
            <v>34425</v>
          </cell>
          <cell r="W801" t="str">
            <v>MZ. Y LOTE 5 - MONSERRATE I ETAPA - TRUJILLO</v>
          </cell>
          <cell r="X801" t="str">
            <v/>
          </cell>
          <cell r="Y801" t="str">
            <v/>
          </cell>
        </row>
        <row r="802">
          <cell r="A802">
            <v>2214</v>
          </cell>
          <cell r="B802" t="str">
            <v>MAGISTERIO</v>
          </cell>
          <cell r="C802" t="str">
            <v>COLEGIO J.F.S.C</v>
          </cell>
          <cell r="D802" t="str">
            <v>CHIGUALA PUITIZA SEGUNDO ARSENIO</v>
          </cell>
          <cell r="E802" t="str">
            <v>CONTRATADO</v>
          </cell>
          <cell r="F802" t="str">
            <v>PROF NIVEL IV TP 12 H</v>
          </cell>
          <cell r="G802">
            <v>914</v>
          </cell>
          <cell r="H802">
            <v>1</v>
          </cell>
          <cell r="I802">
            <v>0</v>
          </cell>
          <cell r="J802">
            <v>0</v>
          </cell>
          <cell r="L802" t="str">
            <v>M</v>
          </cell>
          <cell r="M802" t="str">
            <v>PROF TP</v>
          </cell>
          <cell r="N802">
            <v>18053514</v>
          </cell>
          <cell r="O802" t="str">
            <v>A.F.P.</v>
          </cell>
          <cell r="P802" t="str">
            <v>LIC.EN EDUCACION</v>
          </cell>
          <cell r="Q802" t="str">
            <v xml:space="preserve"> </v>
          </cell>
          <cell r="S802" t="str">
            <v xml:space="preserve"> </v>
          </cell>
          <cell r="U802" t="str">
            <v>CASADO</v>
          </cell>
          <cell r="V802">
            <v>34790</v>
          </cell>
          <cell r="W802" t="str">
            <v>EL CAIRO N° 1220 -  - LA ESPERANZA</v>
          </cell>
          <cell r="X802" t="str">
            <v/>
          </cell>
          <cell r="Y802" t="str">
            <v/>
          </cell>
        </row>
        <row r="803">
          <cell r="A803">
            <v>4498</v>
          </cell>
          <cell r="B803" t="str">
            <v>MAGISTERIO</v>
          </cell>
          <cell r="C803" t="str">
            <v>COLEGIO J.F.S.C</v>
          </cell>
          <cell r="D803" t="str">
            <v>DOMINGUEZ RODRIGUEZ BETTY DELICIA</v>
          </cell>
          <cell r="E803" t="str">
            <v>CONTRATADO</v>
          </cell>
          <cell r="F803" t="str">
            <v>PROF NIVEL IV TP 12 H</v>
          </cell>
          <cell r="G803">
            <v>915</v>
          </cell>
          <cell r="H803">
            <v>1</v>
          </cell>
          <cell r="I803">
            <v>0</v>
          </cell>
          <cell r="J803">
            <v>0</v>
          </cell>
          <cell r="L803" t="str">
            <v>F</v>
          </cell>
          <cell r="M803" t="str">
            <v>PROF TP</v>
          </cell>
          <cell r="N803">
            <v>17825252</v>
          </cell>
          <cell r="O803" t="str">
            <v>A.F.P.</v>
          </cell>
          <cell r="P803" t="str">
            <v>P. EDUC.SECUNDARIA</v>
          </cell>
          <cell r="Q803" t="str">
            <v xml:space="preserve"> </v>
          </cell>
          <cell r="S803" t="str">
            <v xml:space="preserve"> </v>
          </cell>
          <cell r="U803" t="str">
            <v>CASADA</v>
          </cell>
          <cell r="V803">
            <v>34425</v>
          </cell>
          <cell r="W803" t="str">
            <v>NICOLAS REBAZA # 894 - LAS QUINTANAS - TRUJILLO</v>
          </cell>
          <cell r="X803" t="str">
            <v/>
          </cell>
          <cell r="Y803" t="str">
            <v/>
          </cell>
        </row>
        <row r="804">
          <cell r="A804">
            <v>4499</v>
          </cell>
          <cell r="B804" t="str">
            <v>MAGISTERIO</v>
          </cell>
          <cell r="C804" t="str">
            <v>COLEGIO J.F.S.C</v>
          </cell>
          <cell r="D804" t="str">
            <v>NINATANTA SALCEDO MARIA LUZ MILUSKA</v>
          </cell>
          <cell r="E804" t="str">
            <v>CONTRATADO</v>
          </cell>
          <cell r="F804" t="str">
            <v>PROF NIVEL IV TP 12 H</v>
          </cell>
          <cell r="G804">
            <v>916</v>
          </cell>
          <cell r="H804">
            <v>1</v>
          </cell>
          <cell r="I804">
            <v>0</v>
          </cell>
          <cell r="J804">
            <v>0</v>
          </cell>
          <cell r="L804" t="str">
            <v>F</v>
          </cell>
          <cell r="M804" t="str">
            <v>PROF TP</v>
          </cell>
          <cell r="N804">
            <v>19207202</v>
          </cell>
          <cell r="O804" t="str">
            <v>A.F.P.</v>
          </cell>
          <cell r="P804" t="str">
            <v>LIC. EN EDUCACION</v>
          </cell>
          <cell r="Q804" t="str">
            <v xml:space="preserve"> </v>
          </cell>
          <cell r="S804" t="str">
            <v xml:space="preserve"> </v>
          </cell>
          <cell r="U804" t="str">
            <v>CASADA</v>
          </cell>
          <cell r="V804">
            <v>34425</v>
          </cell>
          <cell r="W804" t="str">
            <v>VINATEA REYNOZO N° 603 - SANTO DOMINGUITO - TRUJILLO</v>
          </cell>
          <cell r="X804" t="str">
            <v/>
          </cell>
          <cell r="Y804" t="str">
            <v/>
          </cell>
        </row>
        <row r="805">
          <cell r="A805">
            <v>4103</v>
          </cell>
          <cell r="B805" t="str">
            <v>MAGISTERIO</v>
          </cell>
          <cell r="C805" t="str">
            <v>COLEGIO J.F.S.C</v>
          </cell>
          <cell r="D805" t="str">
            <v>TEJADA FERNANDEZ VICENTE WALTER</v>
          </cell>
          <cell r="E805" t="str">
            <v>CONTRATADO</v>
          </cell>
          <cell r="F805" t="str">
            <v>PROF NIVEL IV TP 12 H</v>
          </cell>
          <cell r="G805">
            <v>917</v>
          </cell>
          <cell r="H805">
            <v>1</v>
          </cell>
          <cell r="I805">
            <v>0</v>
          </cell>
          <cell r="J805">
            <v>0</v>
          </cell>
          <cell r="L805" t="str">
            <v>M</v>
          </cell>
          <cell r="M805" t="str">
            <v>PROF TP</v>
          </cell>
          <cell r="N805">
            <v>17928105</v>
          </cell>
          <cell r="O805" t="str">
            <v>A.F.P.</v>
          </cell>
          <cell r="P805" t="str">
            <v>LIC. EN EDUCACION</v>
          </cell>
          <cell r="Q805" t="str">
            <v>MAESTRO</v>
          </cell>
          <cell r="S805" t="str">
            <v xml:space="preserve"> </v>
          </cell>
          <cell r="U805" t="str">
            <v>CASADO</v>
          </cell>
          <cell r="V805">
            <v>33360</v>
          </cell>
          <cell r="W805" t="str">
            <v>CESAR VALLEJO N° 766 - PALERMO - TRUJILLO</v>
          </cell>
          <cell r="X805" t="str">
            <v/>
          </cell>
          <cell r="Y805" t="str">
            <v/>
          </cell>
        </row>
        <row r="806">
          <cell r="A806">
            <v>4916</v>
          </cell>
          <cell r="B806" t="str">
            <v>MAGISTERIO</v>
          </cell>
          <cell r="C806" t="str">
            <v>COLEGIO J.F.S.C</v>
          </cell>
          <cell r="D806" t="str">
            <v>BECERRA SILVA MARIO ROGER</v>
          </cell>
          <cell r="E806" t="str">
            <v>CONTRATADO</v>
          </cell>
          <cell r="F806" t="str">
            <v>PROF NIVEL IV TP 12 H</v>
          </cell>
          <cell r="G806">
            <v>918</v>
          </cell>
          <cell r="H806">
            <v>1</v>
          </cell>
          <cell r="I806">
            <v>0</v>
          </cell>
          <cell r="J806">
            <v>0</v>
          </cell>
          <cell r="L806" t="str">
            <v>M</v>
          </cell>
          <cell r="M806" t="str">
            <v>PROF TP</v>
          </cell>
          <cell r="N806">
            <v>17821103</v>
          </cell>
          <cell r="O806" t="str">
            <v>A.F.P.</v>
          </cell>
          <cell r="P806" t="str">
            <v>LIC.EN EDUCACION</v>
          </cell>
          <cell r="Q806" t="str">
            <v xml:space="preserve"> </v>
          </cell>
          <cell r="S806" t="str">
            <v xml:space="preserve"> </v>
          </cell>
          <cell r="U806" t="str">
            <v>CASADO</v>
          </cell>
          <cell r="V806">
            <v>36220</v>
          </cell>
          <cell r="W806" t="str">
            <v>LUCIO SENECA # 335 - LA NORIA - TRUJILLO</v>
          </cell>
          <cell r="X806" t="str">
            <v/>
          </cell>
          <cell r="Y806" t="str">
            <v/>
          </cell>
        </row>
        <row r="807">
          <cell r="A807">
            <v>4917</v>
          </cell>
          <cell r="B807" t="str">
            <v>MAGISTERIO</v>
          </cell>
          <cell r="C807" t="str">
            <v>COLEGIO J.F.S.C</v>
          </cell>
          <cell r="D807" t="str">
            <v>IBAÑEZ DIAZ PAOLA BEGONIA</v>
          </cell>
          <cell r="E807" t="str">
            <v>CONTRATADO</v>
          </cell>
          <cell r="F807" t="str">
            <v>PROF NIVEL IV TP 12 H</v>
          </cell>
          <cell r="G807">
            <v>919</v>
          </cell>
          <cell r="H807">
            <v>1</v>
          </cell>
          <cell r="I807">
            <v>0</v>
          </cell>
          <cell r="J807">
            <v>0</v>
          </cell>
          <cell r="L807" t="str">
            <v>F</v>
          </cell>
          <cell r="M807" t="str">
            <v>PROF TP</v>
          </cell>
          <cell r="N807">
            <v>26696495</v>
          </cell>
          <cell r="O807" t="str">
            <v>A.F.P.</v>
          </cell>
          <cell r="P807" t="str">
            <v>LIC.EN EDUCACION</v>
          </cell>
          <cell r="Q807" t="str">
            <v xml:space="preserve"> </v>
          </cell>
          <cell r="S807" t="str">
            <v xml:space="preserve"> </v>
          </cell>
          <cell r="U807" t="str">
            <v>SOLTERA</v>
          </cell>
          <cell r="V807">
            <v>36220</v>
          </cell>
          <cell r="W807" t="str">
            <v>SAIRI TUPAC 796-DPTO 202 - SANTA MARIA - TRUJILLO</v>
          </cell>
          <cell r="X807" t="str">
            <v/>
          </cell>
          <cell r="Y807" t="str">
            <v/>
          </cell>
        </row>
        <row r="808">
          <cell r="A808">
            <v>5250</v>
          </cell>
          <cell r="B808" t="str">
            <v>MAGISTERIO</v>
          </cell>
          <cell r="C808" t="str">
            <v>COLEGIO J.F.S.C</v>
          </cell>
          <cell r="D808" t="str">
            <v>ARAUJO AGUSTI CARLOS ALFONSO</v>
          </cell>
          <cell r="E808" t="str">
            <v>CONTRATADO</v>
          </cell>
          <cell r="F808" t="str">
            <v>PROF NIVEL IV TP 12 H</v>
          </cell>
          <cell r="G808">
            <v>920</v>
          </cell>
          <cell r="H808">
            <v>1</v>
          </cell>
          <cell r="I808">
            <v>0</v>
          </cell>
          <cell r="J808">
            <v>0</v>
          </cell>
          <cell r="L808" t="str">
            <v>M</v>
          </cell>
          <cell r="M808" t="str">
            <v>PROF TP</v>
          </cell>
          <cell r="N808">
            <v>17821394</v>
          </cell>
          <cell r="O808" t="str">
            <v>A.F.P.</v>
          </cell>
          <cell r="P808" t="str">
            <v>P. EDUC.SECUNDARIA</v>
          </cell>
          <cell r="Q808" t="str">
            <v xml:space="preserve"> </v>
          </cell>
          <cell r="S808" t="str">
            <v xml:space="preserve"> </v>
          </cell>
          <cell r="U808" t="str">
            <v>SOLTERO</v>
          </cell>
          <cell r="V808">
            <v>37104</v>
          </cell>
          <cell r="W808" t="str">
            <v>ESTETE # 780 2DO PISO. - CENTRO CIVICO - TRUJILLO</v>
          </cell>
          <cell r="X808" t="str">
            <v/>
          </cell>
          <cell r="Y808" t="str">
            <v/>
          </cell>
        </row>
        <row r="809">
          <cell r="A809">
            <v>0</v>
          </cell>
          <cell r="B809" t="str">
            <v>MAGISTERIO</v>
          </cell>
          <cell r="C809" t="str">
            <v>SECCION ARTE</v>
          </cell>
          <cell r="D809" t="str">
            <v>VACANTE</v>
          </cell>
          <cell r="E809">
            <v>0</v>
          </cell>
          <cell r="F809">
            <v>0</v>
          </cell>
          <cell r="G809">
            <v>923</v>
          </cell>
          <cell r="H809">
            <v>0</v>
          </cell>
          <cell r="I809">
            <v>0</v>
          </cell>
          <cell r="J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S809">
            <v>0</v>
          </cell>
          <cell r="U809">
            <v>0</v>
          </cell>
          <cell r="V809" t="str">
            <v>*</v>
          </cell>
          <cell r="W809">
            <v>0</v>
          </cell>
          <cell r="Y809" t="str">
            <v/>
          </cell>
        </row>
        <row r="810">
          <cell r="A810">
            <v>3292</v>
          </cell>
          <cell r="B810" t="str">
            <v>MEDICINA</v>
          </cell>
          <cell r="C810" t="str">
            <v>CIENCIAS BASICAS MEDICAS</v>
          </cell>
          <cell r="D810" t="str">
            <v xml:space="preserve">REYES BELTRAN DE ARTEAGA MARIA ESTHER </v>
          </cell>
          <cell r="E810" t="str">
            <v>NOMBRADO</v>
          </cell>
          <cell r="F810" t="str">
            <v>PRINCIPAL DE</v>
          </cell>
          <cell r="G810">
            <v>342</v>
          </cell>
          <cell r="H810">
            <v>1</v>
          </cell>
          <cell r="I810">
            <v>642.12</v>
          </cell>
          <cell r="J810">
            <v>1200</v>
          </cell>
          <cell r="L810" t="str">
            <v>F</v>
          </cell>
          <cell r="M810" t="str">
            <v>PRI DE</v>
          </cell>
          <cell r="N810">
            <v>17809283</v>
          </cell>
          <cell r="O810" t="str">
            <v>A.F.P</v>
          </cell>
          <cell r="P810" t="str">
            <v>MEDICO CIRUJANO</v>
          </cell>
          <cell r="Q810" t="str">
            <v>MAESTRO</v>
          </cell>
          <cell r="S810" t="str">
            <v xml:space="preserve"> </v>
          </cell>
          <cell r="U810" t="str">
            <v>CASADA</v>
          </cell>
          <cell r="V810">
            <v>32510</v>
          </cell>
          <cell r="W810" t="str">
            <v>EGUREN N° 343 2DO PISO - PALERMO - TRUJILLO</v>
          </cell>
          <cell r="X810" t="str">
            <v/>
          </cell>
          <cell r="Y810" t="str">
            <v/>
          </cell>
        </row>
        <row r="811">
          <cell r="A811">
            <v>2038</v>
          </cell>
          <cell r="B811" t="str">
            <v>MEDICINA</v>
          </cell>
          <cell r="C811" t="str">
            <v>CIENCIAS BASICAS MEDICAS</v>
          </cell>
          <cell r="D811" t="str">
            <v>SOBERON REQUENA MIGUEL EDUARDO</v>
          </cell>
          <cell r="E811" t="str">
            <v>NOMBRADO</v>
          </cell>
          <cell r="F811" t="str">
            <v>PRINCIPAL DE</v>
          </cell>
          <cell r="G811">
            <v>363</v>
          </cell>
          <cell r="H811">
            <v>1</v>
          </cell>
          <cell r="I811">
            <v>634.54</v>
          </cell>
          <cell r="J811">
            <v>1200</v>
          </cell>
          <cell r="L811" t="str">
            <v>M</v>
          </cell>
          <cell r="M811" t="str">
            <v>PRI DE</v>
          </cell>
          <cell r="N811">
            <v>17914856</v>
          </cell>
          <cell r="O811" t="str">
            <v>A.F.P</v>
          </cell>
          <cell r="P811" t="str">
            <v>MEDICO CIRUJANO</v>
          </cell>
          <cell r="Q811" t="str">
            <v xml:space="preserve"> </v>
          </cell>
          <cell r="S811" t="str">
            <v xml:space="preserve"> </v>
          </cell>
          <cell r="U811" t="str">
            <v>SOLTERO</v>
          </cell>
          <cell r="V811">
            <v>29312</v>
          </cell>
          <cell r="W811" t="str">
            <v>HONORIO DELGADO I-35 - EL BOSQUE - TRUJILLO</v>
          </cell>
          <cell r="X811" t="str">
            <v/>
          </cell>
          <cell r="Y811" t="str">
            <v/>
          </cell>
        </row>
        <row r="812">
          <cell r="A812">
            <v>2821</v>
          </cell>
          <cell r="B812" t="str">
            <v>MEDICINA</v>
          </cell>
          <cell r="C812" t="str">
            <v>CIENCIAS BASICAS MEDICAS</v>
          </cell>
          <cell r="D812" t="str">
            <v>VERA VELIZ RUBEN CESAR</v>
          </cell>
          <cell r="E812" t="str">
            <v>NOMBRADO</v>
          </cell>
          <cell r="F812" t="str">
            <v>PRINCIPAL TC</v>
          </cell>
          <cell r="G812">
            <v>364</v>
          </cell>
          <cell r="H812">
            <v>1</v>
          </cell>
          <cell r="I812">
            <v>258.44</v>
          </cell>
          <cell r="J812">
            <v>585</v>
          </cell>
          <cell r="L812" t="str">
            <v>M</v>
          </cell>
          <cell r="M812" t="str">
            <v>PRI TP</v>
          </cell>
          <cell r="N812">
            <v>17841407</v>
          </cell>
          <cell r="O812">
            <v>19990</v>
          </cell>
          <cell r="P812" t="str">
            <v>MEDICO CIRUJANO</v>
          </cell>
          <cell r="Q812" t="str">
            <v>MAESTRO</v>
          </cell>
          <cell r="S812" t="str">
            <v>DOCTOR</v>
          </cell>
          <cell r="U812" t="str">
            <v>VIUDO</v>
          </cell>
          <cell r="V812">
            <v>31199</v>
          </cell>
          <cell r="W812" t="str">
            <v>STA. ROSA LIMA MZ. O LOTE 5 - LA MERCED - TRUJILLO</v>
          </cell>
          <cell r="X812" t="str">
            <v/>
          </cell>
          <cell r="Y812" t="str">
            <v/>
          </cell>
        </row>
        <row r="813">
          <cell r="A813">
            <v>2039</v>
          </cell>
          <cell r="B813" t="str">
            <v>MEDICINA</v>
          </cell>
          <cell r="C813" t="str">
            <v>CIENCIAS BASICAS MEDICAS</v>
          </cell>
          <cell r="D813" t="str">
            <v>ARMAS FAVA LOURDES ADELAIDA</v>
          </cell>
          <cell r="E813" t="str">
            <v>NOMBRADO</v>
          </cell>
          <cell r="F813" t="str">
            <v>PRINCIPAL TC</v>
          </cell>
          <cell r="G813">
            <v>365</v>
          </cell>
          <cell r="H813">
            <v>1</v>
          </cell>
          <cell r="I813">
            <v>627.72</v>
          </cell>
          <cell r="J813">
            <v>1170</v>
          </cell>
          <cell r="L813" t="str">
            <v>F</v>
          </cell>
          <cell r="M813" t="str">
            <v>PRI TC</v>
          </cell>
          <cell r="N813">
            <v>17895424</v>
          </cell>
          <cell r="O813" t="str">
            <v>A.F.P</v>
          </cell>
          <cell r="P813" t="str">
            <v>MEDICO CIRUJANO</v>
          </cell>
          <cell r="Q813" t="str">
            <v>MAESTRO</v>
          </cell>
          <cell r="S813" t="str">
            <v xml:space="preserve"> </v>
          </cell>
          <cell r="U813" t="str">
            <v>CASADA</v>
          </cell>
          <cell r="V813">
            <v>29312</v>
          </cell>
          <cell r="W813" t="str">
            <v>NICOLAS DE PIEROLA # 877 - BARRIO MEDICO - TRUJILLO</v>
          </cell>
          <cell r="X813">
            <v>3</v>
          </cell>
          <cell r="Y813" t="str">
            <v>DECANO</v>
          </cell>
        </row>
        <row r="814">
          <cell r="A814">
            <v>2929</v>
          </cell>
          <cell r="B814" t="str">
            <v>MEDICINA</v>
          </cell>
          <cell r="C814" t="str">
            <v>CIENCIAS BASICAS MEDICAS</v>
          </cell>
          <cell r="D814" t="str">
            <v>AYALA RAVELO MARIA SOLEDAD</v>
          </cell>
          <cell r="E814" t="str">
            <v>NOMBRADO</v>
          </cell>
          <cell r="F814" t="str">
            <v>PRINCIPAL TC</v>
          </cell>
          <cell r="G814">
            <v>366</v>
          </cell>
          <cell r="H814">
            <v>1</v>
          </cell>
          <cell r="I814">
            <v>619.26</v>
          </cell>
          <cell r="J814">
            <v>1170</v>
          </cell>
          <cell r="L814" t="str">
            <v>F</v>
          </cell>
          <cell r="M814" t="str">
            <v>PRI TC</v>
          </cell>
          <cell r="N814">
            <v>17873811</v>
          </cell>
          <cell r="O814" t="str">
            <v>A.F.P</v>
          </cell>
          <cell r="P814" t="str">
            <v>BIOLOGO. MICROBIOL.</v>
          </cell>
          <cell r="Q814" t="str">
            <v>MAESTRO</v>
          </cell>
          <cell r="S814" t="str">
            <v xml:space="preserve"> </v>
          </cell>
          <cell r="U814" t="str">
            <v>CASADA</v>
          </cell>
          <cell r="V814">
            <v>32874</v>
          </cell>
          <cell r="W814" t="str">
            <v>MZ. Ñ LOTE 36 - SAN ISIDRO - TRUJILLO</v>
          </cell>
          <cell r="X814">
            <v>5</v>
          </cell>
          <cell r="Y814" t="str">
            <v>JEFE DE DEPARTAMENTO</v>
          </cell>
        </row>
        <row r="815">
          <cell r="A815">
            <v>2505</v>
          </cell>
          <cell r="B815" t="str">
            <v>MEDICINA</v>
          </cell>
          <cell r="C815" t="str">
            <v>CIENCIAS BASICAS MEDICAS</v>
          </cell>
          <cell r="D815" t="str">
            <v>HUAMAN SAAVEDRA JORGE</v>
          </cell>
          <cell r="E815" t="str">
            <v>NOMBRADO</v>
          </cell>
          <cell r="F815" t="str">
            <v>PRINCIPAL TP 20 H</v>
          </cell>
          <cell r="G815">
            <v>367</v>
          </cell>
          <cell r="H815">
            <v>1</v>
          </cell>
          <cell r="I815">
            <v>250.06</v>
          </cell>
          <cell r="J815">
            <v>585</v>
          </cell>
          <cell r="L815" t="str">
            <v>M</v>
          </cell>
          <cell r="M815" t="str">
            <v>PRI TP</v>
          </cell>
          <cell r="N815">
            <v>17873444</v>
          </cell>
          <cell r="O815" t="str">
            <v>A.F.P</v>
          </cell>
          <cell r="P815" t="str">
            <v>MEDICO CIRUJANO</v>
          </cell>
          <cell r="Q815" t="str">
            <v>MAESTRO</v>
          </cell>
          <cell r="S815" t="str">
            <v>DOCTOR</v>
          </cell>
          <cell r="U815" t="str">
            <v>CASADO</v>
          </cell>
          <cell r="V815">
            <v>30065</v>
          </cell>
          <cell r="W815" t="str">
            <v>LAS BEGONIAS N° 460 - STA. EDELMIRA - VICTOR LARCO-TRUJILLO</v>
          </cell>
          <cell r="X815" t="str">
            <v/>
          </cell>
          <cell r="Y815" t="str">
            <v/>
          </cell>
        </row>
        <row r="816">
          <cell r="A816">
            <v>2833</v>
          </cell>
          <cell r="B816" t="str">
            <v>MEDICINA</v>
          </cell>
          <cell r="C816" t="str">
            <v>CIENCIAS BASICAS MEDICAS</v>
          </cell>
          <cell r="D816" t="str">
            <v>VALLADOLID ALZAMORA JUAN MANUEL</v>
          </cell>
          <cell r="E816" t="str">
            <v>NOMBRADO</v>
          </cell>
          <cell r="F816" t="str">
            <v>PRINCIPAL TP 20 H</v>
          </cell>
          <cell r="G816">
            <v>368</v>
          </cell>
          <cell r="H816">
            <v>1</v>
          </cell>
          <cell r="I816">
            <v>251.64</v>
          </cell>
          <cell r="J816">
            <v>585</v>
          </cell>
          <cell r="L816" t="str">
            <v>M</v>
          </cell>
          <cell r="M816" t="str">
            <v>PRI TP</v>
          </cell>
          <cell r="N816">
            <v>17806886</v>
          </cell>
          <cell r="O816" t="str">
            <v>A.F.P</v>
          </cell>
          <cell r="P816" t="str">
            <v>MEDICO CIRUJANO</v>
          </cell>
          <cell r="Q816" t="str">
            <v>MAESTRO</v>
          </cell>
          <cell r="S816" t="str">
            <v>DOCTOR</v>
          </cell>
          <cell r="U816" t="str">
            <v>CASADO</v>
          </cell>
          <cell r="V816">
            <v>31371</v>
          </cell>
          <cell r="W816" t="str">
            <v>EL PALMAR  E-13 - SAN ANDRES V ETAPA - VICTOR LARCO</v>
          </cell>
          <cell r="X816" t="str">
            <v/>
          </cell>
          <cell r="Y816" t="str">
            <v/>
          </cell>
        </row>
        <row r="817">
          <cell r="A817">
            <v>3147</v>
          </cell>
          <cell r="B817" t="str">
            <v>MEDICINA</v>
          </cell>
          <cell r="C817" t="str">
            <v>CIENCIAS BASICAS MEDICAS</v>
          </cell>
          <cell r="D817" t="str">
            <v>MEJIA DELGADO ELVA MANUELA</v>
          </cell>
          <cell r="E817" t="str">
            <v>NOMBRADO</v>
          </cell>
          <cell r="F817" t="str">
            <v>ASOCIADO TC</v>
          </cell>
          <cell r="G817">
            <v>372</v>
          </cell>
          <cell r="H817">
            <v>1</v>
          </cell>
          <cell r="I817">
            <v>277.08</v>
          </cell>
          <cell r="J817">
            <v>560</v>
          </cell>
          <cell r="L817" t="str">
            <v>F</v>
          </cell>
          <cell r="M817" t="str">
            <v>ASO TC</v>
          </cell>
          <cell r="N817">
            <v>18182946</v>
          </cell>
          <cell r="O817" t="str">
            <v>A.F.P</v>
          </cell>
          <cell r="P817" t="str">
            <v>BIOLOGO. MICROBIOL.</v>
          </cell>
          <cell r="Q817" t="str">
            <v>MAESTRO</v>
          </cell>
          <cell r="S817" t="str">
            <v xml:space="preserve"> </v>
          </cell>
          <cell r="U817" t="str">
            <v>SOLTERA</v>
          </cell>
          <cell r="V817">
            <v>32098</v>
          </cell>
          <cell r="W817" t="str">
            <v>NICOLAS REBAZA N° 592 - LAS QUINTANAS - TRUJILLO</v>
          </cell>
          <cell r="X817" t="str">
            <v/>
          </cell>
          <cell r="Y817" t="str">
            <v/>
          </cell>
        </row>
        <row r="818">
          <cell r="A818">
            <v>4230</v>
          </cell>
          <cell r="B818" t="str">
            <v>MEDICINA</v>
          </cell>
          <cell r="C818" t="str">
            <v>CIENCIAS BASICAS MEDICAS</v>
          </cell>
          <cell r="D818" t="str">
            <v>URQUIZA ZAVALETA JAVIER FRANCISCO</v>
          </cell>
          <cell r="E818" t="str">
            <v>NOMBRADO</v>
          </cell>
          <cell r="F818" t="str">
            <v>ASOCIADO TC</v>
          </cell>
          <cell r="G818">
            <v>373</v>
          </cell>
          <cell r="H818">
            <v>1</v>
          </cell>
          <cell r="I818">
            <v>283.16000000000003</v>
          </cell>
          <cell r="J818">
            <v>560</v>
          </cell>
          <cell r="L818" t="str">
            <v>M</v>
          </cell>
          <cell r="M818" t="str">
            <v>ASO TC</v>
          </cell>
          <cell r="N818">
            <v>17871515</v>
          </cell>
          <cell r="O818" t="str">
            <v>A.F.P</v>
          </cell>
          <cell r="P818" t="str">
            <v>MEDICO CIRUJANO</v>
          </cell>
          <cell r="Q818" t="str">
            <v>MAESTRO</v>
          </cell>
          <cell r="S818" t="str">
            <v xml:space="preserve"> </v>
          </cell>
          <cell r="U818" t="str">
            <v>CASADO</v>
          </cell>
          <cell r="V818">
            <v>33765</v>
          </cell>
          <cell r="W818" t="str">
            <v xml:space="preserve">JUAN DE LA CIERVA N° 128 PAY PAY -  - </v>
          </cell>
          <cell r="X818" t="str">
            <v/>
          </cell>
          <cell r="Y818" t="str">
            <v/>
          </cell>
        </row>
        <row r="819">
          <cell r="A819">
            <v>4014</v>
          </cell>
          <cell r="B819" t="str">
            <v>MEDICINA</v>
          </cell>
          <cell r="C819" t="str">
            <v>CIENCIAS BASICAS MEDICAS</v>
          </cell>
          <cell r="D819" t="str">
            <v>OBESO TERRONES WALTER ESTEBAN</v>
          </cell>
          <cell r="E819" t="str">
            <v>NOMBRADO</v>
          </cell>
          <cell r="F819" t="str">
            <v>ASOCIADO TC</v>
          </cell>
          <cell r="G819">
            <v>374</v>
          </cell>
          <cell r="H819">
            <v>1</v>
          </cell>
          <cell r="I819">
            <v>92.1</v>
          </cell>
          <cell r="J819">
            <v>280</v>
          </cell>
          <cell r="L819" t="str">
            <v>M</v>
          </cell>
          <cell r="M819" t="str">
            <v>ASO TP</v>
          </cell>
          <cell r="N819">
            <v>18161337</v>
          </cell>
          <cell r="O819" t="str">
            <v>A.F.P</v>
          </cell>
          <cell r="P819" t="str">
            <v>MEDICO CIRUJANO</v>
          </cell>
          <cell r="Q819" t="str">
            <v>MAESTRO</v>
          </cell>
          <cell r="S819" t="str">
            <v xml:space="preserve"> </v>
          </cell>
          <cell r="U819" t="str">
            <v>CASADO</v>
          </cell>
          <cell r="V819">
            <v>32737</v>
          </cell>
          <cell r="W819" t="str">
            <v>LARCO N° 239 -  - VICTOR LARCO</v>
          </cell>
          <cell r="X819" t="str">
            <v/>
          </cell>
          <cell r="Y819" t="str">
            <v/>
          </cell>
          <cell r="Z819" t="str">
            <v>TRAMITE REST. MOD</v>
          </cell>
        </row>
        <row r="820">
          <cell r="A820">
            <v>3290</v>
          </cell>
          <cell r="B820" t="str">
            <v>MEDICINA</v>
          </cell>
          <cell r="C820" t="str">
            <v>CIENCIAS BASICAS MEDICAS</v>
          </cell>
          <cell r="D820" t="str">
            <v>CORONADO IZASIGA VICTOR FERNANDO</v>
          </cell>
          <cell r="E820" t="str">
            <v>NOMBRADO</v>
          </cell>
          <cell r="F820" t="str">
            <v>ASOCIADO TC</v>
          </cell>
          <cell r="G820">
            <v>375</v>
          </cell>
          <cell r="H820">
            <v>1</v>
          </cell>
          <cell r="I820">
            <v>277.08</v>
          </cell>
          <cell r="J820">
            <v>560</v>
          </cell>
          <cell r="L820" t="str">
            <v>M</v>
          </cell>
          <cell r="M820" t="str">
            <v>ASO TC</v>
          </cell>
          <cell r="N820">
            <v>17904905</v>
          </cell>
          <cell r="O820">
            <v>19990</v>
          </cell>
          <cell r="P820" t="str">
            <v>MEDICO CIRUJANO</v>
          </cell>
          <cell r="Q820" t="str">
            <v>MAESTRO</v>
          </cell>
          <cell r="S820" t="str">
            <v xml:space="preserve"> </v>
          </cell>
          <cell r="U820" t="str">
            <v>CASADO</v>
          </cell>
          <cell r="V820">
            <v>32510</v>
          </cell>
          <cell r="W820" t="str">
            <v>MZ.    L.32 LAS TURMALINAS - LOS CEDROS - TRUJILLO</v>
          </cell>
          <cell r="X820" t="str">
            <v/>
          </cell>
          <cell r="Y820" t="str">
            <v/>
          </cell>
        </row>
        <row r="821">
          <cell r="A821">
            <v>5413</v>
          </cell>
          <cell r="B821" t="str">
            <v>MEDICINA</v>
          </cell>
          <cell r="C821" t="str">
            <v>CIENCIAS BASICAS MEDICAS</v>
          </cell>
          <cell r="D821" t="str">
            <v>ARANCIBIA ARROYO CARLOS FERNANDO</v>
          </cell>
          <cell r="E821" t="str">
            <v>NOMBRADO</v>
          </cell>
          <cell r="F821" t="str">
            <v>AUXILIAR TC</v>
          </cell>
          <cell r="G821">
            <v>377</v>
          </cell>
          <cell r="H821">
            <v>1</v>
          </cell>
          <cell r="I821">
            <v>0</v>
          </cell>
          <cell r="J821">
            <v>280</v>
          </cell>
          <cell r="L821" t="str">
            <v>M</v>
          </cell>
          <cell r="M821" t="str">
            <v>AUX TC</v>
          </cell>
          <cell r="N821">
            <v>6433476</v>
          </cell>
          <cell r="O821">
            <v>19990</v>
          </cell>
          <cell r="P821" t="str">
            <v>MEDICO CIRUJANO</v>
          </cell>
          <cell r="Q821" t="str">
            <v xml:space="preserve"> </v>
          </cell>
          <cell r="S821" t="str">
            <v>DOCTOR</v>
          </cell>
          <cell r="U821" t="str">
            <v>CASADO</v>
          </cell>
          <cell r="V821">
            <v>37690</v>
          </cell>
          <cell r="W821" t="str">
            <v>NICOLAS REBAZA  N°350-2DO. PISO - LAS QUINTANAS - TRUJILLO</v>
          </cell>
          <cell r="X821" t="str">
            <v/>
          </cell>
          <cell r="Y821" t="str">
            <v/>
          </cell>
        </row>
        <row r="822">
          <cell r="A822">
            <v>4911</v>
          </cell>
          <cell r="B822" t="str">
            <v>MEDICINA</v>
          </cell>
          <cell r="C822" t="str">
            <v>CIENCIAS BASICAS MEDICAS</v>
          </cell>
          <cell r="D822" t="str">
            <v>CAMACHO SAAVEDRA LUIS ARTURO</v>
          </cell>
          <cell r="E822" t="str">
            <v>NOMBRADO</v>
          </cell>
          <cell r="F822" t="str">
            <v>AUXILIAR TC</v>
          </cell>
          <cell r="G822">
            <v>378</v>
          </cell>
          <cell r="H822">
            <v>1</v>
          </cell>
          <cell r="I822">
            <v>130.38</v>
          </cell>
          <cell r="J822">
            <v>280</v>
          </cell>
          <cell r="L822" t="str">
            <v>M</v>
          </cell>
          <cell r="M822" t="str">
            <v>AUX TC</v>
          </cell>
          <cell r="N822">
            <v>17806893</v>
          </cell>
          <cell r="O822" t="str">
            <v>A.F.P</v>
          </cell>
          <cell r="P822" t="str">
            <v>MEDICO CIRUJANO</v>
          </cell>
          <cell r="Q822" t="str">
            <v xml:space="preserve"> </v>
          </cell>
          <cell r="S822" t="str">
            <v xml:space="preserve"> </v>
          </cell>
          <cell r="U822" t="str">
            <v>CASADO</v>
          </cell>
          <cell r="V822">
            <v>36168</v>
          </cell>
          <cell r="W822" t="str">
            <v>LOS ANGELES 242 - A108 - CALIFORNIA - VICTOR LARCO-TRUJILLO</v>
          </cell>
          <cell r="X822" t="str">
            <v/>
          </cell>
          <cell r="Y822" t="str">
            <v/>
          </cell>
        </row>
        <row r="823">
          <cell r="A823">
            <v>4573</v>
          </cell>
          <cell r="B823" t="str">
            <v>MEDICINA</v>
          </cell>
          <cell r="C823" t="str">
            <v>CIENCIAS BASICAS MEDICAS</v>
          </cell>
          <cell r="D823" t="str">
            <v>LARIOS CANTO ANGEL ALFREDO</v>
          </cell>
          <cell r="E823" t="str">
            <v>NOMBRADO</v>
          </cell>
          <cell r="F823" t="str">
            <v>AUXILIAR TC</v>
          </cell>
          <cell r="G823">
            <v>380</v>
          </cell>
          <cell r="H823">
            <v>1</v>
          </cell>
          <cell r="I823">
            <v>0</v>
          </cell>
          <cell r="J823">
            <v>0</v>
          </cell>
          <cell r="L823" t="str">
            <v>M</v>
          </cell>
          <cell r="M823" t="str">
            <v>AUX TC</v>
          </cell>
          <cell r="N823">
            <v>17914576</v>
          </cell>
          <cell r="O823" t="str">
            <v>A.F.P.</v>
          </cell>
          <cell r="P823" t="str">
            <v>MEDICO CIRUJANO</v>
          </cell>
          <cell r="Q823" t="str">
            <v xml:space="preserve"> </v>
          </cell>
          <cell r="S823" t="str">
            <v xml:space="preserve"> </v>
          </cell>
          <cell r="U823" t="str">
            <v>CASADO</v>
          </cell>
          <cell r="V823">
            <v>34547</v>
          </cell>
          <cell r="W823" t="str">
            <v>RIMAC N° 422 -  - TRUJILLO</v>
          </cell>
          <cell r="X823" t="str">
            <v/>
          </cell>
          <cell r="Y823" t="str">
            <v/>
          </cell>
        </row>
        <row r="824">
          <cell r="A824">
            <v>3136</v>
          </cell>
          <cell r="B824" t="str">
            <v>MEDICINA</v>
          </cell>
          <cell r="C824" t="str">
            <v>CIENCIAS BASICAS MEDICAS</v>
          </cell>
          <cell r="D824" t="str">
            <v>ESCOBEDO ROSARIO EDUARDO ANAXIMANDRO</v>
          </cell>
          <cell r="E824" t="str">
            <v>NOMBRADO</v>
          </cell>
          <cell r="F824" t="str">
            <v>AUXILIAR TC</v>
          </cell>
          <cell r="G824">
            <v>381</v>
          </cell>
          <cell r="H824">
            <v>1</v>
          </cell>
          <cell r="I824">
            <v>116.9</v>
          </cell>
          <cell r="J824">
            <v>280</v>
          </cell>
          <cell r="L824" t="str">
            <v>M</v>
          </cell>
          <cell r="M824" t="str">
            <v>AUX TC</v>
          </cell>
          <cell r="N824">
            <v>17881516</v>
          </cell>
          <cell r="O824" t="str">
            <v>A.F.P</v>
          </cell>
          <cell r="P824" t="str">
            <v>MEDICO CIRUJANO</v>
          </cell>
          <cell r="Q824" t="str">
            <v xml:space="preserve"> </v>
          </cell>
          <cell r="S824" t="str">
            <v xml:space="preserve"> </v>
          </cell>
          <cell r="U824" t="str">
            <v>CASADO</v>
          </cell>
          <cell r="V824">
            <v>32037</v>
          </cell>
          <cell r="W824" t="str">
            <v>MIRAFLORES N° 874 - MIRAFLORES - TRUJILLO</v>
          </cell>
          <cell r="X824" t="str">
            <v/>
          </cell>
          <cell r="Y824" t="str">
            <v/>
          </cell>
        </row>
        <row r="825">
          <cell r="A825">
            <v>5692</v>
          </cell>
          <cell r="B825" t="str">
            <v>MEDICINA</v>
          </cell>
          <cell r="C825" t="str">
            <v>CIENCIAS BASICAS MEDICAS</v>
          </cell>
          <cell r="D825" t="str">
            <v>PLASENCIA ALVAREZ JORGE OMAR</v>
          </cell>
          <cell r="E825" t="str">
            <v>NOMBRADO</v>
          </cell>
          <cell r="F825" t="str">
            <v>AUXILIAR TC</v>
          </cell>
          <cell r="G825">
            <v>382</v>
          </cell>
          <cell r="H825">
            <v>1</v>
          </cell>
          <cell r="I825">
            <v>0</v>
          </cell>
          <cell r="J825">
            <v>0</v>
          </cell>
          <cell r="L825" t="str">
            <v>M</v>
          </cell>
          <cell r="M825" t="str">
            <v>AUX TC</v>
          </cell>
          <cell r="N825">
            <v>26696405</v>
          </cell>
          <cell r="O825">
            <v>19990</v>
          </cell>
          <cell r="P825" t="str">
            <v>MEDICO CIRUJANO</v>
          </cell>
          <cell r="Q825" t="str">
            <v xml:space="preserve"> </v>
          </cell>
          <cell r="S825" t="str">
            <v xml:space="preserve"> </v>
          </cell>
          <cell r="U825" t="str">
            <v>CONVIV.</v>
          </cell>
          <cell r="V825">
            <v>39234</v>
          </cell>
          <cell r="W825" t="str">
            <v>VALLERRIESTRA # 1434 - MOCHICA - TRUJILLO</v>
          </cell>
          <cell r="X825" t="str">
            <v/>
          </cell>
          <cell r="Y825" t="str">
            <v/>
          </cell>
        </row>
        <row r="826">
          <cell r="A826">
            <v>680</v>
          </cell>
          <cell r="B826" t="str">
            <v>MEDICINA</v>
          </cell>
          <cell r="C826" t="str">
            <v>CIENCIAS BASICAS MEDICAS</v>
          </cell>
          <cell r="D826" t="str">
            <v>ORTIZ MARIN SEGUNDO HELMER</v>
          </cell>
          <cell r="E826" t="str">
            <v>NOMBRADO</v>
          </cell>
          <cell r="F826" t="str">
            <v>PRINCIPAL DE</v>
          </cell>
          <cell r="G826">
            <v>387</v>
          </cell>
          <cell r="H826">
            <v>1</v>
          </cell>
          <cell r="I826">
            <v>238.96</v>
          </cell>
          <cell r="J826">
            <v>580</v>
          </cell>
          <cell r="L826" t="str">
            <v>M</v>
          </cell>
          <cell r="M826" t="str">
            <v>ASO DE</v>
          </cell>
          <cell r="N826">
            <v>17880823</v>
          </cell>
          <cell r="O826">
            <v>20530</v>
          </cell>
          <cell r="P826" t="str">
            <v xml:space="preserve"> MICROBIOLOGO</v>
          </cell>
          <cell r="Q826" t="str">
            <v>MAESTRO</v>
          </cell>
          <cell r="S826" t="str">
            <v xml:space="preserve"> </v>
          </cell>
          <cell r="U826" t="str">
            <v>CONVIV.</v>
          </cell>
          <cell r="V826">
            <v>32874</v>
          </cell>
          <cell r="W826" t="str">
            <v>LIVER POOL 369 - SANTA ISABEL - TRUJILLO</v>
          </cell>
          <cell r="X826" t="str">
            <v/>
          </cell>
          <cell r="Y826" t="str">
            <v/>
          </cell>
        </row>
        <row r="827">
          <cell r="A827">
            <v>3127</v>
          </cell>
          <cell r="B827" t="str">
            <v>MEDICINA</v>
          </cell>
          <cell r="C827" t="str">
            <v>CIENCIAS BASICAS MEDICAS</v>
          </cell>
          <cell r="D827" t="str">
            <v>GONZALES HERRERA JORGE RONALD</v>
          </cell>
          <cell r="E827" t="str">
            <v>NOMBRADO</v>
          </cell>
          <cell r="F827" t="str">
            <v>ASOCIADO TC</v>
          </cell>
          <cell r="G827">
            <v>408</v>
          </cell>
          <cell r="H827">
            <v>1</v>
          </cell>
          <cell r="I827">
            <v>125.14</v>
          </cell>
          <cell r="J827">
            <v>560</v>
          </cell>
          <cell r="L827" t="str">
            <v>M</v>
          </cell>
          <cell r="M827" t="str">
            <v>ASO TC</v>
          </cell>
          <cell r="N827">
            <v>17914912</v>
          </cell>
          <cell r="O827" t="str">
            <v>A.F.P</v>
          </cell>
          <cell r="P827" t="str">
            <v>MEDICO CIRUJANO</v>
          </cell>
          <cell r="Q827" t="str">
            <v>MAESTRO</v>
          </cell>
          <cell r="S827" t="str">
            <v xml:space="preserve"> </v>
          </cell>
          <cell r="U827" t="str">
            <v>CASADO</v>
          </cell>
          <cell r="V827">
            <v>32098</v>
          </cell>
          <cell r="W827" t="str">
            <v>MZ. D LOTE 20 - LAS FLORES - VICTOR LARCO-TRUJILLO</v>
          </cell>
          <cell r="X827" t="str">
            <v/>
          </cell>
          <cell r="Y827" t="str">
            <v/>
          </cell>
        </row>
        <row r="828">
          <cell r="A828">
            <v>2880</v>
          </cell>
          <cell r="B828" t="str">
            <v>MEDICINA</v>
          </cell>
          <cell r="C828" t="str">
            <v>CIENCIAS BASICAS MEDICAS</v>
          </cell>
          <cell r="D828" t="str">
            <v>ZARATE ARCE MARCO ANTONIO</v>
          </cell>
          <cell r="E828" t="str">
            <v>NOMBRADO</v>
          </cell>
          <cell r="F828" t="str">
            <v>ASOCIADO TC</v>
          </cell>
          <cell r="G828">
            <v>409</v>
          </cell>
          <cell r="H828">
            <v>1</v>
          </cell>
          <cell r="I828">
            <v>108.7</v>
          </cell>
          <cell r="J828">
            <v>560</v>
          </cell>
          <cell r="L828" t="str">
            <v>M</v>
          </cell>
          <cell r="M828" t="str">
            <v>ASO TC</v>
          </cell>
          <cell r="N828">
            <v>17961811</v>
          </cell>
          <cell r="O828" t="str">
            <v>A.F.P</v>
          </cell>
          <cell r="P828" t="str">
            <v>MEDICO CIRUJANO</v>
          </cell>
          <cell r="Q828" t="str">
            <v>MAESTRO</v>
          </cell>
          <cell r="S828" t="str">
            <v xml:space="preserve"> </v>
          </cell>
          <cell r="U828" t="str">
            <v>CASADO</v>
          </cell>
          <cell r="V828">
            <v>31503</v>
          </cell>
          <cell r="W828" t="str">
            <v>LAS PONCIANAS N° 888 - LA RINCONADA - TRUJILLO</v>
          </cell>
          <cell r="X828" t="str">
            <v/>
          </cell>
          <cell r="Y828" t="str">
            <v/>
          </cell>
        </row>
        <row r="829">
          <cell r="A829">
            <v>4799</v>
          </cell>
          <cell r="B829" t="str">
            <v>MEDICINA</v>
          </cell>
          <cell r="C829" t="str">
            <v>CIENCIAS BASICAS MEDICAS</v>
          </cell>
          <cell r="D829" t="str">
            <v>FIESTAS PFLUCKER GERMAN ADOLFO MIGUEL</v>
          </cell>
          <cell r="E829" t="str">
            <v>NOMBRADO</v>
          </cell>
          <cell r="F829" t="str">
            <v>ASOCIADO TC</v>
          </cell>
          <cell r="G829">
            <v>410</v>
          </cell>
          <cell r="H829">
            <v>1</v>
          </cell>
          <cell r="I829">
            <v>287.10000000000002</v>
          </cell>
          <cell r="J829">
            <v>560</v>
          </cell>
          <cell r="L829" t="str">
            <v>M</v>
          </cell>
          <cell r="M829" t="str">
            <v>ASO TC</v>
          </cell>
          <cell r="N829">
            <v>17829064</v>
          </cell>
          <cell r="O829" t="str">
            <v>A.F.P</v>
          </cell>
          <cell r="P829" t="str">
            <v>MEDICO CIRUJANO</v>
          </cell>
          <cell r="Q829" t="str">
            <v>MAESTRO</v>
          </cell>
          <cell r="S829" t="str">
            <v xml:space="preserve"> </v>
          </cell>
          <cell r="U829" t="str">
            <v>CASADO</v>
          </cell>
          <cell r="V829">
            <v>32021</v>
          </cell>
          <cell r="W829" t="str">
            <v>HECTOR BERLIOZ N° 1064 - PRIMAVERA - TRUJILLO</v>
          </cell>
          <cell r="X829" t="str">
            <v/>
          </cell>
          <cell r="Y829" t="str">
            <v/>
          </cell>
        </row>
        <row r="830">
          <cell r="A830">
            <v>4068</v>
          </cell>
          <cell r="B830" t="str">
            <v>MEDICINA</v>
          </cell>
          <cell r="C830" t="str">
            <v>CIENCIAS BASICAS MEDICAS</v>
          </cell>
          <cell r="D830" t="str">
            <v>AGREDA ULLOA MARIA VALENTINA</v>
          </cell>
          <cell r="E830" t="str">
            <v>NOMBRADO</v>
          </cell>
          <cell r="F830" t="str">
            <v>ASOCIADO TC</v>
          </cell>
          <cell r="G830">
            <v>503</v>
          </cell>
          <cell r="H830">
            <v>1</v>
          </cell>
          <cell r="I830">
            <v>93.98</v>
          </cell>
          <cell r="J830">
            <v>280</v>
          </cell>
          <cell r="L830" t="str">
            <v>F</v>
          </cell>
          <cell r="M830" t="str">
            <v>ASO TP</v>
          </cell>
          <cell r="N830">
            <v>17880969</v>
          </cell>
          <cell r="O830" t="str">
            <v>A.F.P</v>
          </cell>
          <cell r="P830" t="str">
            <v>MEDICO CIRUJANO</v>
          </cell>
          <cell r="Q830" t="str">
            <v>MAESTRO</v>
          </cell>
          <cell r="S830" t="str">
            <v>DOCTOR</v>
          </cell>
          <cell r="U830" t="str">
            <v>SOLTERA</v>
          </cell>
          <cell r="V830">
            <v>33039</v>
          </cell>
          <cell r="W830" t="str">
            <v>SALVADOR LARA # 823 - LAS QUINTANAS - TRUJILLO</v>
          </cell>
          <cell r="X830" t="str">
            <v/>
          </cell>
          <cell r="Y830" t="str">
            <v/>
          </cell>
        </row>
        <row r="831">
          <cell r="A831">
            <v>1938</v>
          </cell>
          <cell r="B831" t="str">
            <v>MEDICINA</v>
          </cell>
          <cell r="C831" t="str">
            <v>CIENCIAS BASICAS MEDICAS</v>
          </cell>
          <cell r="D831" t="str">
            <v>RIOS CANALES CECILIO ISAAC</v>
          </cell>
          <cell r="E831" t="str">
            <v>NOMBRADO</v>
          </cell>
          <cell r="F831" t="str">
            <v>PRINCIPAL TC</v>
          </cell>
          <cell r="G831">
            <v>942</v>
          </cell>
          <cell r="H831">
            <v>1</v>
          </cell>
          <cell r="I831">
            <v>634.62</v>
          </cell>
          <cell r="J831">
            <v>1170</v>
          </cell>
          <cell r="L831" t="str">
            <v>M</v>
          </cell>
          <cell r="M831" t="str">
            <v>PRI TC</v>
          </cell>
          <cell r="N831">
            <v>17908924</v>
          </cell>
          <cell r="O831">
            <v>19990</v>
          </cell>
          <cell r="P831" t="str">
            <v>MEDICO CIRUJANO</v>
          </cell>
          <cell r="Q831" t="str">
            <v>MAESTRO</v>
          </cell>
          <cell r="S831" t="str">
            <v xml:space="preserve"> </v>
          </cell>
          <cell r="U831" t="str">
            <v>CASADO</v>
          </cell>
          <cell r="V831">
            <v>28733</v>
          </cell>
          <cell r="W831" t="str">
            <v>EULOGIO GARRIDO N° 609 - LAS QUINTANAS - TRUJILLO</v>
          </cell>
          <cell r="X831" t="str">
            <v/>
          </cell>
          <cell r="Y831" t="str">
            <v/>
          </cell>
        </row>
        <row r="832">
          <cell r="A832">
            <v>5653</v>
          </cell>
          <cell r="B832" t="str">
            <v>MEDICINA</v>
          </cell>
          <cell r="C832" t="str">
            <v>CIENCIAS BASICAS MEDICAS</v>
          </cell>
          <cell r="D832" t="str">
            <v>CARRANZA CASTILLO JULIO ENRIQUE</v>
          </cell>
          <cell r="E832" t="str">
            <v>CONTRATADO</v>
          </cell>
          <cell r="F832" t="str">
            <v>AUXILIAR TP 20 H</v>
          </cell>
          <cell r="G832">
            <v>376</v>
          </cell>
          <cell r="H832">
            <v>1</v>
          </cell>
          <cell r="I832">
            <v>0</v>
          </cell>
          <cell r="J832">
            <v>0</v>
          </cell>
          <cell r="L832" t="str">
            <v>M</v>
          </cell>
          <cell r="M832" t="str">
            <v>AUX TP</v>
          </cell>
          <cell r="N832">
            <v>18098171</v>
          </cell>
          <cell r="O832" t="str">
            <v>A.F.P.</v>
          </cell>
          <cell r="P832" t="str">
            <v>MEDICO CIRUJANO</v>
          </cell>
          <cell r="Q832" t="str">
            <v xml:space="preserve"> </v>
          </cell>
          <cell r="S832" t="str">
            <v xml:space="preserve"> </v>
          </cell>
          <cell r="U832" t="str">
            <v>CASADO</v>
          </cell>
          <cell r="V832">
            <v>38936</v>
          </cell>
          <cell r="W832" t="str">
            <v>LAS BEGONIAS - CALIFORNIA - VICTOR LARCO-TRUJILLO</v>
          </cell>
          <cell r="X832" t="str">
            <v/>
          </cell>
          <cell r="Y832" t="str">
            <v/>
          </cell>
        </row>
        <row r="833">
          <cell r="A833">
            <v>0</v>
          </cell>
          <cell r="B833" t="str">
            <v>MEDICINA</v>
          </cell>
          <cell r="C833" t="str">
            <v>CIENCIAS BASICAS MEDICAS</v>
          </cell>
          <cell r="D833" t="str">
            <v>VACANTE</v>
          </cell>
          <cell r="E833">
            <v>0</v>
          </cell>
          <cell r="F833">
            <v>0</v>
          </cell>
          <cell r="G833">
            <v>350</v>
          </cell>
          <cell r="H833">
            <v>0</v>
          </cell>
          <cell r="I833">
            <v>0</v>
          </cell>
          <cell r="J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  <cell r="U833">
            <v>0</v>
          </cell>
          <cell r="V833" t="str">
            <v>*</v>
          </cell>
          <cell r="W833">
            <v>0</v>
          </cell>
          <cell r="Y833" t="str">
            <v/>
          </cell>
        </row>
        <row r="834">
          <cell r="A834">
            <v>2731</v>
          </cell>
          <cell r="B834" t="str">
            <v>MEDICINA</v>
          </cell>
          <cell r="C834" t="str">
            <v>CIRUGIA</v>
          </cell>
          <cell r="D834" t="str">
            <v>MENDOZA ARGOMEDO WILMA VICTORIA</v>
          </cell>
          <cell r="E834" t="str">
            <v>NOMBRADO</v>
          </cell>
          <cell r="F834" t="str">
            <v>PRINCIPAL TC</v>
          </cell>
          <cell r="G834">
            <v>177</v>
          </cell>
          <cell r="H834">
            <v>1</v>
          </cell>
          <cell r="I834">
            <v>281.8</v>
          </cell>
          <cell r="J834">
            <v>1170</v>
          </cell>
          <cell r="L834" t="str">
            <v>F</v>
          </cell>
          <cell r="M834" t="str">
            <v>PRI TC</v>
          </cell>
          <cell r="N834">
            <v>17910428</v>
          </cell>
          <cell r="O834" t="str">
            <v>A.F.P</v>
          </cell>
          <cell r="P834" t="str">
            <v>MEDICO CIRUJANO</v>
          </cell>
          <cell r="Q834" t="str">
            <v>MAESTRO</v>
          </cell>
          <cell r="S834" t="str">
            <v xml:space="preserve"> </v>
          </cell>
          <cell r="U834" t="str">
            <v>SOLTERA</v>
          </cell>
          <cell r="V834">
            <v>30895</v>
          </cell>
          <cell r="W834" t="str">
            <v>TUPAC YUPANQUI N° 159 - SANTA MARIA - TRUJILLO</v>
          </cell>
          <cell r="X834" t="str">
            <v/>
          </cell>
          <cell r="Y834" t="str">
            <v/>
          </cell>
        </row>
        <row r="835">
          <cell r="A835">
            <v>2889</v>
          </cell>
          <cell r="B835" t="str">
            <v>MEDICINA</v>
          </cell>
          <cell r="C835" t="str">
            <v>CIRUGIA</v>
          </cell>
          <cell r="D835" t="str">
            <v>RIOS MAURICIO JESUS</v>
          </cell>
          <cell r="E835" t="str">
            <v>NOMBRADO</v>
          </cell>
          <cell r="F835" t="str">
            <v>PRINCIPAL TC</v>
          </cell>
          <cell r="G835">
            <v>346</v>
          </cell>
          <cell r="H835">
            <v>1</v>
          </cell>
          <cell r="I835">
            <v>628.52</v>
          </cell>
          <cell r="J835">
            <v>1170</v>
          </cell>
          <cell r="L835" t="str">
            <v>M</v>
          </cell>
          <cell r="M835" t="str">
            <v>PRI TC</v>
          </cell>
          <cell r="N835">
            <v>17847527</v>
          </cell>
          <cell r="O835" t="str">
            <v>A.F.P</v>
          </cell>
          <cell r="P835" t="str">
            <v>MEDICO CIRUJANO</v>
          </cell>
          <cell r="Q835" t="str">
            <v>MAESTRO</v>
          </cell>
          <cell r="S835" t="str">
            <v xml:space="preserve"> </v>
          </cell>
          <cell r="U835" t="str">
            <v>CASADO</v>
          </cell>
          <cell r="V835">
            <v>31533</v>
          </cell>
          <cell r="W835" t="str">
            <v>CIRO ALEGRIA N° 625-639 - LAS QUINTANAS - TRUJILLO</v>
          </cell>
          <cell r="X835" t="str">
            <v/>
          </cell>
          <cell r="Y835" t="str">
            <v/>
          </cell>
        </row>
        <row r="836">
          <cell r="A836">
            <v>2732</v>
          </cell>
          <cell r="B836" t="str">
            <v>MEDICINA</v>
          </cell>
          <cell r="C836" t="str">
            <v>CIRUGIA</v>
          </cell>
          <cell r="D836" t="str">
            <v>SANCHEZ BURGA ELVA ESTER</v>
          </cell>
          <cell r="E836" t="str">
            <v>NOMBRADO</v>
          </cell>
          <cell r="F836" t="str">
            <v>PRINCIPAL DE</v>
          </cell>
          <cell r="G836">
            <v>386</v>
          </cell>
          <cell r="H836">
            <v>1</v>
          </cell>
          <cell r="I836">
            <v>639.4</v>
          </cell>
          <cell r="J836">
            <v>1200</v>
          </cell>
          <cell r="L836" t="str">
            <v>F</v>
          </cell>
          <cell r="M836" t="str">
            <v>PRI DE</v>
          </cell>
          <cell r="N836">
            <v>17899581</v>
          </cell>
          <cell r="O836" t="str">
            <v>A.F.P</v>
          </cell>
          <cell r="P836" t="str">
            <v>MEDICO CIRUJANO</v>
          </cell>
          <cell r="Q836" t="str">
            <v>MAESTRO</v>
          </cell>
          <cell r="S836" t="str">
            <v>DOCTOR</v>
          </cell>
          <cell r="U836" t="str">
            <v>CASADA</v>
          </cell>
          <cell r="V836">
            <v>30895</v>
          </cell>
          <cell r="W836" t="str">
            <v>ARGENTINA N° 200 - EL RECREO - TRUJILLO</v>
          </cell>
          <cell r="X836" t="str">
            <v/>
          </cell>
          <cell r="Y836" t="str">
            <v/>
          </cell>
        </row>
        <row r="837">
          <cell r="A837">
            <v>2962</v>
          </cell>
          <cell r="B837" t="str">
            <v>MEDICINA</v>
          </cell>
          <cell r="C837" t="str">
            <v>CIRUGIA</v>
          </cell>
          <cell r="D837" t="str">
            <v>SALAZAR BRICEÑO LUIS RAMIRO</v>
          </cell>
          <cell r="E837" t="str">
            <v>NOMBRADO</v>
          </cell>
          <cell r="F837" t="str">
            <v>PRINCIPAL TC</v>
          </cell>
          <cell r="G837">
            <v>388</v>
          </cell>
          <cell r="H837">
            <v>1</v>
          </cell>
          <cell r="I837">
            <v>633.84</v>
          </cell>
          <cell r="J837">
            <v>1170</v>
          </cell>
          <cell r="L837" t="str">
            <v>M</v>
          </cell>
          <cell r="M837" t="str">
            <v>PRI TC</v>
          </cell>
          <cell r="N837">
            <v>18035801</v>
          </cell>
          <cell r="O837" t="str">
            <v>A.F.P</v>
          </cell>
          <cell r="P837" t="str">
            <v>MEDICO CIRUJANO</v>
          </cell>
          <cell r="Q837" t="str">
            <v>MAESTRO</v>
          </cell>
          <cell r="S837" t="str">
            <v xml:space="preserve"> </v>
          </cell>
          <cell r="U837" t="str">
            <v>CASADO</v>
          </cell>
          <cell r="V837">
            <v>31792</v>
          </cell>
          <cell r="W837" t="str">
            <v>LAS PONCIANAS E2 - 34 - SAN ANDRES V ETAPA - VICTOR LARCO</v>
          </cell>
          <cell r="X837" t="str">
            <v/>
          </cell>
          <cell r="Y837" t="str">
            <v/>
          </cell>
        </row>
        <row r="838">
          <cell r="A838">
            <v>1871</v>
          </cell>
          <cell r="B838" t="str">
            <v>MEDICINA</v>
          </cell>
          <cell r="C838" t="str">
            <v>CIRUGIA</v>
          </cell>
          <cell r="D838" t="str">
            <v>BURGA VALDIVIA ARTEMIO</v>
          </cell>
          <cell r="E838" t="str">
            <v>NOMBRADO</v>
          </cell>
          <cell r="F838" t="str">
            <v>PRINCIPAL TC</v>
          </cell>
          <cell r="G838">
            <v>389</v>
          </cell>
          <cell r="H838">
            <v>1</v>
          </cell>
          <cell r="I838">
            <v>628.52</v>
          </cell>
          <cell r="J838">
            <v>1170</v>
          </cell>
          <cell r="L838" t="str">
            <v>M</v>
          </cell>
          <cell r="M838" t="str">
            <v>PRI TC</v>
          </cell>
          <cell r="N838">
            <v>17864758</v>
          </cell>
          <cell r="O838" t="str">
            <v>A.F.P</v>
          </cell>
          <cell r="P838" t="str">
            <v>MEDICO CIRUJANO</v>
          </cell>
          <cell r="Q838" t="str">
            <v>MAESTRO</v>
          </cell>
          <cell r="S838" t="str">
            <v xml:space="preserve"> </v>
          </cell>
          <cell r="U838" t="str">
            <v>CASADO</v>
          </cell>
          <cell r="V838">
            <v>28399</v>
          </cell>
          <cell r="W838" t="str">
            <v xml:space="preserve">AV. AMERICA NORTE N° 2063 PRIMAVERA -  - </v>
          </cell>
          <cell r="X838" t="str">
            <v/>
          </cell>
          <cell r="Y838" t="str">
            <v/>
          </cell>
        </row>
        <row r="839">
          <cell r="A839">
            <v>5047</v>
          </cell>
          <cell r="B839" t="str">
            <v>MEDICINA</v>
          </cell>
          <cell r="C839" t="str">
            <v>CIRUGIA</v>
          </cell>
          <cell r="D839" t="str">
            <v>RODRIGUEZ GHINCIULESCOU JOSE CARLOS</v>
          </cell>
          <cell r="E839" t="str">
            <v>NOMBRADO</v>
          </cell>
          <cell r="F839" t="str">
            <v>PRINCIPAL TC</v>
          </cell>
          <cell r="G839">
            <v>390</v>
          </cell>
          <cell r="H839">
            <v>1</v>
          </cell>
          <cell r="I839">
            <v>635.9</v>
          </cell>
          <cell r="J839">
            <v>1170</v>
          </cell>
          <cell r="L839" t="str">
            <v>M</v>
          </cell>
          <cell r="M839" t="str">
            <v>PRI TC</v>
          </cell>
          <cell r="N839">
            <v>17910086</v>
          </cell>
          <cell r="O839" t="str">
            <v>A.F.P</v>
          </cell>
          <cell r="P839" t="str">
            <v>MEDICO CIRUJANO</v>
          </cell>
          <cell r="Q839" t="str">
            <v>MAESTRO</v>
          </cell>
          <cell r="S839" t="str">
            <v xml:space="preserve"> </v>
          </cell>
          <cell r="U839" t="str">
            <v>CASADO</v>
          </cell>
          <cell r="V839">
            <v>33298</v>
          </cell>
          <cell r="W839" t="str">
            <v>ALFONSO UGARTE N° 390 - CENTRO CIVICO - TRUJILLO</v>
          </cell>
          <cell r="X839" t="str">
            <v/>
          </cell>
          <cell r="Y839" t="str">
            <v/>
          </cell>
        </row>
        <row r="840">
          <cell r="A840">
            <v>4107</v>
          </cell>
          <cell r="B840" t="str">
            <v>MEDICINA</v>
          </cell>
          <cell r="C840" t="str">
            <v>CIRUGIA</v>
          </cell>
          <cell r="D840" t="str">
            <v>LAU TORRES VICTOR</v>
          </cell>
          <cell r="E840" t="str">
            <v>NOMBRADO</v>
          </cell>
          <cell r="F840" t="str">
            <v>PRINCIPAL TC</v>
          </cell>
          <cell r="G840">
            <v>391</v>
          </cell>
          <cell r="H840">
            <v>1</v>
          </cell>
          <cell r="I840">
            <v>281.8</v>
          </cell>
          <cell r="J840">
            <v>1170</v>
          </cell>
          <cell r="L840" t="str">
            <v>M</v>
          </cell>
          <cell r="M840" t="str">
            <v>PRI TC</v>
          </cell>
          <cell r="N840">
            <v>17875166</v>
          </cell>
          <cell r="O840" t="str">
            <v>A.F.P</v>
          </cell>
          <cell r="P840" t="str">
            <v>MEDICO CIRUJANO</v>
          </cell>
          <cell r="Q840" t="str">
            <v>MAESTRO</v>
          </cell>
          <cell r="S840" t="str">
            <v xml:space="preserve"> </v>
          </cell>
          <cell r="U840" t="str">
            <v>CASADO</v>
          </cell>
          <cell r="V840">
            <v>33359</v>
          </cell>
          <cell r="W840" t="str">
            <v>EL GOLF - EL GOLF - VICTOR LARCO</v>
          </cell>
          <cell r="X840" t="str">
            <v/>
          </cell>
          <cell r="Y840" t="str">
            <v/>
          </cell>
        </row>
        <row r="841">
          <cell r="A841">
            <v>781</v>
          </cell>
          <cell r="B841" t="str">
            <v>MEDICINA</v>
          </cell>
          <cell r="C841" t="str">
            <v>CIRUGIA</v>
          </cell>
          <cell r="D841" t="str">
            <v>ROJAS HIDALGO EDUARDO</v>
          </cell>
          <cell r="E841" t="str">
            <v>NOMBRADO</v>
          </cell>
          <cell r="F841" t="str">
            <v>PRINCIPAL TC</v>
          </cell>
          <cell r="G841">
            <v>392</v>
          </cell>
          <cell r="H841">
            <v>1</v>
          </cell>
          <cell r="I841">
            <v>319.27</v>
          </cell>
          <cell r="J841">
            <v>1170</v>
          </cell>
          <cell r="L841" t="str">
            <v>M</v>
          </cell>
          <cell r="M841" t="str">
            <v>PRI TC</v>
          </cell>
          <cell r="N841">
            <v>17839698</v>
          </cell>
          <cell r="O841">
            <v>20530</v>
          </cell>
          <cell r="P841" t="str">
            <v>MEDICO CIRUJANO</v>
          </cell>
          <cell r="Q841" t="str">
            <v>MAESTRO</v>
          </cell>
          <cell r="S841" t="str">
            <v xml:space="preserve"> </v>
          </cell>
          <cell r="U841" t="str">
            <v>CASADO</v>
          </cell>
          <cell r="V841">
            <v>25020</v>
          </cell>
          <cell r="W841" t="str">
            <v>COLOMBIA N° 203 EL RECRERO - EL RECREO - TRUJILLO</v>
          </cell>
          <cell r="X841">
            <v>5</v>
          </cell>
          <cell r="Y841" t="str">
            <v>JEFE DE DEPARTAMENTO</v>
          </cell>
        </row>
        <row r="842">
          <cell r="A842">
            <v>1538</v>
          </cell>
          <cell r="B842" t="str">
            <v>MEDICINA</v>
          </cell>
          <cell r="C842" t="str">
            <v>CIRUGIA</v>
          </cell>
          <cell r="D842" t="str">
            <v>CACEDA PEREZ SEGUNDO RICARDO</v>
          </cell>
          <cell r="E842" t="str">
            <v>NOMBRADO</v>
          </cell>
          <cell r="F842" t="str">
            <v>PRINCIPAL TC</v>
          </cell>
          <cell r="G842">
            <v>393</v>
          </cell>
          <cell r="H842">
            <v>1</v>
          </cell>
          <cell r="I842">
            <v>638.54</v>
          </cell>
          <cell r="J842">
            <v>1170</v>
          </cell>
          <cell r="L842" t="str">
            <v>M</v>
          </cell>
          <cell r="M842" t="str">
            <v>PRI TC</v>
          </cell>
          <cell r="N842">
            <v>17899580</v>
          </cell>
          <cell r="O842">
            <v>20530</v>
          </cell>
          <cell r="P842" t="str">
            <v>MEDICO CIRUJANO</v>
          </cell>
          <cell r="Q842" t="str">
            <v>MAESTRO</v>
          </cell>
          <cell r="S842" t="str">
            <v>DOCTOR</v>
          </cell>
          <cell r="U842" t="str">
            <v>CASADO</v>
          </cell>
          <cell r="V842">
            <v>27181</v>
          </cell>
          <cell r="W842" t="str">
            <v>ARGENTINA N° 200 - EL RECREO - TRUJILLO</v>
          </cell>
          <cell r="X842" t="str">
            <v/>
          </cell>
          <cell r="Y842" t="str">
            <v/>
          </cell>
        </row>
        <row r="843">
          <cell r="A843">
            <v>1733</v>
          </cell>
          <cell r="B843" t="str">
            <v>MEDICINA</v>
          </cell>
          <cell r="C843" t="str">
            <v>CIRUGIA</v>
          </cell>
          <cell r="D843" t="str">
            <v>CANTERA HURTADO SEGUNDO RAUL</v>
          </cell>
          <cell r="E843" t="str">
            <v>NOMBRADO</v>
          </cell>
          <cell r="F843" t="str">
            <v>PRINCIPAL TP 20 H</v>
          </cell>
          <cell r="G843">
            <v>394</v>
          </cell>
          <cell r="H843">
            <v>1</v>
          </cell>
          <cell r="I843">
            <v>248.7</v>
          </cell>
          <cell r="J843">
            <v>585</v>
          </cell>
          <cell r="L843" t="str">
            <v>M</v>
          </cell>
          <cell r="M843" t="str">
            <v>PRI TP</v>
          </cell>
          <cell r="N843">
            <v>17880031</v>
          </cell>
          <cell r="O843">
            <v>19990</v>
          </cell>
          <cell r="P843" t="str">
            <v>MEDICO CIRUJANO</v>
          </cell>
          <cell r="Q843" t="str">
            <v xml:space="preserve"> </v>
          </cell>
          <cell r="S843" t="str">
            <v xml:space="preserve"> </v>
          </cell>
          <cell r="U843" t="str">
            <v>CONVIV.</v>
          </cell>
          <cell r="V843">
            <v>27936</v>
          </cell>
          <cell r="W843" t="str">
            <v>CESAR VALLEJO N° 324 - PALERMO - TRUJILLO</v>
          </cell>
          <cell r="X843" t="str">
            <v/>
          </cell>
          <cell r="Y843" t="str">
            <v/>
          </cell>
        </row>
        <row r="844">
          <cell r="A844">
            <v>1813</v>
          </cell>
          <cell r="B844" t="str">
            <v>MEDICINA</v>
          </cell>
          <cell r="C844" t="str">
            <v>CIRUGIA</v>
          </cell>
          <cell r="D844" t="str">
            <v>AZABACHE PUENTE WENCESLAO ANSELMO</v>
          </cell>
          <cell r="E844" t="str">
            <v>NOMBRADO</v>
          </cell>
          <cell r="F844" t="str">
            <v>PRINCIPAL TC</v>
          </cell>
          <cell r="G844">
            <v>395</v>
          </cell>
          <cell r="H844">
            <v>1</v>
          </cell>
          <cell r="I844">
            <v>631</v>
          </cell>
          <cell r="J844">
            <v>1170</v>
          </cell>
          <cell r="L844" t="str">
            <v>M</v>
          </cell>
          <cell r="M844" t="str">
            <v>PRI TC</v>
          </cell>
          <cell r="N844">
            <v>17921291</v>
          </cell>
          <cell r="O844">
            <v>19990</v>
          </cell>
          <cell r="P844" t="str">
            <v>MEDICO  CIRUJANO</v>
          </cell>
          <cell r="Q844" t="str">
            <v xml:space="preserve"> </v>
          </cell>
          <cell r="S844" t="str">
            <v xml:space="preserve"> </v>
          </cell>
          <cell r="U844" t="str">
            <v>CASADO</v>
          </cell>
          <cell r="V844">
            <v>28286</v>
          </cell>
          <cell r="W844" t="str">
            <v xml:space="preserve">PRIMAVERA CALLE ALOMIAS ROBLES N°323 -  - </v>
          </cell>
          <cell r="X844" t="str">
            <v/>
          </cell>
          <cell r="Y844" t="str">
            <v/>
          </cell>
        </row>
        <row r="845">
          <cell r="A845">
            <v>1948</v>
          </cell>
          <cell r="B845" t="str">
            <v>MEDICINA</v>
          </cell>
          <cell r="C845" t="str">
            <v>CIRUGIA</v>
          </cell>
          <cell r="D845" t="str">
            <v>MANRIQUE GANOZA ALBERTO HERMAS</v>
          </cell>
          <cell r="E845" t="str">
            <v>NOMBRADO</v>
          </cell>
          <cell r="F845" t="str">
            <v>PRINCIPAL TC</v>
          </cell>
          <cell r="G845">
            <v>396</v>
          </cell>
          <cell r="H845">
            <v>1</v>
          </cell>
          <cell r="I845">
            <v>638.54</v>
          </cell>
          <cell r="J845">
            <v>1170</v>
          </cell>
          <cell r="L845" t="str">
            <v>M</v>
          </cell>
          <cell r="M845" t="str">
            <v>PRI TC</v>
          </cell>
          <cell r="N845">
            <v>17875224</v>
          </cell>
          <cell r="O845">
            <v>20530</v>
          </cell>
          <cell r="P845" t="str">
            <v>MEDICO CIRUJANO</v>
          </cell>
          <cell r="Q845" t="str">
            <v>MAESTRO</v>
          </cell>
          <cell r="S845" t="str">
            <v>DOCTOR</v>
          </cell>
          <cell r="U845" t="str">
            <v>CASADO</v>
          </cell>
          <cell r="V845">
            <v>28755</v>
          </cell>
          <cell r="W845" t="str">
            <v>JUAN XXII N° 241 - 243 - SAN ANDRES - TRUJILLO</v>
          </cell>
          <cell r="X845" t="str">
            <v/>
          </cell>
          <cell r="Y845" t="str">
            <v/>
          </cell>
        </row>
        <row r="846">
          <cell r="A846">
            <v>1956</v>
          </cell>
          <cell r="B846" t="str">
            <v>MEDICINA</v>
          </cell>
          <cell r="C846" t="str">
            <v>CIRUGIA</v>
          </cell>
          <cell r="D846" t="str">
            <v>SANCHEZ CAMACHO CARLOS DANIEL</v>
          </cell>
          <cell r="E846" t="str">
            <v>NOMBRADO</v>
          </cell>
          <cell r="F846" t="str">
            <v>PRINCIPAL TC</v>
          </cell>
          <cell r="G846">
            <v>397</v>
          </cell>
          <cell r="H846">
            <v>1</v>
          </cell>
          <cell r="I846">
            <v>0</v>
          </cell>
          <cell r="J846">
            <v>1170</v>
          </cell>
          <cell r="L846" t="str">
            <v>M</v>
          </cell>
          <cell r="M846" t="str">
            <v>PRI TC</v>
          </cell>
          <cell r="N846">
            <v>17851803</v>
          </cell>
          <cell r="O846" t="str">
            <v>A.F.P</v>
          </cell>
          <cell r="P846" t="str">
            <v>MEDICO CIRUJANO</v>
          </cell>
          <cell r="Q846" t="str">
            <v>MAESTRO</v>
          </cell>
          <cell r="S846" t="str">
            <v xml:space="preserve"> </v>
          </cell>
          <cell r="U846" t="str">
            <v>CASADO</v>
          </cell>
          <cell r="V846">
            <v>28795</v>
          </cell>
          <cell r="W846" t="str">
            <v>MARTINEZ DE COPAÑON N° 456 SAN ANDRES - SAN ANDRES - TRUJILLO</v>
          </cell>
          <cell r="X846" t="str">
            <v/>
          </cell>
          <cell r="Y846" t="str">
            <v/>
          </cell>
        </row>
        <row r="847">
          <cell r="A847">
            <v>1957</v>
          </cell>
          <cell r="B847" t="str">
            <v>MEDICINA</v>
          </cell>
          <cell r="C847" t="str">
            <v>CIRUGIA</v>
          </cell>
          <cell r="D847" t="str">
            <v>SIFUENTES QUINONEZ JULIO EDUARDO</v>
          </cell>
          <cell r="E847" t="str">
            <v>NOMBRADO</v>
          </cell>
          <cell r="F847" t="str">
            <v>PRINCIPAL TC</v>
          </cell>
          <cell r="G847">
            <v>398</v>
          </cell>
          <cell r="H847">
            <v>1</v>
          </cell>
          <cell r="I847">
            <v>620.82000000000005</v>
          </cell>
          <cell r="J847">
            <v>1170</v>
          </cell>
          <cell r="L847" t="str">
            <v>M</v>
          </cell>
          <cell r="M847" t="str">
            <v>PRI TC</v>
          </cell>
          <cell r="N847">
            <v>18036485</v>
          </cell>
          <cell r="O847" t="str">
            <v>A.F.P</v>
          </cell>
          <cell r="P847" t="str">
            <v>MEDICO CIRUJANO</v>
          </cell>
          <cell r="Q847" t="str">
            <v>MAESTRO</v>
          </cell>
          <cell r="S847" t="str">
            <v xml:space="preserve"> </v>
          </cell>
          <cell r="U847" t="str">
            <v>CASADO</v>
          </cell>
          <cell r="V847">
            <v>28795</v>
          </cell>
          <cell r="W847" t="str">
            <v>LEON XIII N° 257 - SAN ANDRES - TRUJILLO</v>
          </cell>
          <cell r="X847" t="str">
            <v/>
          </cell>
          <cell r="Y847" t="str">
            <v/>
          </cell>
        </row>
        <row r="848">
          <cell r="A848">
            <v>1936</v>
          </cell>
          <cell r="B848" t="str">
            <v>MEDICINA</v>
          </cell>
          <cell r="C848" t="str">
            <v>CIRUGIA</v>
          </cell>
          <cell r="D848" t="str">
            <v>ADRIANZEN DE CASUSOL ROSA ELENA</v>
          </cell>
          <cell r="E848" t="str">
            <v>NOMBRADO</v>
          </cell>
          <cell r="F848" t="str">
            <v>PRINCIPAL TC</v>
          </cell>
          <cell r="G848">
            <v>399</v>
          </cell>
          <cell r="H848">
            <v>1</v>
          </cell>
          <cell r="I848">
            <v>257.22000000000003</v>
          </cell>
          <cell r="J848">
            <v>1170</v>
          </cell>
          <cell r="L848" t="str">
            <v>F</v>
          </cell>
          <cell r="M848" t="str">
            <v>PRI TP</v>
          </cell>
          <cell r="N848">
            <v>17820706</v>
          </cell>
          <cell r="O848" t="str">
            <v>A.F.P</v>
          </cell>
          <cell r="P848" t="str">
            <v>MEDICO CIRUJANO</v>
          </cell>
          <cell r="Q848" t="str">
            <v>MAESTRO</v>
          </cell>
          <cell r="S848" t="str">
            <v>DOCTOR</v>
          </cell>
          <cell r="U848" t="str">
            <v>CASADO</v>
          </cell>
          <cell r="V848">
            <v>28730</v>
          </cell>
          <cell r="W848" t="str">
            <v>ALMAGRO N°282 - CENTRO CIVICO - TRUJILLO</v>
          </cell>
          <cell r="X848" t="str">
            <v/>
          </cell>
          <cell r="Y848" t="str">
            <v/>
          </cell>
        </row>
        <row r="849">
          <cell r="A849">
            <v>2733</v>
          </cell>
          <cell r="B849" t="str">
            <v>MEDICINA</v>
          </cell>
          <cell r="C849" t="str">
            <v>CIRUGIA</v>
          </cell>
          <cell r="D849" t="str">
            <v>SUAREZ GUTIERREZ GUMERCINDO SAUL</v>
          </cell>
          <cell r="E849" t="str">
            <v>NOMBRADO</v>
          </cell>
          <cell r="F849" t="str">
            <v>PRINCIPAL TC</v>
          </cell>
          <cell r="G849">
            <v>401</v>
          </cell>
          <cell r="H849">
            <v>1</v>
          </cell>
          <cell r="I849">
            <v>632.08000000000004</v>
          </cell>
          <cell r="J849">
            <v>1170</v>
          </cell>
          <cell r="L849" t="str">
            <v>M</v>
          </cell>
          <cell r="M849" t="str">
            <v>PRI TC</v>
          </cell>
          <cell r="N849">
            <v>17881054</v>
          </cell>
          <cell r="O849">
            <v>19990</v>
          </cell>
          <cell r="P849" t="str">
            <v>MEDICO CIRUJANO</v>
          </cell>
          <cell r="Q849" t="str">
            <v>MAESTRO</v>
          </cell>
          <cell r="S849" t="str">
            <v>DOCTOR</v>
          </cell>
          <cell r="U849" t="str">
            <v>CASADO</v>
          </cell>
          <cell r="V849">
            <v>30895</v>
          </cell>
          <cell r="W849" t="str">
            <v>COLOMBIA - RECREO - TRUJILLO</v>
          </cell>
          <cell r="X849" t="str">
            <v/>
          </cell>
          <cell r="Y849" t="str">
            <v/>
          </cell>
        </row>
        <row r="850">
          <cell r="A850">
            <v>2099</v>
          </cell>
          <cell r="B850" t="str">
            <v>MEDICINA</v>
          </cell>
          <cell r="C850" t="str">
            <v>CIRUGIA</v>
          </cell>
          <cell r="D850" t="str">
            <v>RUIZ VIGO JORGE EDUARDO</v>
          </cell>
          <cell r="E850" t="str">
            <v>NOMBRADO</v>
          </cell>
          <cell r="F850" t="str">
            <v>PRINCIPAL TC</v>
          </cell>
          <cell r="G850">
            <v>402</v>
          </cell>
          <cell r="H850">
            <v>1</v>
          </cell>
          <cell r="I850">
            <v>622.36</v>
          </cell>
          <cell r="J850">
            <v>1170</v>
          </cell>
          <cell r="L850" t="str">
            <v>M</v>
          </cell>
          <cell r="M850" t="str">
            <v>PRI TC</v>
          </cell>
          <cell r="N850">
            <v>17874984</v>
          </cell>
          <cell r="O850" t="str">
            <v>A.F.P</v>
          </cell>
          <cell r="P850" t="str">
            <v>MEDICO CIRUJANO</v>
          </cell>
          <cell r="Q850" t="str">
            <v>MAESTRO</v>
          </cell>
          <cell r="S850" t="str">
            <v xml:space="preserve"> </v>
          </cell>
          <cell r="U850" t="str">
            <v>CASADO</v>
          </cell>
          <cell r="V850">
            <v>29587</v>
          </cell>
          <cell r="W850" t="str">
            <v>LOS GRANADOS N° 523 - CALIFORNIA - VICTOR LARCO-TRUJILLO</v>
          </cell>
          <cell r="X850" t="str">
            <v/>
          </cell>
          <cell r="Y850" t="str">
            <v/>
          </cell>
        </row>
        <row r="851">
          <cell r="A851">
            <v>2730</v>
          </cell>
          <cell r="B851" t="str">
            <v>MEDICINA</v>
          </cell>
          <cell r="C851" t="str">
            <v>CIRUGIA</v>
          </cell>
          <cell r="D851" t="str">
            <v>MENDOCILLA PEREDA NILMER RAMIRO</v>
          </cell>
          <cell r="E851" t="str">
            <v>NOMBRADO</v>
          </cell>
          <cell r="F851" t="str">
            <v>PRINCIPAL TC</v>
          </cell>
          <cell r="G851">
            <v>403</v>
          </cell>
          <cell r="H851">
            <v>1</v>
          </cell>
          <cell r="I851">
            <v>622.41999999999996</v>
          </cell>
          <cell r="J851">
            <v>1170</v>
          </cell>
          <cell r="L851" t="str">
            <v>M</v>
          </cell>
          <cell r="M851" t="str">
            <v>PRI TC</v>
          </cell>
          <cell r="N851">
            <v>17851822</v>
          </cell>
          <cell r="O851" t="str">
            <v>A.F.P</v>
          </cell>
          <cell r="P851" t="str">
            <v>MEDICO CIRUJANO</v>
          </cell>
          <cell r="Q851" t="str">
            <v>MAESTRO</v>
          </cell>
          <cell r="S851" t="str">
            <v xml:space="preserve"> </v>
          </cell>
          <cell r="U851" t="str">
            <v>CASADO</v>
          </cell>
          <cell r="V851">
            <v>30895</v>
          </cell>
          <cell r="W851" t="str">
            <v>SANTA LICIA MZ. Q-13 - LA MERCED III ETAPA - TRUJILLO</v>
          </cell>
          <cell r="X851" t="str">
            <v/>
          </cell>
          <cell r="Y851" t="str">
            <v/>
          </cell>
        </row>
        <row r="852">
          <cell r="A852">
            <v>3303</v>
          </cell>
          <cell r="B852" t="str">
            <v>MEDICINA</v>
          </cell>
          <cell r="C852" t="str">
            <v>CIRUGIA</v>
          </cell>
          <cell r="D852" t="str">
            <v>GARCIA PEREZ GUILLERMO ARTURO</v>
          </cell>
          <cell r="E852" t="str">
            <v>NOMBRADO</v>
          </cell>
          <cell r="F852" t="str">
            <v>ASOCIADO TC</v>
          </cell>
          <cell r="G852">
            <v>405</v>
          </cell>
          <cell r="H852">
            <v>1</v>
          </cell>
          <cell r="I852">
            <v>270.98</v>
          </cell>
          <cell r="J852">
            <v>560</v>
          </cell>
          <cell r="L852" t="str">
            <v>M</v>
          </cell>
          <cell r="M852" t="str">
            <v>ASO TC</v>
          </cell>
          <cell r="N852">
            <v>17802724</v>
          </cell>
          <cell r="O852" t="str">
            <v>A.F.P</v>
          </cell>
          <cell r="P852" t="str">
            <v>MEDICO CIRUJANO</v>
          </cell>
          <cell r="Q852" t="str">
            <v>MAESTRO</v>
          </cell>
          <cell r="S852" t="str">
            <v xml:space="preserve"> </v>
          </cell>
          <cell r="U852" t="str">
            <v>CASADO</v>
          </cell>
          <cell r="V852">
            <v>32510</v>
          </cell>
          <cell r="W852" t="str">
            <v>MARIANO BEJAR N° 682 - LAS QUINTANAS - TRUJILLO</v>
          </cell>
          <cell r="X852" t="str">
            <v/>
          </cell>
          <cell r="Y852" t="str">
            <v/>
          </cell>
        </row>
        <row r="853">
          <cell r="A853">
            <v>4120</v>
          </cell>
          <cell r="B853" t="str">
            <v>MEDICINA</v>
          </cell>
          <cell r="C853" t="str">
            <v>CIRUGIA</v>
          </cell>
          <cell r="D853" t="str">
            <v>ESCOBEDO PALZA EDISON</v>
          </cell>
          <cell r="E853" t="str">
            <v>NOMBRADO</v>
          </cell>
          <cell r="F853" t="str">
            <v>ASOCIADO TC</v>
          </cell>
          <cell r="G853">
            <v>406</v>
          </cell>
          <cell r="H853">
            <v>1</v>
          </cell>
          <cell r="I853">
            <v>271.33999999999997</v>
          </cell>
          <cell r="J853">
            <v>560</v>
          </cell>
          <cell r="L853" t="str">
            <v>M</v>
          </cell>
          <cell r="M853" t="str">
            <v>ASO TC</v>
          </cell>
          <cell r="N853">
            <v>17888131</v>
          </cell>
          <cell r="O853" t="str">
            <v>A.F.P</v>
          </cell>
          <cell r="P853" t="str">
            <v>MEDICO CIRUJANO</v>
          </cell>
          <cell r="Q853" t="str">
            <v>MAESTRO</v>
          </cell>
          <cell r="S853" t="str">
            <v xml:space="preserve"> </v>
          </cell>
          <cell r="U853" t="str">
            <v>CASADO</v>
          </cell>
          <cell r="V853">
            <v>33476</v>
          </cell>
          <cell r="W853" t="str">
            <v>MZ. M LOTE 13 STA.CATALINA - LA MERDED III ETAPA - TRUJILLO</v>
          </cell>
          <cell r="X853" t="str">
            <v/>
          </cell>
          <cell r="Y853" t="str">
            <v/>
          </cell>
        </row>
        <row r="854">
          <cell r="A854">
            <v>4348</v>
          </cell>
          <cell r="B854" t="str">
            <v>MEDICINA</v>
          </cell>
          <cell r="C854" t="str">
            <v>CIRUGIA</v>
          </cell>
          <cell r="D854" t="str">
            <v>TRIVEÑO RODRIGUEZ LUIS ALFREDO</v>
          </cell>
          <cell r="E854" t="str">
            <v>NOMBRADO</v>
          </cell>
          <cell r="F854" t="str">
            <v>ASOCIADO TC</v>
          </cell>
          <cell r="G854">
            <v>407</v>
          </cell>
          <cell r="H854">
            <v>1</v>
          </cell>
          <cell r="I854">
            <v>283.16000000000003</v>
          </cell>
          <cell r="J854">
            <v>560</v>
          </cell>
          <cell r="L854" t="str">
            <v>M</v>
          </cell>
          <cell r="M854" t="str">
            <v>ASO TC</v>
          </cell>
          <cell r="N854">
            <v>17877260</v>
          </cell>
          <cell r="O854" t="str">
            <v>A.F.P</v>
          </cell>
          <cell r="P854" t="str">
            <v>MEDICO CIRUJANO</v>
          </cell>
          <cell r="Q854" t="str">
            <v>MAESTRO</v>
          </cell>
          <cell r="S854" t="str">
            <v xml:space="preserve"> </v>
          </cell>
          <cell r="U854" t="str">
            <v>CASADO</v>
          </cell>
          <cell r="V854">
            <v>34151</v>
          </cell>
          <cell r="W854" t="str">
            <v>BOBADILLA # 561 - MONSERRATE - TRUJILLO</v>
          </cell>
          <cell r="X854" t="str">
            <v/>
          </cell>
          <cell r="Y854" t="str">
            <v/>
          </cell>
        </row>
        <row r="855">
          <cell r="A855">
            <v>2886</v>
          </cell>
          <cell r="B855" t="str">
            <v>MEDICINA</v>
          </cell>
          <cell r="C855" t="str">
            <v>CIRUGIA</v>
          </cell>
          <cell r="D855" t="str">
            <v>DIAZ CALVO ALEJANDRO ARTEMIO</v>
          </cell>
          <cell r="E855" t="str">
            <v>NOMBRADO</v>
          </cell>
          <cell r="F855" t="str">
            <v>AUXILIAR TC</v>
          </cell>
          <cell r="G855">
            <v>415</v>
          </cell>
          <cell r="H855">
            <v>1</v>
          </cell>
          <cell r="I855">
            <v>116.9</v>
          </cell>
          <cell r="J855">
            <v>280</v>
          </cell>
          <cell r="L855" t="str">
            <v>M</v>
          </cell>
          <cell r="M855" t="str">
            <v>AUX TC</v>
          </cell>
          <cell r="N855">
            <v>17971555</v>
          </cell>
          <cell r="O855" t="str">
            <v>A.F.P</v>
          </cell>
          <cell r="P855" t="str">
            <v>MEDICO CIRUJANO</v>
          </cell>
          <cell r="Q855" t="str">
            <v xml:space="preserve"> </v>
          </cell>
          <cell r="S855" t="str">
            <v xml:space="preserve"> </v>
          </cell>
          <cell r="U855" t="str">
            <v>CASADO</v>
          </cell>
          <cell r="V855">
            <v>31533</v>
          </cell>
          <cell r="W855" t="str">
            <v>LOS NARANJOS # 286 - EL GOLF - VICTOR LARCO HERRERA</v>
          </cell>
          <cell r="X855" t="str">
            <v/>
          </cell>
          <cell r="Y855" t="str">
            <v/>
          </cell>
        </row>
        <row r="856">
          <cell r="A856">
            <v>2890</v>
          </cell>
          <cell r="B856" t="str">
            <v>MEDICINA</v>
          </cell>
          <cell r="C856" t="str">
            <v>CIRUGIA</v>
          </cell>
          <cell r="D856" t="str">
            <v>GONZALEZ CACHO JESUS</v>
          </cell>
          <cell r="E856" t="str">
            <v>NOMBRADO</v>
          </cell>
          <cell r="F856" t="str">
            <v>AUXILIAR TC</v>
          </cell>
          <cell r="G856">
            <v>416</v>
          </cell>
          <cell r="H856">
            <v>1</v>
          </cell>
          <cell r="I856">
            <v>124.98</v>
          </cell>
          <cell r="J856">
            <v>280</v>
          </cell>
          <cell r="L856" t="str">
            <v>M</v>
          </cell>
          <cell r="M856" t="str">
            <v>AUX TC</v>
          </cell>
          <cell r="N856">
            <v>17919611</v>
          </cell>
          <cell r="O856" t="str">
            <v>A.F.P</v>
          </cell>
          <cell r="P856" t="str">
            <v>MEDICO CIRUJANO</v>
          </cell>
          <cell r="Q856" t="str">
            <v xml:space="preserve"> </v>
          </cell>
          <cell r="S856" t="str">
            <v xml:space="preserve"> </v>
          </cell>
          <cell r="U856" t="str">
            <v>CASADO</v>
          </cell>
          <cell r="V856">
            <v>31533</v>
          </cell>
          <cell r="W856" t="str">
            <v>AMERICA NORTE N° 2186-A - PRIMAVERA - TRUJILLO</v>
          </cell>
          <cell r="X856" t="str">
            <v/>
          </cell>
          <cell r="Y856" t="str">
            <v/>
          </cell>
        </row>
        <row r="857">
          <cell r="A857">
            <v>5145</v>
          </cell>
          <cell r="B857" t="str">
            <v>MEDICINA</v>
          </cell>
          <cell r="C857" t="str">
            <v>CIRUGIA</v>
          </cell>
          <cell r="D857" t="str">
            <v>SALIRROSAS BERMUDEZ SEGUNDO VICTOR</v>
          </cell>
          <cell r="E857" t="str">
            <v>NOMBRADO</v>
          </cell>
          <cell r="F857" t="str">
            <v>AUXILIAR TC</v>
          </cell>
          <cell r="G857">
            <v>417</v>
          </cell>
          <cell r="H857">
            <v>1</v>
          </cell>
          <cell r="I857">
            <v>0</v>
          </cell>
          <cell r="J857">
            <v>280</v>
          </cell>
          <cell r="L857" t="str">
            <v>M</v>
          </cell>
          <cell r="M857" t="str">
            <v>AUX TC</v>
          </cell>
          <cell r="N857">
            <v>32826715</v>
          </cell>
          <cell r="O857" t="str">
            <v>A.F.P.</v>
          </cell>
          <cell r="P857" t="str">
            <v>MEDICO CIRUJANO</v>
          </cell>
          <cell r="Q857" t="str">
            <v>MAESTRO</v>
          </cell>
          <cell r="S857" t="str">
            <v xml:space="preserve"> </v>
          </cell>
          <cell r="U857" t="str">
            <v>CASADO</v>
          </cell>
          <cell r="V857">
            <v>36654</v>
          </cell>
          <cell r="W857" t="str">
            <v>MZ. D LOTE 12 - LOS CEDROS - TRUJILLO</v>
          </cell>
          <cell r="X857" t="str">
            <v/>
          </cell>
          <cell r="Y857" t="str">
            <v/>
          </cell>
        </row>
        <row r="858">
          <cell r="A858">
            <v>5635</v>
          </cell>
          <cell r="B858" t="str">
            <v>MEDICINA</v>
          </cell>
          <cell r="C858" t="str">
            <v>CIRUGIA</v>
          </cell>
          <cell r="D858" t="str">
            <v>URIOL VALVERDE RONALD EUGENIO</v>
          </cell>
          <cell r="E858" t="str">
            <v>NOMBRADO</v>
          </cell>
          <cell r="F858" t="str">
            <v>AUXILIAR TC</v>
          </cell>
          <cell r="G858">
            <v>418</v>
          </cell>
          <cell r="H858">
            <v>1</v>
          </cell>
          <cell r="I858">
            <v>0</v>
          </cell>
          <cell r="J858">
            <v>280</v>
          </cell>
          <cell r="L858" t="str">
            <v>M</v>
          </cell>
          <cell r="M858" t="str">
            <v>AUX TC</v>
          </cell>
          <cell r="N858">
            <v>17864027</v>
          </cell>
          <cell r="O858">
            <v>19990</v>
          </cell>
          <cell r="P858" t="str">
            <v>MEDICO CIRUJANO</v>
          </cell>
          <cell r="Q858" t="str">
            <v>MAESTRO</v>
          </cell>
          <cell r="S858" t="str">
            <v>DOCTOR</v>
          </cell>
          <cell r="U858" t="str">
            <v>CASADO</v>
          </cell>
          <cell r="V858">
            <v>38860</v>
          </cell>
          <cell r="W858" t="str">
            <v>EDIF. A DPTO. 303 "EL TUMI" - VISTA HERMOSA - TRUJILLO</v>
          </cell>
          <cell r="X858" t="str">
            <v/>
          </cell>
          <cell r="Y858" t="str">
            <v/>
          </cell>
        </row>
        <row r="859">
          <cell r="A859">
            <v>5146</v>
          </cell>
          <cell r="B859" t="str">
            <v>MEDICINA</v>
          </cell>
          <cell r="C859" t="str">
            <v>CIRUGIA</v>
          </cell>
          <cell r="D859" t="str">
            <v>DIAZ VERA FELIX EDUARDO</v>
          </cell>
          <cell r="E859" t="str">
            <v>NOMBRADO</v>
          </cell>
          <cell r="F859" t="str">
            <v>AUXILIAR TC</v>
          </cell>
          <cell r="G859">
            <v>419</v>
          </cell>
          <cell r="H859">
            <v>1</v>
          </cell>
          <cell r="I859">
            <v>0</v>
          </cell>
          <cell r="J859">
            <v>280</v>
          </cell>
          <cell r="L859" t="str">
            <v>M</v>
          </cell>
          <cell r="M859" t="str">
            <v>AUX TC</v>
          </cell>
          <cell r="N859">
            <v>18157103</v>
          </cell>
          <cell r="O859" t="str">
            <v>A.F.P.</v>
          </cell>
          <cell r="P859" t="str">
            <v>MEDICO CIRUJANO</v>
          </cell>
          <cell r="Q859" t="str">
            <v>MAESTRO</v>
          </cell>
          <cell r="S859" t="str">
            <v xml:space="preserve"> </v>
          </cell>
          <cell r="U859" t="str">
            <v>CASADO</v>
          </cell>
          <cell r="V859">
            <v>36654</v>
          </cell>
          <cell r="W859" t="str">
            <v>LA MARINA 64 CURVA SUN -  - MOCHE</v>
          </cell>
          <cell r="X859" t="str">
            <v/>
          </cell>
          <cell r="Y859" t="str">
            <v/>
          </cell>
        </row>
        <row r="860">
          <cell r="A860">
            <v>4346</v>
          </cell>
          <cell r="B860" t="str">
            <v>MEDICINA</v>
          </cell>
          <cell r="C860" t="str">
            <v>CIRUGIA</v>
          </cell>
          <cell r="D860" t="str">
            <v>CHAVEZ GIL MARIO ALBERTY</v>
          </cell>
          <cell r="E860" t="str">
            <v>NOMBRADO</v>
          </cell>
          <cell r="F860" t="str">
            <v>AUXILIAR TC</v>
          </cell>
          <cell r="G860">
            <v>420</v>
          </cell>
          <cell r="H860">
            <v>1</v>
          </cell>
          <cell r="I860">
            <v>124.98</v>
          </cell>
          <cell r="J860">
            <v>280</v>
          </cell>
          <cell r="L860" t="str">
            <v>M</v>
          </cell>
          <cell r="M860" t="str">
            <v>AUX TC</v>
          </cell>
          <cell r="N860">
            <v>17901454</v>
          </cell>
          <cell r="O860">
            <v>19990</v>
          </cell>
          <cell r="P860" t="str">
            <v>MEDICO CIRUJANO</v>
          </cell>
          <cell r="Q860" t="str">
            <v>MAESTRO</v>
          </cell>
          <cell r="S860" t="str">
            <v xml:space="preserve"> </v>
          </cell>
          <cell r="U860" t="str">
            <v>CASADO</v>
          </cell>
          <cell r="V860">
            <v>34151</v>
          </cell>
          <cell r="W860" t="str">
            <v>LAS TORCASAS 1020 EFIC. 2C DPTO. 201 - LOS PINOS - TRUJILLO</v>
          </cell>
          <cell r="X860" t="str">
            <v/>
          </cell>
          <cell r="Y860" t="str">
            <v/>
          </cell>
        </row>
        <row r="861">
          <cell r="A861">
            <v>4572</v>
          </cell>
          <cell r="B861" t="str">
            <v>MEDICINA</v>
          </cell>
          <cell r="C861" t="str">
            <v>CIRUGIA</v>
          </cell>
          <cell r="D861" t="str">
            <v>RIOJA GARCIA MIGUEL EDUARDO</v>
          </cell>
          <cell r="E861" t="str">
            <v>NOMBRADO</v>
          </cell>
          <cell r="F861" t="str">
            <v>ASOCIADO TC</v>
          </cell>
          <cell r="G861">
            <v>436</v>
          </cell>
          <cell r="H861">
            <v>1</v>
          </cell>
          <cell r="I861">
            <v>283.16000000000003</v>
          </cell>
          <cell r="J861">
            <v>560</v>
          </cell>
          <cell r="L861" t="str">
            <v>M</v>
          </cell>
          <cell r="M861" t="str">
            <v>ASO TC</v>
          </cell>
          <cell r="N861">
            <v>16481712</v>
          </cell>
          <cell r="O861" t="str">
            <v>A.F.P</v>
          </cell>
          <cell r="P861" t="str">
            <v>MEDICO CIRUJANO</v>
          </cell>
          <cell r="Q861" t="str">
            <v>MAESTRO</v>
          </cell>
          <cell r="S861" t="str">
            <v>DOCTOR</v>
          </cell>
          <cell r="U861" t="str">
            <v>CASADO</v>
          </cell>
          <cell r="V861">
            <v>34547</v>
          </cell>
          <cell r="W861" t="str">
            <v>MARCIAL ACHARAN N°561 - LAS QUINTANAS - TRUJILLO</v>
          </cell>
          <cell r="X861" t="str">
            <v/>
          </cell>
          <cell r="Y861" t="str">
            <v/>
          </cell>
        </row>
        <row r="862">
          <cell r="A862">
            <v>2466</v>
          </cell>
          <cell r="B862" t="str">
            <v>MEDICINA</v>
          </cell>
          <cell r="C862" t="str">
            <v>CIRUGIA</v>
          </cell>
          <cell r="D862" t="str">
            <v>ARRIAGA CABALLERO CARLOS ALFONSO</v>
          </cell>
          <cell r="E862" t="str">
            <v>NOMBRADO</v>
          </cell>
          <cell r="F862" t="str">
            <v>PRINCIPAL DE</v>
          </cell>
          <cell r="G862">
            <v>935</v>
          </cell>
          <cell r="H862">
            <v>1</v>
          </cell>
          <cell r="I862">
            <v>273.62</v>
          </cell>
          <cell r="J862">
            <v>1170</v>
          </cell>
          <cell r="L862" t="str">
            <v>M</v>
          </cell>
          <cell r="M862" t="str">
            <v>PRI TC</v>
          </cell>
          <cell r="N862">
            <v>18869739</v>
          </cell>
          <cell r="O862" t="str">
            <v>A.F.P</v>
          </cell>
          <cell r="P862" t="str">
            <v>MEDICO CIRUJANO</v>
          </cell>
          <cell r="Q862" t="str">
            <v>MAESTRO</v>
          </cell>
          <cell r="S862" t="str">
            <v xml:space="preserve"> </v>
          </cell>
          <cell r="U862" t="str">
            <v>CASADO</v>
          </cell>
          <cell r="V862">
            <v>29916</v>
          </cell>
          <cell r="W862" t="str">
            <v>MANSICHE # 301 - SAN NICOLAS - TRUJILLO</v>
          </cell>
          <cell r="X862" t="str">
            <v/>
          </cell>
          <cell r="Y862" t="str">
            <v/>
          </cell>
        </row>
        <row r="863">
          <cell r="A863">
            <v>3356</v>
          </cell>
          <cell r="B863" t="str">
            <v>MEDICINA</v>
          </cell>
          <cell r="C863" t="str">
            <v>CIRUGIA</v>
          </cell>
          <cell r="D863" t="str">
            <v>FIGUEROA LOJAS JUAN EDUARDO</v>
          </cell>
          <cell r="E863" t="str">
            <v>NOMBRADO</v>
          </cell>
          <cell r="F863" t="str">
            <v>PRINCIPAL TC</v>
          </cell>
          <cell r="G863">
            <v>940</v>
          </cell>
          <cell r="H863">
            <v>1</v>
          </cell>
          <cell r="I863">
            <v>628.52</v>
          </cell>
          <cell r="J863">
            <v>1170</v>
          </cell>
          <cell r="L863" t="str">
            <v>M</v>
          </cell>
          <cell r="M863" t="str">
            <v>PRI TC</v>
          </cell>
          <cell r="N863">
            <v>18160735</v>
          </cell>
          <cell r="O863" t="str">
            <v>A.F.P</v>
          </cell>
          <cell r="P863" t="str">
            <v>MEDICO CIRUJANO</v>
          </cell>
          <cell r="Q863" t="str">
            <v>MAESTRO</v>
          </cell>
          <cell r="S863" t="str">
            <v xml:space="preserve"> </v>
          </cell>
          <cell r="U863" t="str">
            <v>CASADO</v>
          </cell>
          <cell r="V863">
            <v>32666</v>
          </cell>
          <cell r="W863" t="str">
            <v>AGUA MARINA N° 175-SANTA INES - LOS CEDROS - TRUJILLO</v>
          </cell>
          <cell r="X863" t="str">
            <v/>
          </cell>
          <cell r="Y863" t="str">
            <v/>
          </cell>
        </row>
        <row r="864">
          <cell r="A864">
            <v>2888</v>
          </cell>
          <cell r="B864" t="str">
            <v>MEDICINA</v>
          </cell>
          <cell r="C864" t="str">
            <v>CIRUGIA</v>
          </cell>
          <cell r="D864" t="str">
            <v>GAMARRA SANCHEZ JULIO ELMER</v>
          </cell>
          <cell r="E864" t="str">
            <v>NOMBRADO</v>
          </cell>
          <cell r="F864" t="str">
            <v>PRINCIPAL TP 20 H</v>
          </cell>
          <cell r="G864">
            <v>950</v>
          </cell>
          <cell r="H864">
            <v>1</v>
          </cell>
          <cell r="I864">
            <v>90.3</v>
          </cell>
          <cell r="J864">
            <v>585</v>
          </cell>
          <cell r="L864" t="str">
            <v>M</v>
          </cell>
          <cell r="M864" t="str">
            <v>PRI TC</v>
          </cell>
          <cell r="N864">
            <v>18181480</v>
          </cell>
          <cell r="O864" t="str">
            <v>A.F.P</v>
          </cell>
          <cell r="P864" t="str">
            <v>MEDICO CIRUJANO</v>
          </cell>
          <cell r="Q864" t="str">
            <v>MAESTRO</v>
          </cell>
          <cell r="S864" t="str">
            <v>DOCTOR</v>
          </cell>
          <cell r="U864" t="str">
            <v>CASADO</v>
          </cell>
          <cell r="V864">
            <v>31533</v>
          </cell>
          <cell r="W864" t="str">
            <v xml:space="preserve">CAVERO Y MUÑOZ N° 617 LAS QUINTANAS -  - </v>
          </cell>
          <cell r="X864" t="str">
            <v/>
          </cell>
          <cell r="Y864" t="str">
            <v/>
          </cell>
        </row>
        <row r="865">
          <cell r="A865">
            <v>5147</v>
          </cell>
          <cell r="B865" t="str">
            <v>MEDICINA</v>
          </cell>
          <cell r="C865" t="str">
            <v>CIRUGIA</v>
          </cell>
          <cell r="D865" t="str">
            <v>LINO GONZALEZ YTALO ERICK</v>
          </cell>
          <cell r="E865" t="str">
            <v>CONTRATADO</v>
          </cell>
          <cell r="F865" t="str">
            <v>AUXILIAR TC</v>
          </cell>
          <cell r="G865">
            <v>284</v>
          </cell>
          <cell r="H865">
            <v>1</v>
          </cell>
          <cell r="I865">
            <v>0</v>
          </cell>
          <cell r="J865">
            <v>0</v>
          </cell>
          <cell r="L865" t="str">
            <v>M</v>
          </cell>
          <cell r="M865" t="str">
            <v>AUX TC</v>
          </cell>
          <cell r="N865">
            <v>17919048</v>
          </cell>
          <cell r="O865" t="str">
            <v>A.F.P.</v>
          </cell>
          <cell r="P865" t="str">
            <v>MEDICO CIRUJANO</v>
          </cell>
          <cell r="Q865" t="str">
            <v xml:space="preserve"> </v>
          </cell>
          <cell r="S865" t="str">
            <v xml:space="preserve"> </v>
          </cell>
          <cell r="U865" t="str">
            <v>SOLTERO</v>
          </cell>
          <cell r="V865">
            <v>36654</v>
          </cell>
          <cell r="W865" t="str">
            <v>LA PERLA 525 - SANTA INES - TRUJILLO</v>
          </cell>
          <cell r="X865" t="str">
            <v/>
          </cell>
          <cell r="Y865" t="str">
            <v/>
          </cell>
        </row>
        <row r="866">
          <cell r="A866">
            <v>5265</v>
          </cell>
          <cell r="B866" t="str">
            <v>MEDICINA</v>
          </cell>
          <cell r="C866" t="str">
            <v>CIRUGIA</v>
          </cell>
          <cell r="D866" t="str">
            <v>TERRONES DEZA JUAN MANUEL</v>
          </cell>
          <cell r="E866" t="str">
            <v>CONTRATADO</v>
          </cell>
          <cell r="F866" t="str">
            <v>AUXILIAR TC</v>
          </cell>
          <cell r="G866">
            <v>369</v>
          </cell>
          <cell r="H866">
            <v>1</v>
          </cell>
          <cell r="I866">
            <v>0</v>
          </cell>
          <cell r="J866">
            <v>0</v>
          </cell>
          <cell r="L866" t="str">
            <v>M</v>
          </cell>
          <cell r="M866" t="str">
            <v>AUX TC</v>
          </cell>
          <cell r="N866">
            <v>18092468</v>
          </cell>
          <cell r="O866" t="str">
            <v>A.F.P.</v>
          </cell>
          <cell r="P866" t="str">
            <v>MEDICO CIRUJANO</v>
          </cell>
          <cell r="Q866" t="str">
            <v xml:space="preserve"> </v>
          </cell>
          <cell r="S866" t="str">
            <v xml:space="preserve"> </v>
          </cell>
          <cell r="U866" t="str">
            <v>CASADO</v>
          </cell>
          <cell r="V866">
            <v>37173</v>
          </cell>
          <cell r="W866" t="str">
            <v>AV. LARCO N° 986 DPTO. 502 - SAN ANDRES - TRUJILLO</v>
          </cell>
          <cell r="X866" t="str">
            <v/>
          </cell>
          <cell r="Y866" t="str">
            <v/>
          </cell>
        </row>
        <row r="867">
          <cell r="A867">
            <v>4167</v>
          </cell>
          <cell r="B867" t="str">
            <v>MEDICINA</v>
          </cell>
          <cell r="C867" t="str">
            <v>CIRUGIA</v>
          </cell>
          <cell r="D867" t="str">
            <v>CEDANO GUADIAMOS MANUEL ALIPIO</v>
          </cell>
          <cell r="E867" t="str">
            <v>CONTRATADO</v>
          </cell>
          <cell r="F867" t="str">
            <v>AUXILIAR TC</v>
          </cell>
          <cell r="G867">
            <v>412</v>
          </cell>
          <cell r="H867">
            <v>1</v>
          </cell>
          <cell r="I867">
            <v>0</v>
          </cell>
          <cell r="J867">
            <v>0</v>
          </cell>
          <cell r="L867" t="str">
            <v>M</v>
          </cell>
          <cell r="M867" t="str">
            <v>AUX TC</v>
          </cell>
          <cell r="N867">
            <v>17875287</v>
          </cell>
          <cell r="O867" t="str">
            <v>A.F.P.</v>
          </cell>
          <cell r="P867" t="str">
            <v>MEDICO CIRUJANO</v>
          </cell>
          <cell r="Q867" t="str">
            <v xml:space="preserve"> </v>
          </cell>
          <cell r="S867" t="str">
            <v xml:space="preserve"> </v>
          </cell>
          <cell r="U867" t="str">
            <v>CASADO</v>
          </cell>
          <cell r="V867">
            <v>33557</v>
          </cell>
          <cell r="W867" t="str">
            <v>FATIMA 115 DPTO. 400 - LA MERCED - TRUJILLO</v>
          </cell>
          <cell r="X867" t="str">
            <v/>
          </cell>
          <cell r="Y867" t="str">
            <v/>
          </cell>
        </row>
        <row r="868">
          <cell r="A868">
            <v>5676</v>
          </cell>
          <cell r="B868" t="str">
            <v>MEDICINA</v>
          </cell>
          <cell r="C868" t="str">
            <v>CIRUGIA</v>
          </cell>
          <cell r="D868" t="str">
            <v>RODRIGUEZ VASQUEZ SANDRO</v>
          </cell>
          <cell r="E868" t="str">
            <v>CONTRATADO</v>
          </cell>
          <cell r="F868" t="str">
            <v>AUXILIAR TC</v>
          </cell>
          <cell r="G868">
            <v>413</v>
          </cell>
          <cell r="H868">
            <v>1</v>
          </cell>
          <cell r="I868">
            <v>0</v>
          </cell>
          <cell r="J868">
            <v>0</v>
          </cell>
          <cell r="L868" t="str">
            <v>M</v>
          </cell>
          <cell r="M868" t="str">
            <v>AUX TC</v>
          </cell>
          <cell r="N868">
            <v>18097834</v>
          </cell>
          <cell r="O868" t="str">
            <v>A.F.P.</v>
          </cell>
          <cell r="P868" t="str">
            <v>MEDICO CIRUJANO</v>
          </cell>
          <cell r="Q868" t="str">
            <v xml:space="preserve"> </v>
          </cell>
          <cell r="S868" t="str">
            <v xml:space="preserve"> </v>
          </cell>
          <cell r="U868" t="str">
            <v>CASADO</v>
          </cell>
          <cell r="V868">
            <v>39142</v>
          </cell>
          <cell r="W868" t="str">
            <v>LAS MALVAS 251 DPTO. 302 - SANTA EDELMIRA - VICTOR LARCO-TRUJILLO</v>
          </cell>
          <cell r="X868" t="str">
            <v/>
          </cell>
          <cell r="Y868" t="str">
            <v/>
          </cell>
        </row>
        <row r="869">
          <cell r="A869">
            <v>5725</v>
          </cell>
          <cell r="B869" t="str">
            <v>MEDICINA</v>
          </cell>
          <cell r="C869" t="str">
            <v>CIRUGIA</v>
          </cell>
          <cell r="D869" t="str">
            <v>GARCIA CARRANZA WALTER INOCENTE</v>
          </cell>
          <cell r="E869" t="str">
            <v>CONTRATADO</v>
          </cell>
          <cell r="F869" t="str">
            <v>AUXILIAR TC</v>
          </cell>
          <cell r="G869">
            <v>457</v>
          </cell>
          <cell r="H869">
            <v>1</v>
          </cell>
          <cell r="I869">
            <v>0</v>
          </cell>
          <cell r="J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S869">
            <v>0</v>
          </cell>
          <cell r="U869">
            <v>0</v>
          </cell>
          <cell r="V869" t="str">
            <v>*</v>
          </cell>
          <cell r="W869">
            <v>0</v>
          </cell>
          <cell r="X869" t="str">
            <v/>
          </cell>
          <cell r="Y869" t="str">
            <v/>
          </cell>
        </row>
        <row r="870">
          <cell r="A870">
            <v>0</v>
          </cell>
          <cell r="B870" t="str">
            <v>MEDICINA</v>
          </cell>
          <cell r="C870" t="str">
            <v>CIRUGIA</v>
          </cell>
          <cell r="D870" t="str">
            <v>VACANTE</v>
          </cell>
          <cell r="E870">
            <v>0</v>
          </cell>
          <cell r="F870">
            <v>0</v>
          </cell>
          <cell r="G870">
            <v>414</v>
          </cell>
          <cell r="H870">
            <v>0</v>
          </cell>
          <cell r="I870">
            <v>0</v>
          </cell>
          <cell r="J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S870">
            <v>0</v>
          </cell>
          <cell r="U870">
            <v>0</v>
          </cell>
          <cell r="V870" t="str">
            <v>*</v>
          </cell>
          <cell r="W870">
            <v>0</v>
          </cell>
          <cell r="Y870" t="str">
            <v/>
          </cell>
        </row>
        <row r="871">
          <cell r="A871">
            <v>5238</v>
          </cell>
          <cell r="B871" t="str">
            <v>MEDICINA</v>
          </cell>
          <cell r="C871" t="str">
            <v>ESTOMATOLOGIA</v>
          </cell>
          <cell r="D871" t="str">
            <v>BENAVIDES SAMANDER GUSTAVO ADOLFO</v>
          </cell>
          <cell r="E871" t="str">
            <v>NOMBRADO</v>
          </cell>
          <cell r="F871" t="str">
            <v>AUXILIAR TC</v>
          </cell>
          <cell r="G871">
            <v>214</v>
          </cell>
          <cell r="H871">
            <v>1</v>
          </cell>
          <cell r="I871">
            <v>0</v>
          </cell>
          <cell r="J871">
            <v>280</v>
          </cell>
          <cell r="L871" t="str">
            <v>M</v>
          </cell>
          <cell r="M871" t="str">
            <v>AUX TC</v>
          </cell>
          <cell r="N871">
            <v>18186718</v>
          </cell>
          <cell r="O871" t="str">
            <v>A.F.P.</v>
          </cell>
          <cell r="P871" t="str">
            <v>CIRUJANO DENTISTA</v>
          </cell>
          <cell r="Q871" t="str">
            <v xml:space="preserve"> </v>
          </cell>
          <cell r="S871" t="str">
            <v xml:space="preserve"> </v>
          </cell>
          <cell r="U871" t="str">
            <v>CASADO</v>
          </cell>
          <cell r="V871">
            <v>37034</v>
          </cell>
          <cell r="W871" t="str">
            <v xml:space="preserve">LOS GRANADOS N° 404 URB. CALIFORNIA -  - </v>
          </cell>
          <cell r="X871" t="str">
            <v/>
          </cell>
          <cell r="Y871" t="str">
            <v/>
          </cell>
        </row>
        <row r="872">
          <cell r="A872">
            <v>3221</v>
          </cell>
          <cell r="B872" t="str">
            <v>MEDICINA</v>
          </cell>
          <cell r="C872" t="str">
            <v>ESTOMATOLOGIA</v>
          </cell>
          <cell r="D872" t="str">
            <v>GUARDIA MENDEZ GUSTAVO</v>
          </cell>
          <cell r="E872" t="str">
            <v>NOMBRADO</v>
          </cell>
          <cell r="F872" t="str">
            <v>PRINCIPAL DE</v>
          </cell>
          <cell r="G872">
            <v>343</v>
          </cell>
          <cell r="H872">
            <v>1</v>
          </cell>
          <cell r="I872">
            <v>273.62</v>
          </cell>
          <cell r="J872">
            <v>580</v>
          </cell>
          <cell r="L872" t="str">
            <v>M</v>
          </cell>
          <cell r="M872" t="str">
            <v>ASO DE</v>
          </cell>
          <cell r="N872">
            <v>17968555</v>
          </cell>
          <cell r="O872" t="str">
            <v>A.F.P</v>
          </cell>
          <cell r="P872" t="str">
            <v>CIRUJANO DENTISTA</v>
          </cell>
          <cell r="Q872" t="str">
            <v>MAESTRO</v>
          </cell>
          <cell r="S872" t="str">
            <v xml:space="preserve"> </v>
          </cell>
          <cell r="U872" t="str">
            <v>CASADO</v>
          </cell>
          <cell r="V872">
            <v>32295</v>
          </cell>
          <cell r="W872" t="str">
            <v>LOS FICUS 542 - VIRGEN DEL SOCORRO - HUANCHACO</v>
          </cell>
          <cell r="X872" t="str">
            <v/>
          </cell>
          <cell r="Y872" t="str">
            <v/>
          </cell>
        </row>
        <row r="873">
          <cell r="A873">
            <v>4118</v>
          </cell>
          <cell r="B873" t="str">
            <v>MEDICINA</v>
          </cell>
          <cell r="C873" t="str">
            <v>ESTOMATOLOGIA</v>
          </cell>
          <cell r="D873" t="str">
            <v>RIOS CARO TERESA ETELVINA</v>
          </cell>
          <cell r="E873" t="str">
            <v>NOMBRADO</v>
          </cell>
          <cell r="F873" t="str">
            <v>ASOCIADO TC</v>
          </cell>
          <cell r="G873">
            <v>443</v>
          </cell>
          <cell r="H873">
            <v>1</v>
          </cell>
          <cell r="I873">
            <v>120.66</v>
          </cell>
          <cell r="J873">
            <v>280</v>
          </cell>
          <cell r="L873" t="str">
            <v>F</v>
          </cell>
          <cell r="M873" t="str">
            <v>AUX TC</v>
          </cell>
          <cell r="N873">
            <v>7622440</v>
          </cell>
          <cell r="O873">
            <v>19990</v>
          </cell>
          <cell r="P873" t="str">
            <v>CIRUJANO DENTISTA</v>
          </cell>
          <cell r="Q873" t="str">
            <v>MAESTRO</v>
          </cell>
          <cell r="S873" t="str">
            <v>DOCTOR</v>
          </cell>
          <cell r="U873" t="str">
            <v>SOLTERA</v>
          </cell>
          <cell r="V873">
            <v>33505</v>
          </cell>
          <cell r="W873" t="str">
            <v>29 DE DICIEMBRE N° 250 - VISTA ALEGRE - VICTOR LARCO</v>
          </cell>
          <cell r="X873" t="str">
            <v/>
          </cell>
          <cell r="Y873" t="str">
            <v/>
          </cell>
        </row>
        <row r="874">
          <cell r="A874">
            <v>4843</v>
          </cell>
          <cell r="B874" t="str">
            <v>MEDICINA</v>
          </cell>
          <cell r="C874" t="str">
            <v>ESTOMATOLOGIA</v>
          </cell>
          <cell r="D874" t="str">
            <v>HUAMANI MUÑOZ BALBIN</v>
          </cell>
          <cell r="E874" t="str">
            <v>NOMBRADO</v>
          </cell>
          <cell r="F874" t="str">
            <v>AUXILIAR TC</v>
          </cell>
          <cell r="G874">
            <v>466</v>
          </cell>
          <cell r="H874">
            <v>1</v>
          </cell>
          <cell r="I874">
            <v>130.38</v>
          </cell>
          <cell r="J874">
            <v>280</v>
          </cell>
          <cell r="L874" t="str">
            <v>M</v>
          </cell>
          <cell r="M874" t="str">
            <v>AUX TC</v>
          </cell>
          <cell r="N874">
            <v>21453441</v>
          </cell>
          <cell r="O874" t="str">
            <v>A.F.P</v>
          </cell>
          <cell r="P874" t="str">
            <v>CIRUJANO DENTISTA</v>
          </cell>
          <cell r="Q874" t="str">
            <v>MAESTRO</v>
          </cell>
          <cell r="S874" t="str">
            <v>DOCTOR</v>
          </cell>
          <cell r="U874" t="str">
            <v>CASADO</v>
          </cell>
          <cell r="V874">
            <v>35855</v>
          </cell>
          <cell r="W874" t="str">
            <v>PRADERAS DEL GOLF - A32 - GOLF - VICTOR LARCO HERRERA</v>
          </cell>
          <cell r="X874" t="str">
            <v/>
          </cell>
          <cell r="Y874" t="str">
            <v/>
          </cell>
        </row>
        <row r="875">
          <cell r="A875">
            <v>4362</v>
          </cell>
          <cell r="B875" t="str">
            <v>MEDICINA</v>
          </cell>
          <cell r="C875" t="str">
            <v>ESTOMATOLOGIA</v>
          </cell>
          <cell r="D875" t="str">
            <v>FARFAN VERASTEGUI LUIS GUSTAVO</v>
          </cell>
          <cell r="E875" t="str">
            <v>NOMBRADO</v>
          </cell>
          <cell r="F875" t="str">
            <v>AUXILIAR TC</v>
          </cell>
          <cell r="G875">
            <v>467</v>
          </cell>
          <cell r="H875">
            <v>1</v>
          </cell>
          <cell r="I875">
            <v>126.66</v>
          </cell>
          <cell r="J875">
            <v>280</v>
          </cell>
          <cell r="L875" t="str">
            <v>M</v>
          </cell>
          <cell r="M875" t="str">
            <v>AUX TC</v>
          </cell>
          <cell r="N875">
            <v>19991944</v>
          </cell>
          <cell r="O875" t="str">
            <v>A.F.P</v>
          </cell>
          <cell r="P875" t="str">
            <v>CIRUJANO DENTISTA</v>
          </cell>
          <cell r="Q875" t="str">
            <v xml:space="preserve"> </v>
          </cell>
          <cell r="S875" t="str">
            <v xml:space="preserve"> </v>
          </cell>
          <cell r="U875" t="str">
            <v>CASADO</v>
          </cell>
          <cell r="V875">
            <v>33772</v>
          </cell>
          <cell r="W875" t="str">
            <v>LAS CUCARDAS MZ.3 LOTE 2 - LOS JARDINES DEL GOLF - VICTOR LARCO</v>
          </cell>
          <cell r="X875">
            <v>5</v>
          </cell>
          <cell r="Y875" t="str">
            <v>JEFE DE DEPARTAMENTO</v>
          </cell>
        </row>
        <row r="876">
          <cell r="A876">
            <v>4361</v>
          </cell>
          <cell r="B876" t="str">
            <v>MEDICINA</v>
          </cell>
          <cell r="C876" t="str">
            <v>ESTOMATOLOGIA</v>
          </cell>
          <cell r="D876" t="str">
            <v>PORTELLA VEJARANO SILVIA ELIZABET</v>
          </cell>
          <cell r="E876" t="str">
            <v>NOMBRADO</v>
          </cell>
          <cell r="F876" t="str">
            <v>AUXILIAR TC</v>
          </cell>
          <cell r="G876">
            <v>468</v>
          </cell>
          <cell r="H876">
            <v>1</v>
          </cell>
          <cell r="I876">
            <v>130.38</v>
          </cell>
          <cell r="J876">
            <v>280</v>
          </cell>
          <cell r="L876" t="str">
            <v>F</v>
          </cell>
          <cell r="M876" t="str">
            <v>AUX TC</v>
          </cell>
          <cell r="N876">
            <v>8585006</v>
          </cell>
          <cell r="O876">
            <v>19990</v>
          </cell>
          <cell r="P876" t="str">
            <v>CIRUJANO DENTISTA</v>
          </cell>
          <cell r="Q876" t="str">
            <v xml:space="preserve"> </v>
          </cell>
          <cell r="S876" t="str">
            <v xml:space="preserve"> </v>
          </cell>
          <cell r="U876" t="str">
            <v>CONVIV.</v>
          </cell>
          <cell r="V876">
            <v>34137</v>
          </cell>
          <cell r="W876" t="str">
            <v>DESCARTES N° 429 - LA NORIA - TRUJILLO</v>
          </cell>
          <cell r="X876" t="str">
            <v/>
          </cell>
          <cell r="Y876" t="str">
            <v/>
          </cell>
        </row>
        <row r="877">
          <cell r="A877">
            <v>4195</v>
          </cell>
          <cell r="B877" t="str">
            <v>MEDICINA</v>
          </cell>
          <cell r="C877" t="str">
            <v>ESTOMATOLOGIA</v>
          </cell>
          <cell r="D877" t="str">
            <v>FALLA CORDERO CESAR SEGUNDO</v>
          </cell>
          <cell r="E877" t="str">
            <v>NOMBRADO</v>
          </cell>
          <cell r="F877" t="str">
            <v>AUXILIAR TC</v>
          </cell>
          <cell r="G877">
            <v>469</v>
          </cell>
          <cell r="H877">
            <v>1</v>
          </cell>
          <cell r="I877">
            <v>124.98</v>
          </cell>
          <cell r="J877">
            <v>280</v>
          </cell>
          <cell r="L877" t="str">
            <v>M</v>
          </cell>
          <cell r="M877" t="str">
            <v>AUX TC</v>
          </cell>
          <cell r="N877">
            <v>18180811</v>
          </cell>
          <cell r="O877" t="str">
            <v>A.F.P</v>
          </cell>
          <cell r="P877" t="str">
            <v>CIRUJANO DENTISTA</v>
          </cell>
          <cell r="Q877" t="str">
            <v xml:space="preserve"> </v>
          </cell>
          <cell r="S877" t="str">
            <v xml:space="preserve"> </v>
          </cell>
          <cell r="U877" t="str">
            <v>CASADO</v>
          </cell>
          <cell r="V877">
            <v>33715</v>
          </cell>
          <cell r="W877" t="str">
            <v xml:space="preserve">ANTONIO VIVALDI N° 467 PRIMAVERA -  - </v>
          </cell>
          <cell r="X877" t="str">
            <v/>
          </cell>
          <cell r="Y877" t="str">
            <v/>
          </cell>
        </row>
        <row r="878">
          <cell r="A878">
            <v>4477</v>
          </cell>
          <cell r="B878" t="str">
            <v>MEDICINA</v>
          </cell>
          <cell r="C878" t="str">
            <v>ESTOMATOLOGIA</v>
          </cell>
          <cell r="D878" t="str">
            <v>NOMBERTO ESCOBAR JUAN FRANCISCO</v>
          </cell>
          <cell r="E878" t="str">
            <v>NOMBRADO</v>
          </cell>
          <cell r="F878" t="str">
            <v>AUXILIAR TC</v>
          </cell>
          <cell r="G878">
            <v>470</v>
          </cell>
          <cell r="H878">
            <v>1</v>
          </cell>
          <cell r="I878">
            <v>116.9</v>
          </cell>
          <cell r="J878">
            <v>280</v>
          </cell>
          <cell r="L878" t="str">
            <v>M</v>
          </cell>
          <cell r="M878" t="str">
            <v>AUX TC</v>
          </cell>
          <cell r="N878">
            <v>17817707</v>
          </cell>
          <cell r="O878" t="str">
            <v>A.F.P</v>
          </cell>
          <cell r="P878" t="str">
            <v>ODONTOLOGO</v>
          </cell>
          <cell r="Q878" t="str">
            <v xml:space="preserve"> </v>
          </cell>
          <cell r="S878" t="str">
            <v xml:space="preserve"> </v>
          </cell>
          <cell r="U878" t="str">
            <v>CASADO</v>
          </cell>
          <cell r="V878">
            <v>34394</v>
          </cell>
          <cell r="W878" t="str">
            <v>SINCHI ROCA 480 3ER PISO B - SANTA MARIA - TRUJILLO</v>
          </cell>
          <cell r="X878" t="str">
            <v/>
          </cell>
          <cell r="Y878" t="str">
            <v/>
          </cell>
        </row>
        <row r="879">
          <cell r="A879">
            <v>4359</v>
          </cell>
          <cell r="B879" t="str">
            <v>MEDICINA</v>
          </cell>
          <cell r="C879" t="str">
            <v>ESTOMATOLOGIA</v>
          </cell>
          <cell r="D879" t="str">
            <v>DAVILA MENDOZA HERACLIO ARMANDO</v>
          </cell>
          <cell r="E879" t="str">
            <v>NOMBRADO</v>
          </cell>
          <cell r="F879" t="str">
            <v>AUXILIAR TC</v>
          </cell>
          <cell r="G879">
            <v>472</v>
          </cell>
          <cell r="H879">
            <v>1</v>
          </cell>
          <cell r="I879">
            <v>117</v>
          </cell>
          <cell r="J879">
            <v>280</v>
          </cell>
          <cell r="L879" t="str">
            <v>M</v>
          </cell>
          <cell r="M879" t="str">
            <v>AUX TC</v>
          </cell>
          <cell r="N879">
            <v>17806210</v>
          </cell>
          <cell r="O879" t="str">
            <v>A.F.P</v>
          </cell>
          <cell r="P879" t="str">
            <v>CIRUJANO DENTISTA</v>
          </cell>
          <cell r="Q879" t="str">
            <v xml:space="preserve"> </v>
          </cell>
          <cell r="S879" t="str">
            <v xml:space="preserve"> </v>
          </cell>
          <cell r="U879" t="str">
            <v>CASADO</v>
          </cell>
          <cell r="V879">
            <v>34137</v>
          </cell>
          <cell r="W879" t="str">
            <v>PARAGUAY 319 - EL RECREO - TRUJILLO</v>
          </cell>
          <cell r="X879" t="str">
            <v/>
          </cell>
          <cell r="Y879" t="str">
            <v/>
          </cell>
        </row>
        <row r="880">
          <cell r="A880">
            <v>5192</v>
          </cell>
          <cell r="B880" t="str">
            <v>MEDICINA</v>
          </cell>
          <cell r="C880" t="str">
            <v>ESTOMATOLOGIA</v>
          </cell>
          <cell r="D880" t="str">
            <v>ALARCO LA ROSA LUIS FELIPE</v>
          </cell>
          <cell r="E880" t="str">
            <v>NOMBRADO</v>
          </cell>
          <cell r="F880" t="str">
            <v>AUXILIAR TC</v>
          </cell>
          <cell r="G880">
            <v>473</v>
          </cell>
          <cell r="H880">
            <v>1</v>
          </cell>
          <cell r="I880">
            <v>130.38</v>
          </cell>
          <cell r="J880">
            <v>280</v>
          </cell>
          <cell r="L880" t="str">
            <v>M</v>
          </cell>
          <cell r="M880" t="str">
            <v>AUX TC</v>
          </cell>
          <cell r="N880">
            <v>18182071</v>
          </cell>
          <cell r="O880" t="str">
            <v>A.F.P</v>
          </cell>
          <cell r="P880" t="str">
            <v>CIRUJANO DENTISTA</v>
          </cell>
          <cell r="Q880" t="str">
            <v xml:space="preserve"> </v>
          </cell>
          <cell r="S880" t="str">
            <v xml:space="preserve"> </v>
          </cell>
          <cell r="U880" t="str">
            <v>CASADO</v>
          </cell>
          <cell r="V880">
            <v>36770</v>
          </cell>
          <cell r="W880" t="str">
            <v>MZ.C LOTE 10 - LOS PORTALES DEL GOLF - VICTOR LARCO</v>
          </cell>
          <cell r="X880" t="str">
            <v/>
          </cell>
          <cell r="Y880" t="str">
            <v/>
          </cell>
        </row>
        <row r="881">
          <cell r="A881">
            <v>5191</v>
          </cell>
          <cell r="B881" t="str">
            <v>MEDICINA</v>
          </cell>
          <cell r="C881" t="str">
            <v>ESTOMATOLOGIA</v>
          </cell>
          <cell r="D881" t="str">
            <v>GUILLEN GALARZA MANUEL FERNANDO</v>
          </cell>
          <cell r="E881" t="str">
            <v>NOMBRADO</v>
          </cell>
          <cell r="F881" t="str">
            <v>AUXILIAR TC</v>
          </cell>
          <cell r="G881">
            <v>474</v>
          </cell>
          <cell r="H881">
            <v>1</v>
          </cell>
          <cell r="I881">
            <v>130.38</v>
          </cell>
          <cell r="J881">
            <v>280</v>
          </cell>
          <cell r="L881" t="str">
            <v>M</v>
          </cell>
          <cell r="M881" t="str">
            <v>AUX TC</v>
          </cell>
          <cell r="N881">
            <v>32983480</v>
          </cell>
          <cell r="O881" t="str">
            <v>A.F.P</v>
          </cell>
          <cell r="P881" t="str">
            <v>CIRUJANO DENTISTA</v>
          </cell>
          <cell r="Q881" t="str">
            <v>MAESTRO</v>
          </cell>
          <cell r="S881" t="str">
            <v>DOCTOR</v>
          </cell>
          <cell r="U881" t="str">
            <v>CASADO</v>
          </cell>
          <cell r="V881">
            <v>36770</v>
          </cell>
          <cell r="W881" t="str">
            <v>DELFIN 120 - BS. AIRES I ETAPA - NUEVO CHIMBOTE - ANCASH</v>
          </cell>
          <cell r="X881" t="str">
            <v/>
          </cell>
          <cell r="Y881" t="str">
            <v/>
          </cell>
        </row>
        <row r="882">
          <cell r="A882">
            <v>5342</v>
          </cell>
          <cell r="B882" t="str">
            <v>MEDICINA</v>
          </cell>
          <cell r="C882" t="str">
            <v>ESTOMATOLOGIA</v>
          </cell>
          <cell r="D882" t="str">
            <v>AGUIRRE AGUILAR AUGUSTO ALBERTO</v>
          </cell>
          <cell r="E882" t="str">
            <v>NOMBRADO</v>
          </cell>
          <cell r="F882" t="str">
            <v>AUXILIAR TC</v>
          </cell>
          <cell r="G882">
            <v>475</v>
          </cell>
          <cell r="H882">
            <v>1</v>
          </cell>
          <cell r="I882">
            <v>130.38</v>
          </cell>
          <cell r="J882">
            <v>280</v>
          </cell>
          <cell r="L882" t="str">
            <v>M</v>
          </cell>
          <cell r="M882" t="str">
            <v>AUX TC</v>
          </cell>
          <cell r="N882">
            <v>18172729</v>
          </cell>
          <cell r="O882" t="str">
            <v>A.F.P</v>
          </cell>
          <cell r="P882" t="str">
            <v>CIRUJANO DENTISTA</v>
          </cell>
          <cell r="Q882" t="str">
            <v>MAESTRO</v>
          </cell>
          <cell r="S882" t="str">
            <v>DOCTOR</v>
          </cell>
          <cell r="U882" t="str">
            <v>CONVIV.</v>
          </cell>
          <cell r="V882">
            <v>37419</v>
          </cell>
          <cell r="W882" t="str">
            <v>LORA Y LORA N°484 - PALERMO - TRUJILLO</v>
          </cell>
          <cell r="X882" t="str">
            <v/>
          </cell>
          <cell r="Y882" t="str">
            <v/>
          </cell>
        </row>
        <row r="883">
          <cell r="A883">
            <v>5393</v>
          </cell>
          <cell r="B883" t="str">
            <v>MEDICINA</v>
          </cell>
          <cell r="C883" t="str">
            <v>ESTOMATOLOGIA</v>
          </cell>
          <cell r="D883" t="str">
            <v>JIMENEZ PRADO CESAR AUGUSTO</v>
          </cell>
          <cell r="E883" t="str">
            <v>NOMBRADO</v>
          </cell>
          <cell r="F883" t="str">
            <v>AUXILIAR TC</v>
          </cell>
          <cell r="G883">
            <v>476</v>
          </cell>
          <cell r="H883">
            <v>1</v>
          </cell>
          <cell r="I883">
            <v>130.38</v>
          </cell>
          <cell r="J883">
            <v>280</v>
          </cell>
          <cell r="L883" t="str">
            <v>M</v>
          </cell>
          <cell r="M883" t="str">
            <v>AUX TC</v>
          </cell>
          <cell r="N883">
            <v>21527621</v>
          </cell>
          <cell r="O883" t="str">
            <v>A.F.P</v>
          </cell>
          <cell r="P883" t="str">
            <v>CIRUJANO DENTISTA</v>
          </cell>
          <cell r="Q883" t="str">
            <v>MAESTRO</v>
          </cell>
          <cell r="S883" t="str">
            <v>DOCTOR</v>
          </cell>
          <cell r="U883" t="str">
            <v>CASADO</v>
          </cell>
          <cell r="V883">
            <v>37628</v>
          </cell>
          <cell r="W883" t="str">
            <v>GUILLERMO CHARUN N°257-259 - SAN ANDRES - TRUJILLO</v>
          </cell>
          <cell r="X883" t="str">
            <v/>
          </cell>
          <cell r="Y883" t="str">
            <v/>
          </cell>
        </row>
        <row r="884">
          <cell r="A884">
            <v>5081</v>
          </cell>
          <cell r="B884" t="str">
            <v>MEDICINA</v>
          </cell>
          <cell r="C884" t="str">
            <v>ESTOMATOLOGIA</v>
          </cell>
          <cell r="D884" t="str">
            <v>AGUIRRE AGUILAR ANTONIO ARMANDO</v>
          </cell>
          <cell r="E884" t="str">
            <v>NOMBRADO</v>
          </cell>
          <cell r="F884" t="str">
            <v>ASOCIADO TC</v>
          </cell>
          <cell r="G884">
            <v>497</v>
          </cell>
          <cell r="H884">
            <v>1</v>
          </cell>
          <cell r="I884">
            <v>130.38</v>
          </cell>
          <cell r="J884">
            <v>280</v>
          </cell>
          <cell r="L884" t="str">
            <v>M</v>
          </cell>
          <cell r="M884" t="str">
            <v>AUX TC</v>
          </cell>
          <cell r="N884">
            <v>18217212</v>
          </cell>
          <cell r="O884">
            <v>19990</v>
          </cell>
          <cell r="P884" t="str">
            <v>CIRUJANO DENTISTA</v>
          </cell>
          <cell r="Q884" t="str">
            <v>MAESTRO</v>
          </cell>
          <cell r="S884" t="str">
            <v>DOCTOR</v>
          </cell>
          <cell r="U884" t="str">
            <v>SOLTERO</v>
          </cell>
          <cell r="V884">
            <v>36461</v>
          </cell>
          <cell r="W884" t="str">
            <v>LOR A Y LORA N° 484 - PALERMO - TRUJILLO</v>
          </cell>
          <cell r="X884" t="str">
            <v/>
          </cell>
          <cell r="Y884" t="str">
            <v/>
          </cell>
        </row>
        <row r="885">
          <cell r="A885">
            <v>4119</v>
          </cell>
          <cell r="B885" t="str">
            <v>MEDICINA</v>
          </cell>
          <cell r="C885" t="str">
            <v>ESTOMATOLOGIA</v>
          </cell>
          <cell r="D885" t="str">
            <v>PALOMINO DE TABOADA GLADYS ISAURA</v>
          </cell>
          <cell r="E885" t="str">
            <v>NOMBRADO</v>
          </cell>
          <cell r="F885" t="str">
            <v>ASOCIADO TC</v>
          </cell>
          <cell r="G885">
            <v>499</v>
          </cell>
          <cell r="H885">
            <v>1</v>
          </cell>
          <cell r="I885">
            <v>125.08</v>
          </cell>
          <cell r="J885">
            <v>280</v>
          </cell>
          <cell r="L885" t="str">
            <v>F</v>
          </cell>
          <cell r="M885" t="str">
            <v>AUX TC</v>
          </cell>
          <cell r="N885">
            <v>17837231</v>
          </cell>
          <cell r="O885">
            <v>19990</v>
          </cell>
          <cell r="P885" t="str">
            <v>CIRUJANO DENTISTA</v>
          </cell>
          <cell r="Q885" t="str">
            <v>MAESTRO</v>
          </cell>
          <cell r="S885" t="str">
            <v>DOCTOR</v>
          </cell>
          <cell r="U885" t="str">
            <v>CASADA</v>
          </cell>
          <cell r="V885">
            <v>33505</v>
          </cell>
          <cell r="W885" t="str">
            <v>CRISTOBAL DE MOLINA N°  304 - EL SOL - TRUJILLO</v>
          </cell>
          <cell r="X885" t="str">
            <v/>
          </cell>
          <cell r="Y885" t="str">
            <v/>
          </cell>
        </row>
        <row r="886">
          <cell r="A886">
            <v>4194</v>
          </cell>
          <cell r="B886" t="str">
            <v>MEDICINA</v>
          </cell>
          <cell r="C886" t="str">
            <v>ESTOMATOLOGIA</v>
          </cell>
          <cell r="D886" t="str">
            <v>BASAURI ESTEVES ROSA LEONOR</v>
          </cell>
          <cell r="E886" t="str">
            <v>NOMBRADO</v>
          </cell>
          <cell r="F886" t="str">
            <v>ASOCIADO TC</v>
          </cell>
          <cell r="G886">
            <v>501</v>
          </cell>
          <cell r="H886">
            <v>1</v>
          </cell>
          <cell r="I886">
            <v>116.9</v>
          </cell>
          <cell r="J886">
            <v>280</v>
          </cell>
          <cell r="L886" t="str">
            <v>F</v>
          </cell>
          <cell r="M886" t="str">
            <v>AUX TC</v>
          </cell>
          <cell r="N886">
            <v>17858528</v>
          </cell>
          <cell r="O886" t="str">
            <v>A.F.P</v>
          </cell>
          <cell r="P886" t="str">
            <v>CIRUJANO DENTISTA</v>
          </cell>
          <cell r="Q886" t="str">
            <v>MAESTRO</v>
          </cell>
          <cell r="S886" t="str">
            <v xml:space="preserve"> </v>
          </cell>
          <cell r="U886" t="str">
            <v>SOLTERA</v>
          </cell>
          <cell r="V886">
            <v>33715</v>
          </cell>
          <cell r="W886" t="str">
            <v>UNION N° 412 -  - TRUJILLO</v>
          </cell>
          <cell r="X886" t="str">
            <v/>
          </cell>
          <cell r="Y886" t="str">
            <v/>
          </cell>
        </row>
        <row r="887">
          <cell r="A887">
            <v>4429</v>
          </cell>
          <cell r="B887" t="str">
            <v>MEDICINA</v>
          </cell>
          <cell r="C887" t="str">
            <v>ESTOMATOLOGIA</v>
          </cell>
          <cell r="D887" t="str">
            <v>REATEGUI NAVARRO MARCO ANTONIO</v>
          </cell>
          <cell r="E887" t="str">
            <v>NOMBRADO</v>
          </cell>
          <cell r="F887" t="str">
            <v>ASOCIADO TC</v>
          </cell>
          <cell r="G887">
            <v>509</v>
          </cell>
          <cell r="H887">
            <v>1</v>
          </cell>
          <cell r="I887">
            <v>287.10000000000002</v>
          </cell>
          <cell r="J887">
            <v>560</v>
          </cell>
          <cell r="L887" t="str">
            <v>M</v>
          </cell>
          <cell r="M887" t="str">
            <v>ASO TC</v>
          </cell>
          <cell r="N887">
            <v>18180940</v>
          </cell>
          <cell r="O887" t="str">
            <v>A.F.P</v>
          </cell>
          <cell r="P887" t="str">
            <v>CIRUJANO DENTISTA</v>
          </cell>
          <cell r="Q887" t="str">
            <v>MAESTRO</v>
          </cell>
          <cell r="S887" t="str">
            <v>DOCTOR</v>
          </cell>
          <cell r="U887" t="str">
            <v>CASADO</v>
          </cell>
          <cell r="V887">
            <v>34366</v>
          </cell>
          <cell r="W887" t="str">
            <v>SAN VALENTIN 105 - SAN ANDRES - TRUJILLO</v>
          </cell>
          <cell r="X887">
            <v>6</v>
          </cell>
          <cell r="Y887" t="str">
            <v>DIRECTOR DE ESCUELA</v>
          </cell>
        </row>
        <row r="888">
          <cell r="A888">
            <v>3128</v>
          </cell>
          <cell r="B888" t="str">
            <v>MEDICINA</v>
          </cell>
          <cell r="C888" t="str">
            <v>FISIOLOGIA HUMANA</v>
          </cell>
          <cell r="D888" t="str">
            <v>ARTEAGA TEMOCHE LUIS ALBERTO</v>
          </cell>
          <cell r="E888" t="str">
            <v>NOMBRADO</v>
          </cell>
          <cell r="F888" t="str">
            <v>PRINCIPAL DE</v>
          </cell>
          <cell r="G888">
            <v>450</v>
          </cell>
          <cell r="H888">
            <v>1</v>
          </cell>
          <cell r="I888">
            <v>236.02</v>
          </cell>
          <cell r="J888">
            <v>1200</v>
          </cell>
          <cell r="L888" t="str">
            <v>M</v>
          </cell>
          <cell r="M888" t="str">
            <v>PRI DE</v>
          </cell>
          <cell r="N888">
            <v>18181264</v>
          </cell>
          <cell r="O888" t="str">
            <v>A.F.P</v>
          </cell>
          <cell r="P888" t="str">
            <v>MEDICO CIRUJANO</v>
          </cell>
          <cell r="Q888" t="str">
            <v>MAESTRO</v>
          </cell>
          <cell r="S888" t="str">
            <v xml:space="preserve"> </v>
          </cell>
          <cell r="U888" t="str">
            <v>CASADO</v>
          </cell>
          <cell r="V888">
            <v>32055</v>
          </cell>
          <cell r="W888" t="str">
            <v xml:space="preserve">BLOCK A - 402 ALBRECHE -  - </v>
          </cell>
          <cell r="X888">
            <v>7</v>
          </cell>
          <cell r="Y888" t="str">
            <v>JEFE OFICINA GENERAL</v>
          </cell>
        </row>
        <row r="889">
          <cell r="A889">
            <v>3244</v>
          </cell>
          <cell r="B889" t="str">
            <v>MEDICINA</v>
          </cell>
          <cell r="C889" t="str">
            <v>FISIOLOGIA HUMANA</v>
          </cell>
          <cell r="D889" t="str">
            <v>CAMPOS REYNA JORGE LUIS</v>
          </cell>
          <cell r="E889" t="str">
            <v>NOMBRADO</v>
          </cell>
          <cell r="F889" t="str">
            <v>PRINCIPAL TC</v>
          </cell>
          <cell r="G889">
            <v>451</v>
          </cell>
          <cell r="H889">
            <v>1</v>
          </cell>
          <cell r="I889">
            <v>80.52</v>
          </cell>
          <cell r="J889">
            <v>1170</v>
          </cell>
          <cell r="L889" t="str">
            <v>M</v>
          </cell>
          <cell r="M889" t="str">
            <v>PRI TP</v>
          </cell>
          <cell r="N889">
            <v>17877904</v>
          </cell>
          <cell r="O889" t="str">
            <v>A.F.P</v>
          </cell>
          <cell r="P889" t="str">
            <v>MEDICO CIRUJANO</v>
          </cell>
          <cell r="Q889" t="str">
            <v>MAESTRO</v>
          </cell>
          <cell r="S889" t="str">
            <v>DOCTOR</v>
          </cell>
          <cell r="U889" t="str">
            <v>CASADO</v>
          </cell>
          <cell r="V889">
            <v>32417</v>
          </cell>
          <cell r="W889" t="str">
            <v xml:space="preserve">SAN BENITO N° 339 SAN ANDRES -  - </v>
          </cell>
          <cell r="X889">
            <v>5</v>
          </cell>
          <cell r="Y889" t="str">
            <v>JEFE DE DEPARTAMENTO</v>
          </cell>
        </row>
        <row r="890">
          <cell r="A890">
            <v>3246</v>
          </cell>
          <cell r="B890" t="str">
            <v>MEDICINA</v>
          </cell>
          <cell r="C890" t="str">
            <v>FISIOLOGIA HUMANA</v>
          </cell>
          <cell r="D890" t="str">
            <v>GUERRERO ESPINO LUZ MARINA</v>
          </cell>
          <cell r="E890" t="str">
            <v>NOMBRADO</v>
          </cell>
          <cell r="F890" t="str">
            <v>ASOCIADO DE</v>
          </cell>
          <cell r="G890">
            <v>453</v>
          </cell>
          <cell r="H890">
            <v>1</v>
          </cell>
          <cell r="I890">
            <v>236.06</v>
          </cell>
          <cell r="J890">
            <v>580</v>
          </cell>
          <cell r="L890" t="str">
            <v>F</v>
          </cell>
          <cell r="M890" t="str">
            <v>ASO DE</v>
          </cell>
          <cell r="N890">
            <v>17816793</v>
          </cell>
          <cell r="O890" t="str">
            <v>A.F.P</v>
          </cell>
          <cell r="P890" t="str">
            <v>LIC. EN ENFERMERIA</v>
          </cell>
          <cell r="Q890" t="str">
            <v>MAESTRO</v>
          </cell>
          <cell r="S890" t="str">
            <v xml:space="preserve"> </v>
          </cell>
          <cell r="U890" t="str">
            <v>SEPARA.</v>
          </cell>
          <cell r="V890">
            <v>32417</v>
          </cell>
          <cell r="W890" t="str">
            <v>VICTOR FAJARDO 239 - SANTA MARIA V ETAPA - TRUILLO</v>
          </cell>
          <cell r="X890" t="str">
            <v/>
          </cell>
          <cell r="Y890" t="str">
            <v/>
          </cell>
        </row>
        <row r="891">
          <cell r="A891">
            <v>4373</v>
          </cell>
          <cell r="B891" t="str">
            <v>MEDICINA</v>
          </cell>
          <cell r="C891" t="str">
            <v>FISIOLOGIA HUMANA</v>
          </cell>
          <cell r="D891" t="str">
            <v>HILARIO VARGAS JULIO</v>
          </cell>
          <cell r="E891" t="str">
            <v>NOMBRADO</v>
          </cell>
          <cell r="F891" t="str">
            <v>ASOCIADO TC</v>
          </cell>
          <cell r="G891">
            <v>455</v>
          </cell>
          <cell r="H891">
            <v>1</v>
          </cell>
          <cell r="I891">
            <v>127.1</v>
          </cell>
          <cell r="J891">
            <v>280</v>
          </cell>
          <cell r="L891" t="str">
            <v>M</v>
          </cell>
          <cell r="M891" t="str">
            <v>AUX TC</v>
          </cell>
          <cell r="N891">
            <v>17940908</v>
          </cell>
          <cell r="O891">
            <v>19990</v>
          </cell>
          <cell r="P891" t="str">
            <v>QUIMICO FARMACEUT.</v>
          </cell>
          <cell r="Q891" t="str">
            <v>MAESTRO</v>
          </cell>
          <cell r="S891" t="str">
            <v xml:space="preserve"> </v>
          </cell>
          <cell r="U891" t="str">
            <v>SOLTERO</v>
          </cell>
          <cell r="V891">
            <v>34213</v>
          </cell>
          <cell r="W891" t="str">
            <v>CIRO ALEGRIA 1554 -  - EL PORVENIR</v>
          </cell>
          <cell r="X891" t="str">
            <v/>
          </cell>
          <cell r="Y891" t="str">
            <v/>
          </cell>
        </row>
        <row r="892">
          <cell r="A892">
            <v>4994</v>
          </cell>
          <cell r="B892" t="str">
            <v>MEDICINA</v>
          </cell>
          <cell r="C892" t="str">
            <v>FISIOLOGIA HUMANA</v>
          </cell>
          <cell r="D892" t="str">
            <v>JAUREGUI SAGASTEGUI JOSE SEVERO</v>
          </cell>
          <cell r="E892" t="str">
            <v>NOMBRADO</v>
          </cell>
          <cell r="F892" t="str">
            <v>AUXILIAR TC</v>
          </cell>
          <cell r="G892">
            <v>456</v>
          </cell>
          <cell r="H892">
            <v>1</v>
          </cell>
          <cell r="I892">
            <v>130.38</v>
          </cell>
          <cell r="J892">
            <v>280</v>
          </cell>
          <cell r="L892" t="str">
            <v>M</v>
          </cell>
          <cell r="M892" t="str">
            <v>AUX TC</v>
          </cell>
          <cell r="N892">
            <v>17802406</v>
          </cell>
          <cell r="O892" t="str">
            <v>A.F.P</v>
          </cell>
          <cell r="P892" t="str">
            <v>MEDICO CIRUJANO</v>
          </cell>
          <cell r="Q892" t="str">
            <v>MAESTRO</v>
          </cell>
          <cell r="S892" t="str">
            <v xml:space="preserve"> </v>
          </cell>
          <cell r="U892" t="str">
            <v>CASADO</v>
          </cell>
          <cell r="V892">
            <v>36433</v>
          </cell>
          <cell r="W892" t="str">
            <v>SANTA MARIA 337 - LA MERCED - TRUJILLO</v>
          </cell>
          <cell r="X892" t="str">
            <v/>
          </cell>
          <cell r="Y892" t="str">
            <v/>
          </cell>
        </row>
        <row r="893">
          <cell r="A893">
            <v>4644</v>
          </cell>
          <cell r="B893" t="str">
            <v>MEDICINA</v>
          </cell>
          <cell r="C893" t="str">
            <v>FISIOLOGIA HUMANA</v>
          </cell>
          <cell r="D893" t="str">
            <v>ZAVALETA LUNA VICTORIA PABLO VICTOR MANUEL</v>
          </cell>
          <cell r="E893" t="str">
            <v>NOMBRADO</v>
          </cell>
          <cell r="F893" t="str">
            <v>AUXILIAR TC</v>
          </cell>
          <cell r="G893">
            <v>458</v>
          </cell>
          <cell r="H893">
            <v>1</v>
          </cell>
          <cell r="I893">
            <v>124.98</v>
          </cell>
          <cell r="J893">
            <v>280</v>
          </cell>
          <cell r="L893" t="str">
            <v>M</v>
          </cell>
          <cell r="M893" t="str">
            <v>AUX TC</v>
          </cell>
          <cell r="N893">
            <v>17850773</v>
          </cell>
          <cell r="O893" t="str">
            <v>A.F.P</v>
          </cell>
          <cell r="P893" t="str">
            <v>MEDICO CIRUJANO</v>
          </cell>
          <cell r="Q893" t="str">
            <v xml:space="preserve"> </v>
          </cell>
          <cell r="S893" t="str">
            <v xml:space="preserve"> </v>
          </cell>
          <cell r="U893" t="str">
            <v>CASADA</v>
          </cell>
          <cell r="V893">
            <v>34881</v>
          </cell>
          <cell r="W893" t="str">
            <v>PORRAS BARRENECHEA # 649 - PALERMO - TRUJILLO</v>
          </cell>
          <cell r="X893" t="str">
            <v/>
          </cell>
          <cell r="Y893" t="str">
            <v/>
          </cell>
        </row>
        <row r="894">
          <cell r="A894">
            <v>4995</v>
          </cell>
          <cell r="B894" t="str">
            <v>MEDICINA</v>
          </cell>
          <cell r="C894" t="str">
            <v>FISIOLOGIA HUMANA</v>
          </cell>
          <cell r="D894" t="str">
            <v>VILLACORTA ACOSTA ROXANA</v>
          </cell>
          <cell r="E894" t="str">
            <v>NOMBRADO</v>
          </cell>
          <cell r="F894" t="str">
            <v>AUXILIAR TP 20 H</v>
          </cell>
          <cell r="G894">
            <v>460</v>
          </cell>
          <cell r="H894">
            <v>1</v>
          </cell>
          <cell r="I894">
            <v>29.34</v>
          </cell>
          <cell r="J894">
            <v>140</v>
          </cell>
          <cell r="L894" t="str">
            <v>F</v>
          </cell>
          <cell r="M894" t="str">
            <v>AUX TP</v>
          </cell>
          <cell r="N894">
            <v>18087553</v>
          </cell>
          <cell r="O894" t="str">
            <v>A.F.P</v>
          </cell>
          <cell r="P894" t="str">
            <v>MEDICO CIRUJANO</v>
          </cell>
          <cell r="Q894" t="str">
            <v xml:space="preserve"> </v>
          </cell>
          <cell r="S894" t="str">
            <v xml:space="preserve"> </v>
          </cell>
          <cell r="U894" t="str">
            <v>CASADA</v>
          </cell>
          <cell r="V894">
            <v>36427</v>
          </cell>
          <cell r="W894" t="str">
            <v>JULIO GUTIERREZ SOLARI # 111 - LOS JARDINES - TRUJILLO</v>
          </cell>
          <cell r="X894" t="str">
            <v/>
          </cell>
          <cell r="Y894" t="str">
            <v/>
          </cell>
        </row>
        <row r="895">
          <cell r="A895">
            <v>4122</v>
          </cell>
          <cell r="B895" t="str">
            <v>MEDICINA</v>
          </cell>
          <cell r="C895" t="str">
            <v>FISIOLOGIA HUMANA</v>
          </cell>
          <cell r="D895" t="str">
            <v>GOMEZ NAVARRO WALTER RAFAEL</v>
          </cell>
          <cell r="E895" t="str">
            <v>NOMBRADO</v>
          </cell>
          <cell r="F895" t="str">
            <v>PRINCIPAL TP 20 H</v>
          </cell>
          <cell r="G895">
            <v>583</v>
          </cell>
          <cell r="H895">
            <v>1</v>
          </cell>
          <cell r="I895">
            <v>93.06</v>
          </cell>
          <cell r="J895">
            <v>280</v>
          </cell>
          <cell r="L895" t="str">
            <v>M</v>
          </cell>
          <cell r="M895" t="str">
            <v>ASO TC</v>
          </cell>
          <cell r="N895">
            <v>32931155</v>
          </cell>
          <cell r="O895" t="str">
            <v>A.F.P</v>
          </cell>
          <cell r="P895" t="str">
            <v>MEDICO CIRUJANO</v>
          </cell>
          <cell r="Q895" t="str">
            <v>MAESTRO</v>
          </cell>
          <cell r="S895" t="str">
            <v xml:space="preserve"> </v>
          </cell>
          <cell r="U895" t="str">
            <v>CASADO</v>
          </cell>
          <cell r="V895">
            <v>33482</v>
          </cell>
          <cell r="W895" t="str">
            <v xml:space="preserve">MZ. B-11 VISTA HERMOSA -  - </v>
          </cell>
          <cell r="X895" t="str">
            <v/>
          </cell>
          <cell r="Y895" t="str">
            <v/>
          </cell>
        </row>
        <row r="896">
          <cell r="A896">
            <v>4071</v>
          </cell>
          <cell r="B896" t="str">
            <v>MEDICINA</v>
          </cell>
          <cell r="C896" t="str">
            <v>FISIOLOGIA HUMANA</v>
          </cell>
          <cell r="D896" t="str">
            <v>PAREDES VILLANUEVA FREDY JESUS</v>
          </cell>
          <cell r="E896" t="str">
            <v>NOMBRADO</v>
          </cell>
          <cell r="F896" t="str">
            <v>ASOCIADO TC</v>
          </cell>
          <cell r="G896">
            <v>899</v>
          </cell>
          <cell r="H896">
            <v>1</v>
          </cell>
          <cell r="I896">
            <v>280.36</v>
          </cell>
          <cell r="J896">
            <v>560</v>
          </cell>
          <cell r="L896" t="str">
            <v>M</v>
          </cell>
          <cell r="M896" t="str">
            <v>ASO TC</v>
          </cell>
          <cell r="N896">
            <v>17922734</v>
          </cell>
          <cell r="O896" t="str">
            <v>A.F.P</v>
          </cell>
          <cell r="P896" t="str">
            <v>MEDICO CIRUJANO</v>
          </cell>
          <cell r="Q896" t="str">
            <v>MAESTRO</v>
          </cell>
          <cell r="S896" t="str">
            <v xml:space="preserve"> </v>
          </cell>
          <cell r="U896" t="str">
            <v>CASADO</v>
          </cell>
          <cell r="V896">
            <v>33043</v>
          </cell>
          <cell r="W896" t="str">
            <v>MARIA NEGRON UGARTE N° 1017 - LAS QUINTANAS - TRUJILLO</v>
          </cell>
          <cell r="X896" t="str">
            <v/>
          </cell>
          <cell r="Y896" t="str">
            <v/>
          </cell>
        </row>
        <row r="897">
          <cell r="A897">
            <v>3143</v>
          </cell>
          <cell r="B897" t="str">
            <v>MEDICINA</v>
          </cell>
          <cell r="C897" t="str">
            <v>FISIOLOGIA HUMANA</v>
          </cell>
          <cell r="D897" t="str">
            <v>FERNANDEZ MUNDACA IRIS ALICIA</v>
          </cell>
          <cell r="E897" t="str">
            <v>CONTRATADO</v>
          </cell>
          <cell r="F897" t="str">
            <v>AUXILIAR TC</v>
          </cell>
          <cell r="G897">
            <v>452</v>
          </cell>
          <cell r="H897">
            <v>1</v>
          </cell>
          <cell r="I897">
            <v>0</v>
          </cell>
          <cell r="J897">
            <v>0</v>
          </cell>
          <cell r="L897" t="str">
            <v>F</v>
          </cell>
          <cell r="M897" t="str">
            <v>AUX TC</v>
          </cell>
          <cell r="N897">
            <v>16400742</v>
          </cell>
          <cell r="O897">
            <v>19990</v>
          </cell>
          <cell r="P897" t="str">
            <v>MEDICO CIRUJANO</v>
          </cell>
          <cell r="Q897" t="str">
            <v xml:space="preserve"> </v>
          </cell>
          <cell r="S897" t="str">
            <v xml:space="preserve"> </v>
          </cell>
          <cell r="U897" t="str">
            <v>CASADA</v>
          </cell>
          <cell r="V897">
            <v>32055</v>
          </cell>
          <cell r="W897" t="str">
            <v xml:space="preserve">JUAN PABLO II N° 891 DPTO. 301 VISTA HERMOSA -  - </v>
          </cell>
          <cell r="X897" t="str">
            <v/>
          </cell>
          <cell r="Y897" t="str">
            <v/>
          </cell>
        </row>
        <row r="898">
          <cell r="A898">
            <v>4013</v>
          </cell>
          <cell r="B898" t="str">
            <v>MEDICINA</v>
          </cell>
          <cell r="C898" t="str">
            <v>GINECO-OBSTETRICIA</v>
          </cell>
          <cell r="D898" t="str">
            <v>CAFFO MARRUFFO ROBERTO</v>
          </cell>
          <cell r="E898" t="str">
            <v>NOMBRADO</v>
          </cell>
          <cell r="F898" t="str">
            <v>PRINCIPAL TC</v>
          </cell>
          <cell r="G898">
            <v>6</v>
          </cell>
          <cell r="H898">
            <v>1</v>
          </cell>
          <cell r="I898">
            <v>633.84</v>
          </cell>
          <cell r="J898">
            <v>1170</v>
          </cell>
          <cell r="L898" t="str">
            <v>M</v>
          </cell>
          <cell r="M898" t="str">
            <v>PRI TC</v>
          </cell>
          <cell r="N898">
            <v>17855841</v>
          </cell>
          <cell r="O898" t="str">
            <v>A.F.P</v>
          </cell>
          <cell r="P898" t="str">
            <v>MEDICO CIRUJANO</v>
          </cell>
          <cell r="Q898" t="str">
            <v>MAESTRO</v>
          </cell>
          <cell r="S898" t="str">
            <v xml:space="preserve"> </v>
          </cell>
          <cell r="U898" t="str">
            <v>CASADO</v>
          </cell>
          <cell r="V898">
            <v>31503</v>
          </cell>
          <cell r="W898" t="str">
            <v>MZ. Ñ LOTE N° 5 - MOSERRATE II ETAPA - TRUJILLO</v>
          </cell>
          <cell r="X898">
            <v>6</v>
          </cell>
          <cell r="Y898" t="str">
            <v>DIRECTOR DE ESCUELA</v>
          </cell>
        </row>
        <row r="899">
          <cell r="A899">
            <v>1481</v>
          </cell>
          <cell r="B899" t="str">
            <v>MEDICINA</v>
          </cell>
          <cell r="C899" t="str">
            <v>GINECO-OBSTETRICIA</v>
          </cell>
          <cell r="D899" t="str">
            <v>LOPEZ LOPEZ JOSE SANTOS</v>
          </cell>
          <cell r="E899" t="str">
            <v>NOMBRADO</v>
          </cell>
          <cell r="F899" t="str">
            <v>PRINCIPAL TC</v>
          </cell>
          <cell r="G899">
            <v>439</v>
          </cell>
          <cell r="H899">
            <v>1</v>
          </cell>
          <cell r="I899">
            <v>329.44</v>
          </cell>
          <cell r="J899">
            <v>603.84</v>
          </cell>
          <cell r="L899" t="str">
            <v>M</v>
          </cell>
          <cell r="M899" t="str">
            <v>PRI TC</v>
          </cell>
          <cell r="N899">
            <v>18023865</v>
          </cell>
          <cell r="O899">
            <v>20530</v>
          </cell>
          <cell r="P899" t="str">
            <v>MEDICO CIRUJANO</v>
          </cell>
          <cell r="Q899" t="str">
            <v>MAESTRO</v>
          </cell>
          <cell r="S899" t="str">
            <v>DOCTOR</v>
          </cell>
          <cell r="U899" t="str">
            <v>CASADO</v>
          </cell>
          <cell r="V899">
            <v>27030</v>
          </cell>
          <cell r="W899" t="str">
            <v>MARIANO BEJAR N° 758 - LAS QUINTANAS - TRUJILLO</v>
          </cell>
          <cell r="X899" t="str">
            <v/>
          </cell>
          <cell r="Y899" t="str">
            <v/>
          </cell>
        </row>
        <row r="900">
          <cell r="A900">
            <v>2504</v>
          </cell>
          <cell r="B900" t="str">
            <v>MEDICINA</v>
          </cell>
          <cell r="C900" t="str">
            <v>GINECO-OBSTETRICIA</v>
          </cell>
          <cell r="D900" t="str">
            <v>ALARCON GUTIERREZ SEGUNDO RICARDO</v>
          </cell>
          <cell r="E900" t="str">
            <v>NOMBRADO</v>
          </cell>
          <cell r="F900" t="str">
            <v>PRINCIPAL TC</v>
          </cell>
          <cell r="G900">
            <v>440</v>
          </cell>
          <cell r="H900">
            <v>1</v>
          </cell>
          <cell r="I900">
            <v>633.84</v>
          </cell>
          <cell r="J900">
            <v>1170</v>
          </cell>
          <cell r="L900" t="str">
            <v>M</v>
          </cell>
          <cell r="M900" t="str">
            <v>PRI TC</v>
          </cell>
          <cell r="N900">
            <v>18090642</v>
          </cell>
          <cell r="O900" t="str">
            <v>A.F.P</v>
          </cell>
          <cell r="P900" t="str">
            <v>MEDICO CIRUJANO</v>
          </cell>
          <cell r="Q900" t="str">
            <v>MAESTRO</v>
          </cell>
          <cell r="S900" t="str">
            <v xml:space="preserve"> </v>
          </cell>
          <cell r="U900" t="str">
            <v>CASADO</v>
          </cell>
          <cell r="V900">
            <v>30068</v>
          </cell>
          <cell r="W900" t="str">
            <v>PEKIN N° 472 - SAN SALVADOR - TRUJILLO</v>
          </cell>
          <cell r="X900">
            <v>5</v>
          </cell>
          <cell r="Y900" t="str">
            <v>JEFE DE DEPARTAMENTO</v>
          </cell>
        </row>
        <row r="901">
          <cell r="A901">
            <v>2470</v>
          </cell>
          <cell r="B901" t="str">
            <v>MEDICINA</v>
          </cell>
          <cell r="C901" t="str">
            <v>GINECO-OBSTETRICIA</v>
          </cell>
          <cell r="D901" t="str">
            <v>GARCIA ANGULO SEGUNDO EDILBERTO</v>
          </cell>
          <cell r="E901" t="str">
            <v>NOMBRADO</v>
          </cell>
          <cell r="F901" t="str">
            <v>ASOCIADO TC</v>
          </cell>
          <cell r="G901">
            <v>442</v>
          </cell>
          <cell r="H901">
            <v>1</v>
          </cell>
          <cell r="I901">
            <v>280.62</v>
          </cell>
          <cell r="J901">
            <v>560</v>
          </cell>
          <cell r="L901" t="str">
            <v>M</v>
          </cell>
          <cell r="M901" t="str">
            <v>ASO TC</v>
          </cell>
          <cell r="N901">
            <v>17855841</v>
          </cell>
          <cell r="O901">
            <v>19990</v>
          </cell>
          <cell r="P901" t="str">
            <v>MEDICO CIRUJANO</v>
          </cell>
          <cell r="Q901" t="str">
            <v>MAESTRO</v>
          </cell>
          <cell r="S901" t="str">
            <v xml:space="preserve"> </v>
          </cell>
          <cell r="U901" t="str">
            <v>CASADO</v>
          </cell>
          <cell r="V901">
            <v>29920</v>
          </cell>
          <cell r="W901" t="str">
            <v>MZ. I  LOTE 1 - LA MERCE III ETAPA - TRUJILLO</v>
          </cell>
          <cell r="X901" t="str">
            <v/>
          </cell>
          <cell r="Y901" t="str">
            <v/>
          </cell>
        </row>
        <row r="902">
          <cell r="A902">
            <v>2881</v>
          </cell>
          <cell r="B902" t="str">
            <v>MEDICINA</v>
          </cell>
          <cell r="C902" t="str">
            <v>GINECO-OBSTETRICIA</v>
          </cell>
          <cell r="D902" t="str">
            <v>LIU PALACIOS SEGUNDO HUMBERTO</v>
          </cell>
          <cell r="E902" t="str">
            <v>NOMBRADO</v>
          </cell>
          <cell r="F902" t="str">
            <v>ASOCIADO TC</v>
          </cell>
          <cell r="G902">
            <v>445</v>
          </cell>
          <cell r="H902">
            <v>1</v>
          </cell>
          <cell r="I902">
            <v>273.72000000000003</v>
          </cell>
          <cell r="J902">
            <v>560</v>
          </cell>
          <cell r="L902" t="str">
            <v>M</v>
          </cell>
          <cell r="M902" t="str">
            <v>ASO TC</v>
          </cell>
          <cell r="N902">
            <v>17819589</v>
          </cell>
          <cell r="O902" t="str">
            <v>A.F.P</v>
          </cell>
          <cell r="P902" t="str">
            <v>MEDICO CIRUJANO</v>
          </cell>
          <cell r="Q902" t="str">
            <v>MAESTRO</v>
          </cell>
          <cell r="S902" t="str">
            <v xml:space="preserve"> </v>
          </cell>
          <cell r="U902" t="str">
            <v>CASADO</v>
          </cell>
          <cell r="V902">
            <v>31503</v>
          </cell>
          <cell r="W902" t="str">
            <v>BEETHOVEN N° 560 - PRIMAVERA - TRUJILLO</v>
          </cell>
          <cell r="X902" t="str">
            <v/>
          </cell>
          <cell r="Y902" t="str">
            <v/>
          </cell>
        </row>
        <row r="903">
          <cell r="A903">
            <v>4391</v>
          </cell>
          <cell r="B903" t="str">
            <v>MEDICINA</v>
          </cell>
          <cell r="C903" t="str">
            <v>GINECO-OBSTETRICIA</v>
          </cell>
          <cell r="D903" t="str">
            <v>CABRERA PAZ JORGE ANTONIO</v>
          </cell>
          <cell r="E903" t="str">
            <v>NOMBRADO</v>
          </cell>
          <cell r="F903" t="str">
            <v>AUXILIAR TC</v>
          </cell>
          <cell r="G903">
            <v>446</v>
          </cell>
          <cell r="H903">
            <v>1</v>
          </cell>
          <cell r="I903">
            <v>0</v>
          </cell>
          <cell r="J903">
            <v>280</v>
          </cell>
          <cell r="L903" t="str">
            <v>M</v>
          </cell>
          <cell r="M903" t="str">
            <v>AUX TC</v>
          </cell>
          <cell r="N903">
            <v>18090642</v>
          </cell>
          <cell r="O903">
            <v>19990</v>
          </cell>
          <cell r="P903" t="str">
            <v>MEDICO CIRUJANO</v>
          </cell>
          <cell r="Q903" t="str">
            <v>MAESTRO</v>
          </cell>
          <cell r="S903" t="str">
            <v xml:space="preserve"> </v>
          </cell>
          <cell r="U903" t="str">
            <v>CASADO</v>
          </cell>
          <cell r="V903">
            <v>34243</v>
          </cell>
          <cell r="W903" t="str">
            <v>MARTINEZ DE COMPAÑON N° 960 - SAN ANDRES - TRUJILLO</v>
          </cell>
          <cell r="X903" t="str">
            <v/>
          </cell>
          <cell r="Y903" t="str">
            <v/>
          </cell>
        </row>
        <row r="904">
          <cell r="A904">
            <v>4048</v>
          </cell>
          <cell r="B904" t="str">
            <v>MEDICINA</v>
          </cell>
          <cell r="C904" t="str">
            <v>GINECO-OBSTETRICIA</v>
          </cell>
          <cell r="D904" t="str">
            <v>ZUTA LOPEZ JOSE DAVID</v>
          </cell>
          <cell r="E904" t="str">
            <v>NOMBRADO</v>
          </cell>
          <cell r="F904" t="str">
            <v>AUXILIAR TP 20 H</v>
          </cell>
          <cell r="G904">
            <v>447</v>
          </cell>
          <cell r="H904">
            <v>1</v>
          </cell>
          <cell r="I904">
            <v>24.82</v>
          </cell>
          <cell r="J904">
            <v>140</v>
          </cell>
          <cell r="L904" t="str">
            <v>M</v>
          </cell>
          <cell r="M904" t="str">
            <v>AUX TP</v>
          </cell>
          <cell r="N904">
            <v>18091476</v>
          </cell>
          <cell r="O904" t="str">
            <v>A.F.P</v>
          </cell>
          <cell r="P904" t="str">
            <v>MEDICO CIRUJANO</v>
          </cell>
          <cell r="Q904" t="str">
            <v xml:space="preserve"> </v>
          </cell>
          <cell r="S904" t="str">
            <v xml:space="preserve"> </v>
          </cell>
          <cell r="U904" t="str">
            <v>CASADO</v>
          </cell>
          <cell r="V904">
            <v>30382</v>
          </cell>
          <cell r="W904" t="str">
            <v>MZ. H LOTE 29 - VISTA HERMOSA - TRUJILLO</v>
          </cell>
          <cell r="X904" t="str">
            <v/>
          </cell>
          <cell r="Y904" t="str">
            <v/>
          </cell>
        </row>
        <row r="905">
          <cell r="A905">
            <v>4821</v>
          </cell>
          <cell r="B905" t="str">
            <v>MEDICINA</v>
          </cell>
          <cell r="C905" t="str">
            <v>GINECO-OBSTETRICIA</v>
          </cell>
          <cell r="D905" t="str">
            <v>ALDAVE PAREDES PEDRO GABRIEL</v>
          </cell>
          <cell r="E905" t="str">
            <v>NOMBRADO</v>
          </cell>
          <cell r="F905" t="str">
            <v>AUXILIAR TC</v>
          </cell>
          <cell r="G905">
            <v>448</v>
          </cell>
          <cell r="H905">
            <v>1</v>
          </cell>
          <cell r="I905">
            <v>130.38</v>
          </cell>
          <cell r="J905">
            <v>280</v>
          </cell>
          <cell r="L905" t="str">
            <v>M</v>
          </cell>
          <cell r="M905" t="str">
            <v>AUX TC</v>
          </cell>
          <cell r="N905">
            <v>17866954</v>
          </cell>
          <cell r="O905" t="str">
            <v>A.F.P</v>
          </cell>
          <cell r="P905" t="str">
            <v>MEDICO CIRUJANO</v>
          </cell>
          <cell r="Q905" t="str">
            <v>MAESTRO</v>
          </cell>
          <cell r="S905" t="str">
            <v xml:space="preserve"> </v>
          </cell>
          <cell r="U905" t="str">
            <v>CASADO</v>
          </cell>
          <cell r="V905">
            <v>35747</v>
          </cell>
          <cell r="W905" t="str">
            <v>NICOLAS CORPANCHO MZ. C LOTE 30 - SANTO DOMINGUITO - TRUJILLO</v>
          </cell>
          <cell r="X905" t="str">
            <v/>
          </cell>
          <cell r="Y905" t="str">
            <v/>
          </cell>
        </row>
        <row r="906">
          <cell r="A906">
            <v>5385</v>
          </cell>
          <cell r="B906" t="str">
            <v>MEDICINA</v>
          </cell>
          <cell r="C906" t="str">
            <v>GINECO-OBSTETRICIA</v>
          </cell>
          <cell r="D906" t="str">
            <v>LLAMOGA CHANCAHUANA LUIS ALBERTO</v>
          </cell>
          <cell r="E906" t="str">
            <v>NOMBRADO</v>
          </cell>
          <cell r="F906" t="str">
            <v>AUXILIAR TP 20 H</v>
          </cell>
          <cell r="G906">
            <v>449</v>
          </cell>
          <cell r="H906">
            <v>1</v>
          </cell>
          <cell r="I906">
            <v>29.34</v>
          </cell>
          <cell r="J906">
            <v>140</v>
          </cell>
          <cell r="L906" t="str">
            <v>M</v>
          </cell>
          <cell r="M906" t="str">
            <v>AUX TP</v>
          </cell>
          <cell r="N906">
            <v>17888124</v>
          </cell>
          <cell r="O906" t="str">
            <v>A.F.P</v>
          </cell>
          <cell r="P906" t="str">
            <v>MEDICO CIRUJANO</v>
          </cell>
          <cell r="Q906" t="str">
            <v xml:space="preserve"> </v>
          </cell>
          <cell r="S906" t="str">
            <v xml:space="preserve"> </v>
          </cell>
          <cell r="U906" t="str">
            <v>CASADO</v>
          </cell>
          <cell r="V906">
            <v>37601</v>
          </cell>
          <cell r="W906" t="str">
            <v>MZ. F LOTE 1 - SAN ELOY - TRUJILLO</v>
          </cell>
          <cell r="X906" t="str">
            <v/>
          </cell>
          <cell r="Y906" t="str">
            <v/>
          </cell>
        </row>
        <row r="907">
          <cell r="A907">
            <v>4012</v>
          </cell>
          <cell r="B907" t="str">
            <v>MEDICINA</v>
          </cell>
          <cell r="C907" t="str">
            <v>GINECO-OBSTETRICIA</v>
          </cell>
          <cell r="D907" t="str">
            <v>SHIMAJUKO BAUTISTA RICARDO</v>
          </cell>
          <cell r="E907" t="str">
            <v>NOMBRADO</v>
          </cell>
          <cell r="F907" t="str">
            <v>PRINCIPAL TC</v>
          </cell>
          <cell r="G907">
            <v>484</v>
          </cell>
          <cell r="H907">
            <v>1</v>
          </cell>
          <cell r="I907">
            <v>633.84</v>
          </cell>
          <cell r="J907">
            <v>1170</v>
          </cell>
          <cell r="L907" t="str">
            <v>M</v>
          </cell>
          <cell r="M907" t="str">
            <v>PRI TC</v>
          </cell>
          <cell r="N907">
            <v>17888124</v>
          </cell>
          <cell r="O907">
            <v>19990</v>
          </cell>
          <cell r="P907" t="str">
            <v>MEDICO CIRUJANO</v>
          </cell>
          <cell r="Q907" t="str">
            <v>MAESTRO</v>
          </cell>
          <cell r="S907" t="str">
            <v xml:space="preserve"> </v>
          </cell>
          <cell r="U907" t="str">
            <v>CASADO</v>
          </cell>
          <cell r="V907">
            <v>32735</v>
          </cell>
          <cell r="W907" t="str">
            <v>SAN VALENTIN 151 - SAN ANDRES - TRUJILLO</v>
          </cell>
          <cell r="X907" t="str">
            <v/>
          </cell>
          <cell r="Y907" t="str">
            <v/>
          </cell>
        </row>
        <row r="908">
          <cell r="A908">
            <v>5272</v>
          </cell>
          <cell r="B908" t="str">
            <v>MEDICINA</v>
          </cell>
          <cell r="C908" t="str">
            <v>GINECO-OBSTETRICIA</v>
          </cell>
          <cell r="D908" t="str">
            <v>EDWARDS CABALLERO LUIS FERNANDO</v>
          </cell>
          <cell r="E908" t="str">
            <v>CONTRATADO</v>
          </cell>
          <cell r="F908" t="str">
            <v>AUXILIAR TC</v>
          </cell>
          <cell r="G908">
            <v>441</v>
          </cell>
          <cell r="H908">
            <v>1</v>
          </cell>
          <cell r="I908">
            <v>0</v>
          </cell>
          <cell r="J908">
            <v>0</v>
          </cell>
          <cell r="L908" t="str">
            <v>M</v>
          </cell>
          <cell r="M908" t="str">
            <v>AUX TC</v>
          </cell>
          <cell r="N908">
            <v>17819589</v>
          </cell>
          <cell r="O908" t="str">
            <v>A.F.P.</v>
          </cell>
          <cell r="P908" t="str">
            <v>MEDICO CIRUJANO</v>
          </cell>
          <cell r="Q908" t="str">
            <v xml:space="preserve"> </v>
          </cell>
          <cell r="S908" t="str">
            <v xml:space="preserve"> </v>
          </cell>
          <cell r="U908" t="str">
            <v>CASADO</v>
          </cell>
          <cell r="V908">
            <v>37214</v>
          </cell>
          <cell r="W908" t="str">
            <v>LOS CEREZOS 355 - DPTO. 202 - EL GOLF - VICTOR LARCO</v>
          </cell>
          <cell r="X908" t="str">
            <v/>
          </cell>
          <cell r="Y908" t="str">
            <v/>
          </cell>
        </row>
        <row r="909">
          <cell r="A909">
            <v>3349</v>
          </cell>
          <cell r="B909" t="str">
            <v>MEDICINA</v>
          </cell>
          <cell r="C909" t="str">
            <v>MEDICINA</v>
          </cell>
          <cell r="D909" t="str">
            <v>GARCIA TELLO ANGELICA VICTORIA</v>
          </cell>
          <cell r="E909" t="str">
            <v>NOMBRADO</v>
          </cell>
          <cell r="F909" t="str">
            <v>PRINCIPAL TC</v>
          </cell>
          <cell r="G909">
            <v>347</v>
          </cell>
          <cell r="H909">
            <v>1</v>
          </cell>
          <cell r="I909">
            <v>265.89999999999998</v>
          </cell>
          <cell r="J909">
            <v>1170</v>
          </cell>
          <cell r="L909" t="str">
            <v>F</v>
          </cell>
          <cell r="M909" t="str">
            <v>PRI TC</v>
          </cell>
          <cell r="N909">
            <v>17839711</v>
          </cell>
          <cell r="O909" t="str">
            <v>A.F.P</v>
          </cell>
          <cell r="P909" t="str">
            <v>MEDICO CIRUJANO</v>
          </cell>
          <cell r="Q909" t="str">
            <v>MAESTRO</v>
          </cell>
          <cell r="S909" t="str">
            <v xml:space="preserve"> </v>
          </cell>
          <cell r="U909" t="str">
            <v>CASADA</v>
          </cell>
          <cell r="V909">
            <v>32638</v>
          </cell>
          <cell r="W909" t="str">
            <v>LAS GEMAS N° 182 - SANTA INES - TRUJILLO</v>
          </cell>
          <cell r="X909" t="str">
            <v/>
          </cell>
          <cell r="Y909" t="str">
            <v/>
          </cell>
        </row>
        <row r="910">
          <cell r="A910">
            <v>5267</v>
          </cell>
          <cell r="B910" t="str">
            <v>MEDICINA</v>
          </cell>
          <cell r="C910" t="str">
            <v>MEDICINA</v>
          </cell>
          <cell r="D910" t="str">
            <v>RODRIGUEZ HIDALGO LUIS ALEJANDRO</v>
          </cell>
          <cell r="E910" t="str">
            <v>NOMBRADO</v>
          </cell>
          <cell r="F910" t="str">
            <v>AUXILIAR TC</v>
          </cell>
          <cell r="G910">
            <v>354</v>
          </cell>
          <cell r="H910">
            <v>1</v>
          </cell>
          <cell r="I910">
            <v>0</v>
          </cell>
          <cell r="J910">
            <v>280</v>
          </cell>
          <cell r="L910" t="str">
            <v>M</v>
          </cell>
          <cell r="M910" t="str">
            <v>AUX TP</v>
          </cell>
          <cell r="N910">
            <v>18153278</v>
          </cell>
          <cell r="O910" t="str">
            <v>A.F.P.</v>
          </cell>
          <cell r="P910" t="str">
            <v>MEDICO CIRUJANO</v>
          </cell>
          <cell r="Q910" t="str">
            <v>MAESTRO</v>
          </cell>
          <cell r="S910" t="str">
            <v xml:space="preserve"> </v>
          </cell>
          <cell r="U910" t="str">
            <v>CASADO</v>
          </cell>
          <cell r="V910">
            <v>37196</v>
          </cell>
          <cell r="W910" t="str">
            <v>FATIMA N° 136 - FATIMA - VICTOR LARCO</v>
          </cell>
          <cell r="X910" t="str">
            <v/>
          </cell>
          <cell r="Y910" t="str">
            <v/>
          </cell>
        </row>
        <row r="911">
          <cell r="A911">
            <v>5149</v>
          </cell>
          <cell r="B911" t="str">
            <v>MEDICINA</v>
          </cell>
          <cell r="C911" t="str">
            <v>MEDICINA</v>
          </cell>
          <cell r="D911" t="str">
            <v>SALAS VILLASANTE JUAN CARLOS</v>
          </cell>
          <cell r="E911" t="str">
            <v>NOMBRADO</v>
          </cell>
          <cell r="F911" t="str">
            <v>AUXILIAR TC</v>
          </cell>
          <cell r="G911">
            <v>357</v>
          </cell>
          <cell r="H911">
            <v>1</v>
          </cell>
          <cell r="I911">
            <v>130.38</v>
          </cell>
          <cell r="J911">
            <v>280</v>
          </cell>
          <cell r="L911" t="str">
            <v>M</v>
          </cell>
          <cell r="M911" t="str">
            <v>AUX TC</v>
          </cell>
          <cell r="N911">
            <v>29534732</v>
          </cell>
          <cell r="O911" t="str">
            <v>A.F.P</v>
          </cell>
          <cell r="P911" t="str">
            <v>MEDICO CIRUJANO</v>
          </cell>
          <cell r="Q911" t="str">
            <v>MAESTRO</v>
          </cell>
          <cell r="S911" t="str">
            <v xml:space="preserve"> </v>
          </cell>
          <cell r="U911" t="str">
            <v>CASADO</v>
          </cell>
          <cell r="V911">
            <v>36682</v>
          </cell>
          <cell r="W911" t="str">
            <v>STA. BEATRIZN° 218 - LA MERCED - TRUJILLO</v>
          </cell>
          <cell r="X911" t="str">
            <v/>
          </cell>
          <cell r="Y911" t="str">
            <v/>
          </cell>
        </row>
        <row r="912">
          <cell r="A912">
            <v>5394</v>
          </cell>
          <cell r="B912" t="str">
            <v>MEDICINA</v>
          </cell>
          <cell r="C912" t="str">
            <v>MEDICINA</v>
          </cell>
          <cell r="D912" t="str">
            <v>LINARES CAFFO LUIS ENRIQUE</v>
          </cell>
          <cell r="E912" t="str">
            <v>NOMBRADO</v>
          </cell>
          <cell r="F912" t="str">
            <v>AUXILIAR TC</v>
          </cell>
          <cell r="G912">
            <v>358</v>
          </cell>
          <cell r="H912">
            <v>1</v>
          </cell>
          <cell r="I912">
            <v>130.38</v>
          </cell>
          <cell r="J912">
            <v>280</v>
          </cell>
          <cell r="L912" t="str">
            <v>M</v>
          </cell>
          <cell r="M912" t="str">
            <v>AUX TC</v>
          </cell>
          <cell r="N912">
            <v>17894497</v>
          </cell>
          <cell r="O912" t="str">
            <v>A.F.P</v>
          </cell>
          <cell r="P912" t="str">
            <v>MEDICO CIRUJANO</v>
          </cell>
          <cell r="Q912" t="str">
            <v xml:space="preserve"> </v>
          </cell>
          <cell r="S912" t="str">
            <v xml:space="preserve"> </v>
          </cell>
          <cell r="U912" t="str">
            <v>CASADO</v>
          </cell>
          <cell r="V912">
            <v>37628</v>
          </cell>
          <cell r="W912" t="str">
            <v>MZ. "N" LOTE 11 - EL CORTIJO - TRUJILLO</v>
          </cell>
          <cell r="X912" t="str">
            <v/>
          </cell>
          <cell r="Y912" t="str">
            <v/>
          </cell>
        </row>
        <row r="913">
          <cell r="A913">
            <v>4904</v>
          </cell>
          <cell r="B913" t="str">
            <v>MEDICINA</v>
          </cell>
          <cell r="C913" t="str">
            <v>MEDICINA</v>
          </cell>
          <cell r="D913" t="str">
            <v>ABAD FERNANDEZ MARIA FRANCISCA</v>
          </cell>
          <cell r="E913" t="str">
            <v>NOMBRADO</v>
          </cell>
          <cell r="F913" t="str">
            <v>ASOCIADO TC</v>
          </cell>
          <cell r="G913">
            <v>435</v>
          </cell>
          <cell r="H913">
            <v>0</v>
          </cell>
          <cell r="I913">
            <v>130.38</v>
          </cell>
          <cell r="J913">
            <v>560</v>
          </cell>
          <cell r="L913" t="str">
            <v>F</v>
          </cell>
          <cell r="M913" t="str">
            <v>ASO TC</v>
          </cell>
          <cell r="N913">
            <v>17920953</v>
          </cell>
          <cell r="O913" t="str">
            <v>A.F.P</v>
          </cell>
          <cell r="P913" t="str">
            <v>MEDICO CIRUJANO</v>
          </cell>
          <cell r="Q913" t="str">
            <v>MAESTRO</v>
          </cell>
          <cell r="S913" t="str">
            <v xml:space="preserve"> </v>
          </cell>
          <cell r="U913" t="str">
            <v>CASADA</v>
          </cell>
          <cell r="V913">
            <v>36119</v>
          </cell>
          <cell r="W913" t="str">
            <v>LOS LAURELES N° 140 - CALIFORNIA - VICTOR LARCO</v>
          </cell>
          <cell r="Z913" t="str">
            <v>L.S.G.H.</v>
          </cell>
        </row>
        <row r="914">
          <cell r="A914">
            <v>2627</v>
          </cell>
          <cell r="B914" t="str">
            <v>MEDICINA</v>
          </cell>
          <cell r="C914" t="str">
            <v>MEDICINA</v>
          </cell>
          <cell r="D914" t="str">
            <v>GONZALES NIEVES LUIS DAVID</v>
          </cell>
          <cell r="E914" t="str">
            <v>NOMBRADO</v>
          </cell>
          <cell r="F914" t="str">
            <v>PRINCIPAL TC</v>
          </cell>
          <cell r="G914">
            <v>479</v>
          </cell>
          <cell r="H914">
            <v>1</v>
          </cell>
          <cell r="I914">
            <v>258</v>
          </cell>
          <cell r="J914">
            <v>1170</v>
          </cell>
          <cell r="L914" t="str">
            <v>M</v>
          </cell>
          <cell r="M914" t="str">
            <v>PRI TC</v>
          </cell>
          <cell r="N914">
            <v>17881056</v>
          </cell>
          <cell r="O914" t="str">
            <v>A.F.P</v>
          </cell>
          <cell r="P914" t="str">
            <v>MEDICO CIRUJANO</v>
          </cell>
          <cell r="Q914" t="str">
            <v>MAESTRO</v>
          </cell>
          <cell r="S914" t="str">
            <v xml:space="preserve"> </v>
          </cell>
          <cell r="U914" t="str">
            <v>CASADO</v>
          </cell>
          <cell r="V914">
            <v>30389</v>
          </cell>
          <cell r="W914" t="str">
            <v>RODRIGUEZ DE MENDOZA N° 405 - LA NORIA - TRUJILLO</v>
          </cell>
          <cell r="X914" t="str">
            <v/>
          </cell>
          <cell r="Y914" t="str">
            <v/>
          </cell>
        </row>
        <row r="915">
          <cell r="A915">
            <v>2964</v>
          </cell>
          <cell r="B915" t="str">
            <v>MEDICINA</v>
          </cell>
          <cell r="C915" t="str">
            <v>MEDICINA</v>
          </cell>
          <cell r="D915" t="str">
            <v>URIBE URIBE LUIS JUAN</v>
          </cell>
          <cell r="E915" t="str">
            <v>NOMBRADO</v>
          </cell>
          <cell r="F915" t="str">
            <v>PRINCIPAL TC</v>
          </cell>
          <cell r="G915">
            <v>480</v>
          </cell>
          <cell r="H915">
            <v>1</v>
          </cell>
          <cell r="I915">
            <v>633.84</v>
          </cell>
          <cell r="J915">
            <v>1170</v>
          </cell>
          <cell r="L915" t="str">
            <v>M</v>
          </cell>
          <cell r="M915" t="str">
            <v>PRI TC</v>
          </cell>
          <cell r="N915">
            <v>17806857</v>
          </cell>
          <cell r="O915" t="str">
            <v>A.F.P</v>
          </cell>
          <cell r="P915" t="str">
            <v>MEDICO CIRUJANO</v>
          </cell>
          <cell r="Q915" t="str">
            <v>MAESTRO</v>
          </cell>
          <cell r="S915" t="str">
            <v xml:space="preserve"> </v>
          </cell>
          <cell r="U915" t="str">
            <v>CASADO</v>
          </cell>
          <cell r="V915">
            <v>31792</v>
          </cell>
          <cell r="W915" t="str">
            <v>LAS GEMAS N° 623 - SANTA INES - TRUJILLO</v>
          </cell>
          <cell r="X915" t="str">
            <v/>
          </cell>
          <cell r="Y915" t="str">
            <v/>
          </cell>
        </row>
        <row r="916">
          <cell r="A916">
            <v>3348</v>
          </cell>
          <cell r="B916" t="str">
            <v>MEDICINA</v>
          </cell>
          <cell r="C916" t="str">
            <v>MEDICINA</v>
          </cell>
          <cell r="D916" t="str">
            <v>RIOS MAURICIO JUAN JOSE</v>
          </cell>
          <cell r="E916" t="str">
            <v>NOMBRADO</v>
          </cell>
          <cell r="F916" t="str">
            <v>PRINCIPAL TC</v>
          </cell>
          <cell r="G916">
            <v>481</v>
          </cell>
          <cell r="H916">
            <v>1</v>
          </cell>
          <cell r="I916">
            <v>628.52</v>
          </cell>
          <cell r="J916">
            <v>1170</v>
          </cell>
          <cell r="L916" t="str">
            <v>M</v>
          </cell>
          <cell r="M916" t="str">
            <v>PRI TC</v>
          </cell>
          <cell r="N916">
            <v>17828620</v>
          </cell>
          <cell r="O916" t="str">
            <v>A.F.P</v>
          </cell>
          <cell r="P916" t="str">
            <v>MEDICO CIRUJANO</v>
          </cell>
          <cell r="Q916" t="str">
            <v>MAESTRO</v>
          </cell>
          <cell r="S916" t="str">
            <v xml:space="preserve"> </v>
          </cell>
          <cell r="U916" t="str">
            <v>SOLTERO</v>
          </cell>
          <cell r="V916">
            <v>32638</v>
          </cell>
          <cell r="W916" t="str">
            <v>CIRO ALEGRIA N° 625 - LAS QUINTANAS - TRUJILLO</v>
          </cell>
          <cell r="X916" t="str">
            <v/>
          </cell>
          <cell r="Y916" t="str">
            <v/>
          </cell>
        </row>
        <row r="917">
          <cell r="A917">
            <v>1841</v>
          </cell>
          <cell r="B917" t="str">
            <v>MEDICINA</v>
          </cell>
          <cell r="C917" t="str">
            <v>MEDICINA</v>
          </cell>
          <cell r="D917" t="str">
            <v>PEREZ ESQUERRE JESUS AUGUSTO</v>
          </cell>
          <cell r="E917" t="str">
            <v>NOMBRADO</v>
          </cell>
          <cell r="F917" t="str">
            <v>PRINCIPAL TC</v>
          </cell>
          <cell r="G917">
            <v>482</v>
          </cell>
          <cell r="H917">
            <v>1</v>
          </cell>
          <cell r="I917">
            <v>633.84</v>
          </cell>
          <cell r="J917">
            <v>1170</v>
          </cell>
          <cell r="L917" t="str">
            <v>M</v>
          </cell>
          <cell r="M917" t="str">
            <v>PRI TC</v>
          </cell>
          <cell r="N917">
            <v>17866653</v>
          </cell>
          <cell r="O917">
            <v>19990</v>
          </cell>
          <cell r="P917" t="str">
            <v>MEDICO CIRUJANO</v>
          </cell>
          <cell r="Q917" t="str">
            <v>MAESTRO</v>
          </cell>
          <cell r="S917" t="str">
            <v xml:space="preserve"> </v>
          </cell>
          <cell r="U917" t="str">
            <v>CASADO</v>
          </cell>
          <cell r="V917">
            <v>32004</v>
          </cell>
          <cell r="W917" t="str">
            <v>BEGONIAS # 304 - LAS FLORES - VICTOR LARCO</v>
          </cell>
          <cell r="X917" t="str">
            <v/>
          </cell>
          <cell r="Y917" t="str">
            <v/>
          </cell>
        </row>
        <row r="918">
          <cell r="A918">
            <v>4093</v>
          </cell>
          <cell r="B918" t="str">
            <v>MEDICINA</v>
          </cell>
          <cell r="C918" t="str">
            <v>MEDICINA</v>
          </cell>
          <cell r="D918" t="str">
            <v>CORREA ALDAVE JUAN</v>
          </cell>
          <cell r="E918" t="str">
            <v>NOMBRADO</v>
          </cell>
          <cell r="F918" t="str">
            <v>PRINCIPAL TC</v>
          </cell>
          <cell r="G918">
            <v>483</v>
          </cell>
          <cell r="H918">
            <v>1</v>
          </cell>
          <cell r="I918">
            <v>628.52</v>
          </cell>
          <cell r="J918">
            <v>1170</v>
          </cell>
          <cell r="L918" t="str">
            <v>M</v>
          </cell>
          <cell r="M918" t="str">
            <v>PRI TC</v>
          </cell>
          <cell r="N918">
            <v>18179258</v>
          </cell>
          <cell r="O918" t="str">
            <v>A.F.P</v>
          </cell>
          <cell r="P918" t="str">
            <v>MEDICO CIRUJANO</v>
          </cell>
          <cell r="Q918" t="str">
            <v>MAESTRO</v>
          </cell>
          <cell r="S918" t="str">
            <v xml:space="preserve"> </v>
          </cell>
          <cell r="U918" t="str">
            <v>CASADO</v>
          </cell>
          <cell r="V918">
            <v>33050</v>
          </cell>
          <cell r="W918" t="str">
            <v>MZ. R LOTE 13 - LA MERCED - TRUJILLO</v>
          </cell>
          <cell r="X918" t="str">
            <v/>
          </cell>
          <cell r="Y918" t="str">
            <v/>
          </cell>
        </row>
        <row r="919">
          <cell r="A919">
            <v>1353</v>
          </cell>
          <cell r="B919" t="str">
            <v>MEDICINA</v>
          </cell>
          <cell r="C919" t="str">
            <v>MEDICINA</v>
          </cell>
          <cell r="D919" t="str">
            <v>BARRANTES CABRERA MOISES</v>
          </cell>
          <cell r="E919" t="str">
            <v>NOMBRADO</v>
          </cell>
          <cell r="F919" t="str">
            <v>PRINCIPAL TC</v>
          </cell>
          <cell r="G919">
            <v>485</v>
          </cell>
          <cell r="H919">
            <v>1</v>
          </cell>
          <cell r="I919">
            <v>638.54</v>
          </cell>
          <cell r="J919">
            <v>1170</v>
          </cell>
          <cell r="L919" t="str">
            <v>M</v>
          </cell>
          <cell r="M919" t="str">
            <v>PRI TC</v>
          </cell>
          <cell r="N919">
            <v>17800807</v>
          </cell>
          <cell r="O919">
            <v>20530</v>
          </cell>
          <cell r="P919" t="str">
            <v>MEDICO CIRUJANO</v>
          </cell>
          <cell r="Q919" t="str">
            <v>MAESTRO</v>
          </cell>
          <cell r="S919" t="str">
            <v>DOCTOR</v>
          </cell>
          <cell r="U919" t="str">
            <v>CASADO</v>
          </cell>
          <cell r="V919">
            <v>26558</v>
          </cell>
          <cell r="W919" t="str">
            <v>AV. AMERICA SUR N° 4060 - SAN ANDRES - TRUJILLO</v>
          </cell>
          <cell r="X919" t="str">
            <v/>
          </cell>
          <cell r="Y919" t="str">
            <v/>
          </cell>
        </row>
        <row r="920">
          <cell r="A920">
            <v>1416</v>
          </cell>
          <cell r="B920" t="str">
            <v>MEDICINA</v>
          </cell>
          <cell r="C920" t="str">
            <v>MEDICINA</v>
          </cell>
          <cell r="D920" t="str">
            <v>VICUÑA PEREZ HUGO ALFREDO</v>
          </cell>
          <cell r="E920" t="str">
            <v>NOMBRADO</v>
          </cell>
          <cell r="F920" t="str">
            <v>PRINCIPAL TC</v>
          </cell>
          <cell r="G920">
            <v>486</v>
          </cell>
          <cell r="H920">
            <v>1</v>
          </cell>
          <cell r="I920">
            <v>638.54</v>
          </cell>
          <cell r="J920">
            <v>1170</v>
          </cell>
          <cell r="L920" t="str">
            <v>M</v>
          </cell>
          <cell r="M920" t="str">
            <v>PRI TC</v>
          </cell>
          <cell r="N920">
            <v>17909501</v>
          </cell>
          <cell r="O920">
            <v>20530</v>
          </cell>
          <cell r="P920" t="str">
            <v>MEDICO CIRUJANO</v>
          </cell>
          <cell r="Q920" t="str">
            <v>MAESTRO</v>
          </cell>
          <cell r="S920" t="str">
            <v>DOCTOR</v>
          </cell>
          <cell r="U920" t="str">
            <v>CASADO</v>
          </cell>
          <cell r="V920">
            <v>26785</v>
          </cell>
          <cell r="W920" t="str">
            <v>MANSICHE N° 874 - BARRIO MEDICO - TRUJILLO</v>
          </cell>
          <cell r="X920" t="str">
            <v/>
          </cell>
          <cell r="Y920" t="str">
            <v/>
          </cell>
        </row>
        <row r="921">
          <cell r="A921">
            <v>1470</v>
          </cell>
          <cell r="B921" t="str">
            <v>MEDICINA</v>
          </cell>
          <cell r="C921" t="str">
            <v>MEDICINA</v>
          </cell>
          <cell r="D921" t="str">
            <v>ROMERO CANO RICARDO VICTOR</v>
          </cell>
          <cell r="E921" t="str">
            <v>NOMBRADO</v>
          </cell>
          <cell r="F921" t="str">
            <v>PRINCIPAL TC</v>
          </cell>
          <cell r="G921">
            <v>487</v>
          </cell>
          <cell r="H921">
            <v>1</v>
          </cell>
          <cell r="I921">
            <v>638.54</v>
          </cell>
          <cell r="J921">
            <v>1170</v>
          </cell>
          <cell r="L921" t="str">
            <v>M</v>
          </cell>
          <cell r="M921" t="str">
            <v>PRI TC</v>
          </cell>
          <cell r="N921">
            <v>17850178</v>
          </cell>
          <cell r="O921">
            <v>20530</v>
          </cell>
          <cell r="P921" t="str">
            <v>MEDICO CIRUJANO</v>
          </cell>
          <cell r="Q921" t="str">
            <v>MAESTRO</v>
          </cell>
          <cell r="S921" t="str">
            <v xml:space="preserve"> </v>
          </cell>
          <cell r="U921" t="str">
            <v>CASADO</v>
          </cell>
          <cell r="V921">
            <v>23863</v>
          </cell>
          <cell r="W921" t="str">
            <v>LUIS ALBRETH N° 528 - LAS QUINTANAS - TRUJILLO</v>
          </cell>
          <cell r="X921" t="str">
            <v/>
          </cell>
          <cell r="Y921" t="str">
            <v/>
          </cell>
        </row>
        <row r="922">
          <cell r="A922">
            <v>1501</v>
          </cell>
          <cell r="B922" t="str">
            <v>MEDICINA</v>
          </cell>
          <cell r="C922" t="str">
            <v>MEDICINA</v>
          </cell>
          <cell r="D922" t="str">
            <v>VILLANUEVA GALLO HUGO HUMBERTO</v>
          </cell>
          <cell r="E922" t="str">
            <v>NOMBRADO</v>
          </cell>
          <cell r="F922" t="str">
            <v>PRINCIPAL TC</v>
          </cell>
          <cell r="G922">
            <v>488</v>
          </cell>
          <cell r="H922">
            <v>1</v>
          </cell>
          <cell r="I922">
            <v>638.54</v>
          </cell>
          <cell r="J922">
            <v>1170</v>
          </cell>
          <cell r="L922" t="str">
            <v>M</v>
          </cell>
          <cell r="M922" t="str">
            <v>PRI TC</v>
          </cell>
          <cell r="N922">
            <v>17847596</v>
          </cell>
          <cell r="O922">
            <v>20530</v>
          </cell>
          <cell r="P922" t="str">
            <v>MEDICO CIRUJANO</v>
          </cell>
          <cell r="Q922" t="str">
            <v xml:space="preserve"> </v>
          </cell>
          <cell r="S922" t="str">
            <v xml:space="preserve"> </v>
          </cell>
          <cell r="U922" t="str">
            <v>CASADO</v>
          </cell>
          <cell r="V922">
            <v>27104</v>
          </cell>
          <cell r="W922" t="str">
            <v>MARTINEZ DE CONPAGÑON N° 503 - SAN ANDRES - TRUJILLO</v>
          </cell>
          <cell r="X922" t="str">
            <v/>
          </cell>
          <cell r="Y922" t="str">
            <v/>
          </cell>
        </row>
        <row r="923">
          <cell r="A923">
            <v>1772</v>
          </cell>
          <cell r="B923" t="str">
            <v>MEDICINA</v>
          </cell>
          <cell r="C923" t="str">
            <v>MEDICINA</v>
          </cell>
          <cell r="D923" t="str">
            <v>SANCHEZ CHAVEZ MANUEL ANIBAL</v>
          </cell>
          <cell r="E923" t="str">
            <v>NOMBRADO</v>
          </cell>
          <cell r="F923" t="str">
            <v>PRINCIPAL TC</v>
          </cell>
          <cell r="G923">
            <v>489</v>
          </cell>
          <cell r="H923">
            <v>1</v>
          </cell>
          <cell r="I923">
            <v>631</v>
          </cell>
          <cell r="J923">
            <v>1170</v>
          </cell>
          <cell r="L923" t="str">
            <v>M</v>
          </cell>
          <cell r="M923" t="str">
            <v>PRI TC</v>
          </cell>
          <cell r="N923">
            <v>17837212</v>
          </cell>
          <cell r="O923" t="str">
            <v>A.F.P</v>
          </cell>
          <cell r="P923" t="str">
            <v>MEDICO CIRUJANO</v>
          </cell>
          <cell r="Q923" t="str">
            <v xml:space="preserve"> </v>
          </cell>
          <cell r="S923" t="str">
            <v xml:space="preserve"> </v>
          </cell>
          <cell r="U923" t="str">
            <v>CASADO</v>
          </cell>
          <cell r="V923">
            <v>28216</v>
          </cell>
          <cell r="W923" t="str">
            <v>VICTOR FAJARDO N° 285 - SANTA MARIA V ETAPA - TRUJILLO</v>
          </cell>
          <cell r="X923" t="str">
            <v/>
          </cell>
          <cell r="Y923" t="str">
            <v/>
          </cell>
        </row>
        <row r="924">
          <cell r="A924">
            <v>1913</v>
          </cell>
          <cell r="B924" t="str">
            <v>MEDICINA</v>
          </cell>
          <cell r="C924" t="str">
            <v>MEDICINA</v>
          </cell>
          <cell r="D924" t="str">
            <v>PEREDA VASQUEZ FIRDUSI SAHUARAURA</v>
          </cell>
          <cell r="E924" t="str">
            <v>NOMBRADO</v>
          </cell>
          <cell r="F924" t="str">
            <v>PRINCIPAL TC</v>
          </cell>
          <cell r="G924">
            <v>490</v>
          </cell>
          <cell r="H924">
            <v>1</v>
          </cell>
          <cell r="I924">
            <v>631</v>
          </cell>
          <cell r="J924">
            <v>1170</v>
          </cell>
          <cell r="L924" t="str">
            <v>M</v>
          </cell>
          <cell r="M924" t="str">
            <v>PRI TC</v>
          </cell>
          <cell r="N924">
            <v>17824362</v>
          </cell>
          <cell r="O924" t="str">
            <v>A.F.P</v>
          </cell>
          <cell r="P924" t="str">
            <v>MEDICO CIRUJANO</v>
          </cell>
          <cell r="Q924" t="str">
            <v xml:space="preserve"> </v>
          </cell>
          <cell r="S924" t="str">
            <v xml:space="preserve"> </v>
          </cell>
          <cell r="U924" t="str">
            <v>CASADO</v>
          </cell>
          <cell r="V924">
            <v>28682</v>
          </cell>
          <cell r="W924" t="str">
            <v>SAN VALENTIN N° 190 - SAN ANDRES III ETAPA - TRUJILLO</v>
          </cell>
          <cell r="X924" t="str">
            <v/>
          </cell>
          <cell r="Y924" t="str">
            <v/>
          </cell>
        </row>
        <row r="925">
          <cell r="A925">
            <v>1916</v>
          </cell>
          <cell r="B925" t="str">
            <v>MEDICINA</v>
          </cell>
          <cell r="C925" t="str">
            <v>MEDICINA</v>
          </cell>
          <cell r="D925" t="str">
            <v>COMPEN DE ROJAS LUCRECIA</v>
          </cell>
          <cell r="E925" t="str">
            <v>NOMBRADO</v>
          </cell>
          <cell r="F925" t="str">
            <v>PRINCIPAL TC</v>
          </cell>
          <cell r="G925">
            <v>491</v>
          </cell>
          <cell r="H925">
            <v>1</v>
          </cell>
          <cell r="I925">
            <v>631</v>
          </cell>
          <cell r="J925">
            <v>1170</v>
          </cell>
          <cell r="L925" t="str">
            <v>F</v>
          </cell>
          <cell r="M925" t="str">
            <v>PRI TC</v>
          </cell>
          <cell r="N925">
            <v>17828218</v>
          </cell>
          <cell r="O925" t="str">
            <v>A.F.P</v>
          </cell>
          <cell r="P925" t="str">
            <v>MEDICO CIRUJANO</v>
          </cell>
          <cell r="Q925" t="str">
            <v>MAESTRO</v>
          </cell>
          <cell r="S925" t="str">
            <v xml:space="preserve"> </v>
          </cell>
          <cell r="U925" t="str">
            <v>CASADO</v>
          </cell>
          <cell r="V925">
            <v>28703</v>
          </cell>
          <cell r="W925" t="str">
            <v>TEODORO VARCARCEL N° 621 - PRIMAVERA - TRUJILLO</v>
          </cell>
          <cell r="X925" t="str">
            <v/>
          </cell>
          <cell r="Y925" t="str">
            <v/>
          </cell>
        </row>
        <row r="926">
          <cell r="A926">
            <v>4683</v>
          </cell>
          <cell r="B926" t="str">
            <v>MEDICINA</v>
          </cell>
          <cell r="C926" t="str">
            <v>MEDICINA</v>
          </cell>
          <cell r="D926" t="str">
            <v>CONCEPCION URTEAGA LUIS ALBERTO</v>
          </cell>
          <cell r="E926" t="str">
            <v>NOMBRADO</v>
          </cell>
          <cell r="F926" t="str">
            <v>PRINCIPAL TC</v>
          </cell>
          <cell r="G926">
            <v>492</v>
          </cell>
          <cell r="H926">
            <v>1</v>
          </cell>
          <cell r="I926">
            <v>284.22000000000003</v>
          </cell>
          <cell r="J926">
            <v>1170</v>
          </cell>
          <cell r="L926" t="str">
            <v>M</v>
          </cell>
          <cell r="M926" t="str">
            <v>PRI TC</v>
          </cell>
          <cell r="N926">
            <v>18851437</v>
          </cell>
          <cell r="O926" t="str">
            <v>A.F.P</v>
          </cell>
          <cell r="P926" t="str">
            <v>MEDICO CIRUJANO</v>
          </cell>
          <cell r="Q926" t="str">
            <v>MAESTRO</v>
          </cell>
          <cell r="S926" t="str">
            <v>DOCTOR</v>
          </cell>
          <cell r="U926" t="str">
            <v>CASADO</v>
          </cell>
          <cell r="V926">
            <v>35069</v>
          </cell>
          <cell r="W926" t="str">
            <v>HUAMAN N° 242 - VISTA ALEGRE - VICTOR LARCO</v>
          </cell>
          <cell r="X926">
            <v>5</v>
          </cell>
          <cell r="Y926" t="str">
            <v>JEFE DE DEPARTAMENTO</v>
          </cell>
        </row>
        <row r="927">
          <cell r="A927">
            <v>1917</v>
          </cell>
          <cell r="B927" t="str">
            <v>MEDICINA</v>
          </cell>
          <cell r="C927" t="str">
            <v>MEDICINA</v>
          </cell>
          <cell r="D927" t="str">
            <v>GUERRA MARTINEZ JOSE ROLANDO</v>
          </cell>
          <cell r="E927" t="str">
            <v>NOMBRADO</v>
          </cell>
          <cell r="F927" t="str">
            <v>PRINCIPAL TC</v>
          </cell>
          <cell r="G927">
            <v>493</v>
          </cell>
          <cell r="H927">
            <v>1</v>
          </cell>
          <cell r="I927">
            <v>622.41999999999996</v>
          </cell>
          <cell r="J927">
            <v>1170</v>
          </cell>
          <cell r="L927" t="str">
            <v>M</v>
          </cell>
          <cell r="M927" t="str">
            <v>PRI TC</v>
          </cell>
          <cell r="N927">
            <v>17894904</v>
          </cell>
          <cell r="O927" t="str">
            <v>A.F.P</v>
          </cell>
          <cell r="P927" t="str">
            <v>MEDICO CIRUJANO</v>
          </cell>
          <cell r="Q927" t="str">
            <v>MAESTRO</v>
          </cell>
          <cell r="S927" t="str">
            <v xml:space="preserve"> </v>
          </cell>
          <cell r="U927" t="str">
            <v>CASADO</v>
          </cell>
          <cell r="V927">
            <v>28688</v>
          </cell>
          <cell r="W927" t="str">
            <v>LOS RUBIES # 473 - SANTA INES - TRUJILLO</v>
          </cell>
          <cell r="X927" t="str">
            <v/>
          </cell>
          <cell r="Y927" t="str">
            <v/>
          </cell>
        </row>
        <row r="928">
          <cell r="A928">
            <v>1631</v>
          </cell>
          <cell r="B928" t="str">
            <v>MEDICINA</v>
          </cell>
          <cell r="C928" t="str">
            <v>MEDICINA</v>
          </cell>
          <cell r="D928" t="str">
            <v>ROJAS RODRIGUEZ ESMIDIO ELMER</v>
          </cell>
          <cell r="E928" t="str">
            <v>NOMBRADO</v>
          </cell>
          <cell r="F928" t="str">
            <v>ASOCIADO TC</v>
          </cell>
          <cell r="G928">
            <v>498</v>
          </cell>
          <cell r="H928">
            <v>1</v>
          </cell>
          <cell r="I928">
            <v>280.62</v>
          </cell>
          <cell r="J928">
            <v>560</v>
          </cell>
          <cell r="L928" t="str">
            <v>M</v>
          </cell>
          <cell r="M928" t="str">
            <v>ASO TC</v>
          </cell>
          <cell r="N928">
            <v>17828219</v>
          </cell>
          <cell r="O928" t="str">
            <v>A.F.P</v>
          </cell>
          <cell r="P928" t="str">
            <v>MEDICO CIRUJANO</v>
          </cell>
          <cell r="Q928" t="str">
            <v xml:space="preserve"> </v>
          </cell>
          <cell r="S928" t="str">
            <v xml:space="preserve"> </v>
          </cell>
          <cell r="U928" t="str">
            <v>CASADO</v>
          </cell>
          <cell r="V928">
            <v>27454</v>
          </cell>
          <cell r="W928" t="str">
            <v>T. VALCARCEL N° 621 - PRIMAVERA - TRUJILLO</v>
          </cell>
          <cell r="X928" t="str">
            <v/>
          </cell>
          <cell r="Y928" t="str">
            <v/>
          </cell>
        </row>
        <row r="929">
          <cell r="A929">
            <v>2965</v>
          </cell>
          <cell r="B929" t="str">
            <v>MEDICINA</v>
          </cell>
          <cell r="C929" t="str">
            <v>MEDICINA</v>
          </cell>
          <cell r="D929" t="str">
            <v>GAVIDIA RUIZ ANGEL NAPOLEON</v>
          </cell>
          <cell r="E929" t="str">
            <v>NOMBRADO</v>
          </cell>
          <cell r="F929" t="str">
            <v>ASOCIADO TC</v>
          </cell>
          <cell r="G929">
            <v>500</v>
          </cell>
          <cell r="H929">
            <v>1</v>
          </cell>
          <cell r="I929">
            <v>118.92</v>
          </cell>
          <cell r="J929">
            <v>560</v>
          </cell>
          <cell r="L929" t="str">
            <v>M</v>
          </cell>
          <cell r="M929" t="str">
            <v>ASO TC</v>
          </cell>
          <cell r="N929">
            <v>19096402</v>
          </cell>
          <cell r="O929" t="str">
            <v>A.F.P</v>
          </cell>
          <cell r="P929" t="str">
            <v>MEDICO CIRUJANO</v>
          </cell>
          <cell r="Q929" t="str">
            <v>MAESTRO</v>
          </cell>
          <cell r="S929" t="str">
            <v xml:space="preserve"> </v>
          </cell>
          <cell r="U929" t="str">
            <v>CASADO</v>
          </cell>
          <cell r="V929">
            <v>31936</v>
          </cell>
          <cell r="W929" t="str">
            <v>LUIS VALLE GOICOCHEA N° 308 - PALERMO - TRUJILLO</v>
          </cell>
          <cell r="X929" t="str">
            <v/>
          </cell>
          <cell r="Y929" t="str">
            <v/>
          </cell>
        </row>
        <row r="930">
          <cell r="A930">
            <v>4604</v>
          </cell>
          <cell r="B930" t="str">
            <v>MEDICINA</v>
          </cell>
          <cell r="C930" t="str">
            <v>MEDICINA</v>
          </cell>
          <cell r="D930" t="str">
            <v>PLASENCIA ANGULO WILLY FELIPE</v>
          </cell>
          <cell r="E930" t="str">
            <v>NOMBRADO</v>
          </cell>
          <cell r="F930" t="str">
            <v>ASOCIADO TC</v>
          </cell>
          <cell r="G930">
            <v>502</v>
          </cell>
          <cell r="H930">
            <v>1</v>
          </cell>
          <cell r="I930">
            <v>127.72</v>
          </cell>
          <cell r="J930">
            <v>280</v>
          </cell>
          <cell r="L930" t="str">
            <v>M</v>
          </cell>
          <cell r="M930" t="str">
            <v>AUX TC</v>
          </cell>
          <cell r="N930">
            <v>17859058</v>
          </cell>
          <cell r="O930" t="str">
            <v>A.F.P</v>
          </cell>
          <cell r="P930" t="str">
            <v>MEDICO CIRUJANO</v>
          </cell>
          <cell r="Q930" t="str">
            <v>MAESTRO</v>
          </cell>
          <cell r="S930" t="str">
            <v xml:space="preserve"> </v>
          </cell>
          <cell r="U930" t="str">
            <v>CASADO</v>
          </cell>
          <cell r="V930">
            <v>34680</v>
          </cell>
          <cell r="W930" t="str">
            <v>MZ. "D" LOTE 46 - LA ESMERALDA - TRUJILLO</v>
          </cell>
          <cell r="X930" t="str">
            <v/>
          </cell>
          <cell r="Y930" t="str">
            <v/>
          </cell>
        </row>
        <row r="931">
          <cell r="A931">
            <v>4226</v>
          </cell>
          <cell r="B931" t="str">
            <v>MEDICINA</v>
          </cell>
          <cell r="C931" t="str">
            <v>MEDICINA</v>
          </cell>
          <cell r="D931" t="str">
            <v>ALAYO PAREDES JORGE COSME</v>
          </cell>
          <cell r="E931" t="str">
            <v>NOMBRADO</v>
          </cell>
          <cell r="F931" t="str">
            <v>ASOCIADO TC</v>
          </cell>
          <cell r="G931">
            <v>506</v>
          </cell>
          <cell r="H931">
            <v>1</v>
          </cell>
          <cell r="I931">
            <v>277.08</v>
          </cell>
          <cell r="J931">
            <v>560</v>
          </cell>
          <cell r="L931" t="str">
            <v>M</v>
          </cell>
          <cell r="M931" t="str">
            <v>ASO TC</v>
          </cell>
          <cell r="N931">
            <v>17839713</v>
          </cell>
          <cell r="O931" t="str">
            <v>A.F.P</v>
          </cell>
          <cell r="P931" t="str">
            <v>MEDICO CIRUJANO</v>
          </cell>
          <cell r="Q931" t="str">
            <v>MAESTRO</v>
          </cell>
          <cell r="S931" t="str">
            <v xml:space="preserve"> </v>
          </cell>
          <cell r="U931" t="str">
            <v>CASADO</v>
          </cell>
          <cell r="V931">
            <v>33758</v>
          </cell>
          <cell r="W931" t="str">
            <v>MZ. H LOTE 3 III ETAPA - MONSERRATE - TRUJILLO</v>
          </cell>
          <cell r="X931" t="str">
            <v/>
          </cell>
          <cell r="Y931" t="str">
            <v/>
          </cell>
        </row>
        <row r="932">
          <cell r="A932">
            <v>3198</v>
          </cell>
          <cell r="B932" t="str">
            <v>MEDICINA</v>
          </cell>
          <cell r="C932" t="str">
            <v>MEDICINA</v>
          </cell>
          <cell r="D932" t="str">
            <v>ALQUIZAR HORNA OSCAR NERI</v>
          </cell>
          <cell r="E932" t="str">
            <v>NOMBRADO</v>
          </cell>
          <cell r="F932" t="str">
            <v>ASOCIADO TC</v>
          </cell>
          <cell r="G932">
            <v>508</v>
          </cell>
          <cell r="H932">
            <v>1</v>
          </cell>
          <cell r="I932">
            <v>265.42</v>
          </cell>
          <cell r="J932">
            <v>560</v>
          </cell>
          <cell r="L932" t="str">
            <v>M</v>
          </cell>
          <cell r="M932" t="str">
            <v>ASO TC</v>
          </cell>
          <cell r="N932" t="str">
            <v>EXTRANJ.</v>
          </cell>
          <cell r="O932" t="str">
            <v>A.F.P</v>
          </cell>
          <cell r="P932" t="str">
            <v>MEDICO CIRUJANO</v>
          </cell>
          <cell r="Q932" t="str">
            <v>MAESTRO</v>
          </cell>
          <cell r="S932" t="str">
            <v xml:space="preserve"> </v>
          </cell>
          <cell r="U932" t="str">
            <v>CASADO</v>
          </cell>
          <cell r="V932">
            <v>32218</v>
          </cell>
          <cell r="W932" t="str">
            <v>MANCO CAPAC N° 855 - SANTA MARIA - TRUJILLO</v>
          </cell>
          <cell r="X932" t="str">
            <v/>
          </cell>
          <cell r="Y932" t="str">
            <v/>
          </cell>
        </row>
        <row r="933">
          <cell r="A933">
            <v>2832</v>
          </cell>
          <cell r="B933" t="str">
            <v>MEDICINA</v>
          </cell>
          <cell r="C933" t="str">
            <v>MEDICINA</v>
          </cell>
          <cell r="D933" t="str">
            <v>PAJARES MARQUEZ TITO ALFONSO CAMILO</v>
          </cell>
          <cell r="E933" t="str">
            <v>NOMBRADO</v>
          </cell>
          <cell r="F933" t="str">
            <v>ASOCIADO TC</v>
          </cell>
          <cell r="G933">
            <v>514</v>
          </cell>
          <cell r="H933">
            <v>1</v>
          </cell>
          <cell r="I933">
            <v>281.7</v>
          </cell>
          <cell r="J933">
            <v>560</v>
          </cell>
          <cell r="L933" t="str">
            <v>M</v>
          </cell>
          <cell r="M933" t="str">
            <v>ASO TC</v>
          </cell>
          <cell r="N933">
            <v>17857783</v>
          </cell>
          <cell r="O933" t="str">
            <v>A.F.P</v>
          </cell>
          <cell r="P933" t="str">
            <v>MEDICO CIRUJANO</v>
          </cell>
          <cell r="Q933" t="str">
            <v xml:space="preserve"> </v>
          </cell>
          <cell r="S933" t="str">
            <v xml:space="preserve"> </v>
          </cell>
          <cell r="U933" t="str">
            <v>CASADO</v>
          </cell>
          <cell r="V933">
            <v>31371</v>
          </cell>
          <cell r="W933" t="str">
            <v xml:space="preserve">RAYMONDI N° 102 HUANCHACO -  - </v>
          </cell>
          <cell r="X933" t="str">
            <v/>
          </cell>
          <cell r="Y933" t="str">
            <v/>
          </cell>
        </row>
        <row r="934">
          <cell r="A934">
            <v>4166</v>
          </cell>
          <cell r="B934" t="str">
            <v>MEDICINA</v>
          </cell>
          <cell r="C934" t="str">
            <v>MEDICINA</v>
          </cell>
          <cell r="D934" t="str">
            <v>DIAZ PLASENCIA JUAN ALBERTO</v>
          </cell>
          <cell r="E934" t="str">
            <v>NOMBRADO</v>
          </cell>
          <cell r="F934" t="str">
            <v>ASOCIADO TP 20 H</v>
          </cell>
          <cell r="G934">
            <v>515</v>
          </cell>
          <cell r="H934">
            <v>1</v>
          </cell>
          <cell r="I934">
            <v>25.2</v>
          </cell>
          <cell r="J934">
            <v>280</v>
          </cell>
          <cell r="L934" t="str">
            <v>M</v>
          </cell>
          <cell r="M934" t="str">
            <v>ASO TP</v>
          </cell>
          <cell r="N934">
            <v>17810115</v>
          </cell>
          <cell r="O934" t="str">
            <v>A.F.P</v>
          </cell>
          <cell r="P934" t="str">
            <v>MEDICO CIRUJANO</v>
          </cell>
          <cell r="Q934" t="str">
            <v>MAESTRO</v>
          </cell>
          <cell r="S934" t="str">
            <v>DOCTOR</v>
          </cell>
          <cell r="U934" t="str">
            <v>CASADO</v>
          </cell>
          <cell r="V934">
            <v>33557</v>
          </cell>
          <cell r="W934" t="str">
            <v>LAS CASUARINAS 208-210 - SANTA EDELMIRA - VICTOR LARCO</v>
          </cell>
          <cell r="X934" t="str">
            <v/>
          </cell>
          <cell r="Y934" t="str">
            <v/>
          </cell>
        </row>
        <row r="935">
          <cell r="A935">
            <v>1993</v>
          </cell>
          <cell r="B935" t="str">
            <v>MEDICINA</v>
          </cell>
          <cell r="C935" t="str">
            <v>MEDICINA</v>
          </cell>
          <cell r="D935" t="str">
            <v>GUTIERREZ ZERPA HUGO ARNALDO</v>
          </cell>
          <cell r="E935" t="str">
            <v>NOMBRADO</v>
          </cell>
          <cell r="F935" t="str">
            <v>AUXILIAR TC</v>
          </cell>
          <cell r="G935">
            <v>519</v>
          </cell>
          <cell r="H935">
            <v>1</v>
          </cell>
          <cell r="I935">
            <v>124.98</v>
          </cell>
          <cell r="J935">
            <v>280</v>
          </cell>
          <cell r="L935" t="str">
            <v>M</v>
          </cell>
          <cell r="M935" t="str">
            <v>AUX TC</v>
          </cell>
          <cell r="N935">
            <v>17814086</v>
          </cell>
          <cell r="O935" t="str">
            <v>A.F.P</v>
          </cell>
          <cell r="P935" t="str">
            <v>MEDICO CIRUJANO</v>
          </cell>
          <cell r="Q935" t="str">
            <v xml:space="preserve"> </v>
          </cell>
          <cell r="S935" t="str">
            <v xml:space="preserve"> </v>
          </cell>
          <cell r="U935" t="str">
            <v>CASADO</v>
          </cell>
          <cell r="V935">
            <v>29105</v>
          </cell>
          <cell r="W935" t="str">
            <v>ATAHUALPA N° 232 - SANTA MARIA - TRUJILLO</v>
          </cell>
          <cell r="X935" t="str">
            <v/>
          </cell>
          <cell r="Y935" t="str">
            <v/>
          </cell>
        </row>
        <row r="936">
          <cell r="A936">
            <v>3248</v>
          </cell>
          <cell r="B936" t="str">
            <v>MEDICINA</v>
          </cell>
          <cell r="C936" t="str">
            <v>MEDICINA</v>
          </cell>
          <cell r="D936" t="str">
            <v>RAMIREZ BOCANEGRA MAXIMO ALFREDO</v>
          </cell>
          <cell r="E936" t="str">
            <v>NOMBRADO</v>
          </cell>
          <cell r="F936" t="str">
            <v>AUXILIAR TC</v>
          </cell>
          <cell r="G936">
            <v>520</v>
          </cell>
          <cell r="H936">
            <v>1</v>
          </cell>
          <cell r="I936">
            <v>124.24</v>
          </cell>
          <cell r="J936">
            <v>280</v>
          </cell>
          <cell r="L936" t="str">
            <v>M</v>
          </cell>
          <cell r="M936" t="str">
            <v>AUX TC</v>
          </cell>
          <cell r="N936">
            <v>17874745</v>
          </cell>
          <cell r="O936" t="str">
            <v>A.F.P</v>
          </cell>
          <cell r="P936" t="str">
            <v>MEDICO CIRUJANO</v>
          </cell>
          <cell r="Q936" t="str">
            <v xml:space="preserve"> </v>
          </cell>
          <cell r="S936" t="str">
            <v xml:space="preserve"> </v>
          </cell>
          <cell r="U936" t="str">
            <v>CASADO</v>
          </cell>
          <cell r="V936">
            <v>32417</v>
          </cell>
          <cell r="W936" t="str">
            <v>LAS MAGNOLIAS # 413 - CALIFORNIA - VICTOR LARCO</v>
          </cell>
          <cell r="X936" t="str">
            <v/>
          </cell>
          <cell r="Y936" t="str">
            <v/>
          </cell>
        </row>
        <row r="937">
          <cell r="A937">
            <v>5395</v>
          </cell>
          <cell r="B937" t="str">
            <v>MEDICINA</v>
          </cell>
          <cell r="C937" t="str">
            <v>MEDICINA</v>
          </cell>
          <cell r="D937" t="str">
            <v>VILELA DESPOSORIO CARLOS DAVID</v>
          </cell>
          <cell r="E937" t="str">
            <v>NOMBRADO</v>
          </cell>
          <cell r="F937" t="str">
            <v>AUXILIAR TC</v>
          </cell>
          <cell r="G937">
            <v>521</v>
          </cell>
          <cell r="H937">
            <v>1</v>
          </cell>
          <cell r="I937">
            <v>130.38</v>
          </cell>
          <cell r="J937">
            <v>280</v>
          </cell>
          <cell r="L937" t="str">
            <v>M</v>
          </cell>
          <cell r="M937" t="str">
            <v>AUX TC</v>
          </cell>
          <cell r="N937">
            <v>17815868</v>
          </cell>
          <cell r="O937" t="str">
            <v>A.F.P</v>
          </cell>
          <cell r="P937" t="str">
            <v>MEDICO CIRUJANO</v>
          </cell>
          <cell r="Q937" t="str">
            <v>MAESTRO</v>
          </cell>
          <cell r="S937" t="str">
            <v xml:space="preserve"> </v>
          </cell>
          <cell r="U937" t="str">
            <v>SOLTERO</v>
          </cell>
          <cell r="V937">
            <v>37628</v>
          </cell>
          <cell r="W937" t="str">
            <v>CARLOS BACA FLOR - STO. DOMINGUITO - TRUJILLO</v>
          </cell>
          <cell r="X937" t="str">
            <v/>
          </cell>
          <cell r="Y937" t="str">
            <v/>
          </cell>
        </row>
        <row r="938">
          <cell r="A938">
            <v>5448</v>
          </cell>
          <cell r="B938" t="str">
            <v>MEDICINA</v>
          </cell>
          <cell r="C938" t="str">
            <v>MEDICINA</v>
          </cell>
          <cell r="D938" t="str">
            <v>ASMAT ANHUAMAN ANA MARISELA</v>
          </cell>
          <cell r="E938" t="str">
            <v>NOMBRADO</v>
          </cell>
          <cell r="F938" t="str">
            <v>AUXILIAR TC</v>
          </cell>
          <cell r="G938">
            <v>522</v>
          </cell>
          <cell r="H938">
            <v>1</v>
          </cell>
          <cell r="I938">
            <v>0</v>
          </cell>
          <cell r="J938">
            <v>280</v>
          </cell>
          <cell r="L938" t="str">
            <v>F</v>
          </cell>
          <cell r="M938" t="str">
            <v>AUX TC</v>
          </cell>
          <cell r="N938">
            <v>17848724</v>
          </cell>
          <cell r="O938" t="str">
            <v>A.F.P.</v>
          </cell>
          <cell r="P938" t="str">
            <v>MEDICO CIRUJANO</v>
          </cell>
          <cell r="Q938" t="str">
            <v xml:space="preserve"> </v>
          </cell>
          <cell r="S938" t="str">
            <v xml:space="preserve"> </v>
          </cell>
          <cell r="U938" t="str">
            <v>SOLTERA</v>
          </cell>
          <cell r="V938">
            <v>37834</v>
          </cell>
          <cell r="W938" t="str">
            <v>MANSICHE # 1283 A -12 - SAN SALVADOR - TRUJILLO</v>
          </cell>
          <cell r="X938" t="str">
            <v/>
          </cell>
          <cell r="Y938" t="str">
            <v/>
          </cell>
        </row>
        <row r="939">
          <cell r="A939">
            <v>4953</v>
          </cell>
          <cell r="B939" t="str">
            <v>MEDICINA</v>
          </cell>
          <cell r="C939" t="str">
            <v>MEDICINA</v>
          </cell>
          <cell r="D939" t="str">
            <v>VALVERDE LOPEZ JENNY CARLOTA</v>
          </cell>
          <cell r="E939" t="str">
            <v>NOMBRADO</v>
          </cell>
          <cell r="F939" t="str">
            <v>AUXILIAR TC</v>
          </cell>
          <cell r="G939">
            <v>524</v>
          </cell>
          <cell r="H939">
            <v>1</v>
          </cell>
          <cell r="I939">
            <v>130.38</v>
          </cell>
          <cell r="J939">
            <v>280</v>
          </cell>
          <cell r="L939" t="str">
            <v>F</v>
          </cell>
          <cell r="M939" t="str">
            <v>AUX TC</v>
          </cell>
          <cell r="N939">
            <v>18136456</v>
          </cell>
          <cell r="O939" t="str">
            <v>A.F.P</v>
          </cell>
          <cell r="P939" t="str">
            <v>MEDICO CIRUJANO</v>
          </cell>
          <cell r="Q939" t="str">
            <v xml:space="preserve"> </v>
          </cell>
          <cell r="S939" t="str">
            <v xml:space="preserve"> </v>
          </cell>
          <cell r="U939" t="str">
            <v>CASADA</v>
          </cell>
          <cell r="V939">
            <v>36283</v>
          </cell>
          <cell r="W939" t="str">
            <v>PARAGUAY 357 - EL RECREO - TRUJILLO</v>
          </cell>
          <cell r="X939" t="str">
            <v/>
          </cell>
          <cell r="Y939" t="str">
            <v/>
          </cell>
        </row>
        <row r="940">
          <cell r="A940">
            <v>5447</v>
          </cell>
          <cell r="B940" t="str">
            <v>MEDICINA</v>
          </cell>
          <cell r="C940" t="str">
            <v>MEDICINA</v>
          </cell>
          <cell r="D940" t="str">
            <v>ALDAVE HERRERA AUGUSTO MANUEL</v>
          </cell>
          <cell r="E940" t="str">
            <v>NOMBRADO</v>
          </cell>
          <cell r="F940" t="str">
            <v>AUXILIAR TP 20 H</v>
          </cell>
          <cell r="G940">
            <v>525</v>
          </cell>
          <cell r="H940">
            <v>1</v>
          </cell>
          <cell r="I940">
            <v>0</v>
          </cell>
          <cell r="J940">
            <v>0</v>
          </cell>
          <cell r="L940" t="str">
            <v>M</v>
          </cell>
          <cell r="M940" t="str">
            <v>AUX TP</v>
          </cell>
          <cell r="N940">
            <v>17817124</v>
          </cell>
          <cell r="O940" t="str">
            <v>A.F.P.</v>
          </cell>
          <cell r="P940" t="str">
            <v>MEDICO CIRUJANO</v>
          </cell>
          <cell r="Q940" t="str">
            <v xml:space="preserve"> </v>
          </cell>
          <cell r="S940" t="str">
            <v xml:space="preserve"> </v>
          </cell>
          <cell r="U940" t="str">
            <v>SOLTERO</v>
          </cell>
          <cell r="V940">
            <v>37834</v>
          </cell>
          <cell r="W940" t="str">
            <v>LOS LAURELES 263 - CALIFORNIA - TRUJILLO</v>
          </cell>
          <cell r="X940" t="str">
            <v/>
          </cell>
          <cell r="Y940" t="str">
            <v/>
          </cell>
        </row>
        <row r="941">
          <cell r="A941">
            <v>5446</v>
          </cell>
          <cell r="B941" t="str">
            <v>MEDICINA</v>
          </cell>
          <cell r="C941" t="str">
            <v>MEDICINA</v>
          </cell>
          <cell r="D941" t="str">
            <v>ABANTO MONTALVAN PERCY HERNAN</v>
          </cell>
          <cell r="E941" t="str">
            <v>NOMBRADO</v>
          </cell>
          <cell r="F941" t="str">
            <v>AUXILIAR TP 20 H</v>
          </cell>
          <cell r="G941">
            <v>526</v>
          </cell>
          <cell r="H941">
            <v>1</v>
          </cell>
          <cell r="I941">
            <v>0</v>
          </cell>
          <cell r="J941">
            <v>0</v>
          </cell>
          <cell r="L941" t="str">
            <v>M</v>
          </cell>
          <cell r="M941" t="str">
            <v>AUX TP</v>
          </cell>
          <cell r="N941">
            <v>17814806</v>
          </cell>
          <cell r="O941" t="str">
            <v>A.F.P.</v>
          </cell>
          <cell r="P941" t="str">
            <v>MEDICO CIRUJANO</v>
          </cell>
          <cell r="Q941" t="str">
            <v xml:space="preserve"> </v>
          </cell>
          <cell r="S941" t="str">
            <v xml:space="preserve"> </v>
          </cell>
          <cell r="U941" t="str">
            <v>CASADO</v>
          </cell>
          <cell r="V941">
            <v>37834</v>
          </cell>
          <cell r="W941" t="str">
            <v>SANTA LUCIA 350 V-18 DPTO. 301 - LA MERCED - TRUJILLO</v>
          </cell>
          <cell r="X941" t="str">
            <v/>
          </cell>
          <cell r="Y941" t="str">
            <v/>
          </cell>
        </row>
        <row r="942">
          <cell r="A942">
            <v>3197</v>
          </cell>
          <cell r="B942" t="str">
            <v>MEDICINA</v>
          </cell>
          <cell r="C942" t="str">
            <v>MEDICINA</v>
          </cell>
          <cell r="D942" t="str">
            <v>KCOMT CHE NELSON EDUARDO</v>
          </cell>
          <cell r="E942" t="str">
            <v>NOMBRADO</v>
          </cell>
          <cell r="F942" t="str">
            <v>AUXILIAR TP 20 H</v>
          </cell>
          <cell r="G942">
            <v>527</v>
          </cell>
          <cell r="H942">
            <v>1</v>
          </cell>
          <cell r="I942">
            <v>20.3</v>
          </cell>
          <cell r="J942">
            <v>140</v>
          </cell>
          <cell r="L942" t="str">
            <v>M</v>
          </cell>
          <cell r="M942" t="str">
            <v>AUX TP</v>
          </cell>
          <cell r="N942">
            <v>17894497</v>
          </cell>
          <cell r="O942" t="str">
            <v>A.F.P</v>
          </cell>
          <cell r="P942" t="str">
            <v>MEDICO CIRUJANO</v>
          </cell>
          <cell r="Q942" t="str">
            <v xml:space="preserve"> </v>
          </cell>
          <cell r="S942" t="str">
            <v xml:space="preserve"> </v>
          </cell>
          <cell r="U942" t="str">
            <v>CASADO</v>
          </cell>
          <cell r="V942">
            <v>32212</v>
          </cell>
          <cell r="W942" t="str">
            <v>COLOMBIA # 109 - EL RECREO - TRUJILLO</v>
          </cell>
          <cell r="X942" t="str">
            <v/>
          </cell>
          <cell r="Y942" t="str">
            <v/>
          </cell>
        </row>
        <row r="943">
          <cell r="A943">
            <v>4828</v>
          </cell>
          <cell r="B943" t="str">
            <v>MEDICINA</v>
          </cell>
          <cell r="C943" t="str">
            <v>MEDICINA</v>
          </cell>
          <cell r="D943" t="str">
            <v>OLIVERA GONZALEZ SILVIA MILAGRO</v>
          </cell>
          <cell r="E943" t="str">
            <v>NOMBRADO</v>
          </cell>
          <cell r="F943" t="str">
            <v>AUXILIAR TP 20 H</v>
          </cell>
          <cell r="G943">
            <v>528</v>
          </cell>
          <cell r="H943">
            <v>1</v>
          </cell>
          <cell r="I943">
            <v>29.34</v>
          </cell>
          <cell r="J943">
            <v>140</v>
          </cell>
          <cell r="L943" t="str">
            <v>F</v>
          </cell>
          <cell r="M943" t="str">
            <v>AUX TP</v>
          </cell>
          <cell r="N943">
            <v>47891582</v>
          </cell>
          <cell r="O943" t="str">
            <v>A.F.P</v>
          </cell>
          <cell r="P943" t="str">
            <v>MEDICO CIRUJANO</v>
          </cell>
          <cell r="Q943" t="str">
            <v xml:space="preserve"> </v>
          </cell>
          <cell r="S943" t="str">
            <v xml:space="preserve"> </v>
          </cell>
          <cell r="U943" t="str">
            <v>CASADA</v>
          </cell>
          <cell r="V943">
            <v>35886</v>
          </cell>
          <cell r="W943" t="str">
            <v>PALLARDELLI N° 355 - RAZURI - TRUJILLO</v>
          </cell>
          <cell r="X943" t="str">
            <v/>
          </cell>
          <cell r="Y943" t="str">
            <v/>
          </cell>
        </row>
        <row r="944">
          <cell r="A944">
            <v>5268</v>
          </cell>
          <cell r="B944" t="str">
            <v>MEDICINA</v>
          </cell>
          <cell r="C944" t="str">
            <v>MEDICINA</v>
          </cell>
          <cell r="D944" t="str">
            <v>SANCHEZ TAMAYO SEGUNDO ROGER</v>
          </cell>
          <cell r="E944" t="str">
            <v>NOMBRADO</v>
          </cell>
          <cell r="F944" t="str">
            <v>AUXILIAR TP 20 H</v>
          </cell>
          <cell r="G944">
            <v>529</v>
          </cell>
          <cell r="H944">
            <v>1</v>
          </cell>
          <cell r="I944">
            <v>0</v>
          </cell>
          <cell r="J944">
            <v>140</v>
          </cell>
          <cell r="L944" t="str">
            <v>M</v>
          </cell>
          <cell r="M944" t="str">
            <v>AUX TP</v>
          </cell>
          <cell r="N944">
            <v>17809242</v>
          </cell>
          <cell r="O944" t="str">
            <v>A.F.P.</v>
          </cell>
          <cell r="P944" t="str">
            <v>MEDICO CIRUJANO</v>
          </cell>
          <cell r="Q944" t="str">
            <v xml:space="preserve"> </v>
          </cell>
          <cell r="S944" t="str">
            <v xml:space="preserve"> </v>
          </cell>
          <cell r="U944" t="str">
            <v>CASADO</v>
          </cell>
          <cell r="V944">
            <v>37196</v>
          </cell>
          <cell r="W944" t="str">
            <v>LOS COCOTEROS 417 - EL GOLF - VICTOR LARCO</v>
          </cell>
          <cell r="X944" t="str">
            <v/>
          </cell>
          <cell r="Y944" t="str">
            <v/>
          </cell>
        </row>
        <row r="945">
          <cell r="A945">
            <v>4585</v>
          </cell>
          <cell r="B945" t="str">
            <v>MEDICINA</v>
          </cell>
          <cell r="C945" t="str">
            <v>MEDICINA</v>
          </cell>
          <cell r="D945" t="str">
            <v>DELGADO TELLO HUMBERTO</v>
          </cell>
          <cell r="E945" t="str">
            <v>NOMBRADO</v>
          </cell>
          <cell r="F945" t="str">
            <v>AUXILIAR TP 20 H</v>
          </cell>
          <cell r="G945">
            <v>530</v>
          </cell>
          <cell r="H945">
            <v>1</v>
          </cell>
          <cell r="I945">
            <v>25.2</v>
          </cell>
          <cell r="J945">
            <v>140</v>
          </cell>
          <cell r="L945" t="str">
            <v>M</v>
          </cell>
          <cell r="M945" t="str">
            <v>AUX TP</v>
          </cell>
          <cell r="N945">
            <v>17897060</v>
          </cell>
          <cell r="O945">
            <v>19990</v>
          </cell>
          <cell r="P945" t="str">
            <v>MEDICO CIRUJANO</v>
          </cell>
          <cell r="Q945" t="str">
            <v xml:space="preserve"> </v>
          </cell>
          <cell r="S945" t="str">
            <v xml:space="preserve"> </v>
          </cell>
          <cell r="U945" t="str">
            <v>SOLTERO</v>
          </cell>
          <cell r="V945">
            <v>34582</v>
          </cell>
          <cell r="W945" t="str">
            <v>ALFONSO UGARTE 462-8 - CENTRO CIVICO - TRUJILLO</v>
          </cell>
          <cell r="X945" t="str">
            <v/>
          </cell>
          <cell r="Y945" t="str">
            <v/>
          </cell>
        </row>
        <row r="946">
          <cell r="A946">
            <v>3170</v>
          </cell>
          <cell r="B946" t="str">
            <v>MEDICINA</v>
          </cell>
          <cell r="C946" t="str">
            <v>MEDICINA</v>
          </cell>
          <cell r="D946" t="str">
            <v>NIETO CALDERON JUAN MIGUEL</v>
          </cell>
          <cell r="E946" t="str">
            <v>NOMBRADO</v>
          </cell>
          <cell r="F946" t="str">
            <v>AUXILIAR TP 20 H</v>
          </cell>
          <cell r="G946">
            <v>531</v>
          </cell>
          <cell r="H946">
            <v>1</v>
          </cell>
          <cell r="I946">
            <v>14.7</v>
          </cell>
          <cell r="J946">
            <v>140</v>
          </cell>
          <cell r="L946" t="str">
            <v>M</v>
          </cell>
          <cell r="M946" t="str">
            <v>AUX TP</v>
          </cell>
          <cell r="N946">
            <v>18135258</v>
          </cell>
          <cell r="O946" t="str">
            <v>A.F.P</v>
          </cell>
          <cell r="P946" t="str">
            <v>MEDICO CIRUJANO</v>
          </cell>
          <cell r="Q946" t="str">
            <v>MAESTRO</v>
          </cell>
          <cell r="S946" t="str">
            <v xml:space="preserve"> </v>
          </cell>
          <cell r="U946" t="str">
            <v>CASADO</v>
          </cell>
          <cell r="V946">
            <v>32167</v>
          </cell>
          <cell r="W946" t="str">
            <v xml:space="preserve">CARLOS WIESSE N° 683 VISTA BELLA -  - </v>
          </cell>
          <cell r="X946" t="str">
            <v/>
          </cell>
          <cell r="Y946" t="str">
            <v/>
          </cell>
        </row>
        <row r="947">
          <cell r="A947">
            <v>5690</v>
          </cell>
          <cell r="B947" t="str">
            <v>MEDICINA</v>
          </cell>
          <cell r="C947" t="str">
            <v>MEDICINA</v>
          </cell>
          <cell r="D947" t="str">
            <v>TRUJILLO NECIOSUP MILAGROS ELIZABETH</v>
          </cell>
          <cell r="E947" t="str">
            <v>NOMBRADO</v>
          </cell>
          <cell r="F947" t="str">
            <v>AUXILIAR TP 20 H</v>
          </cell>
          <cell r="G947">
            <v>532</v>
          </cell>
          <cell r="H947">
            <v>1</v>
          </cell>
          <cell r="I947">
            <v>0</v>
          </cell>
          <cell r="J947">
            <v>0</v>
          </cell>
          <cell r="L947" t="str">
            <v>F</v>
          </cell>
          <cell r="M947" t="str">
            <v>AUX TP</v>
          </cell>
          <cell r="N947">
            <v>18136723</v>
          </cell>
          <cell r="O947">
            <v>19990</v>
          </cell>
          <cell r="P947" t="str">
            <v>MEDICO CIRUJANO</v>
          </cell>
          <cell r="Q947" t="str">
            <v xml:space="preserve"> </v>
          </cell>
          <cell r="S947" t="str">
            <v xml:space="preserve"> </v>
          </cell>
          <cell r="U947" t="str">
            <v>**</v>
          </cell>
          <cell r="V947">
            <v>39251</v>
          </cell>
          <cell r="W947" t="str">
            <v xml:space="preserve"> -  - </v>
          </cell>
          <cell r="X947" t="str">
            <v/>
          </cell>
          <cell r="Y947" t="str">
            <v/>
          </cell>
        </row>
        <row r="948">
          <cell r="A948">
            <v>4104</v>
          </cell>
          <cell r="B948" t="str">
            <v>MEDICINA</v>
          </cell>
          <cell r="C948" t="str">
            <v>MEDICINA</v>
          </cell>
          <cell r="D948" t="str">
            <v>REQUENA FUENTES VICTOR RAUL</v>
          </cell>
          <cell r="E948" t="str">
            <v>NOMBRADO</v>
          </cell>
          <cell r="F948" t="str">
            <v>AUXILIAR TP 20 H</v>
          </cell>
          <cell r="G948">
            <v>533</v>
          </cell>
          <cell r="H948">
            <v>1</v>
          </cell>
          <cell r="I948">
            <v>29.34</v>
          </cell>
          <cell r="J948">
            <v>140</v>
          </cell>
          <cell r="L948" t="str">
            <v>M</v>
          </cell>
          <cell r="M948" t="str">
            <v>AUX TP</v>
          </cell>
          <cell r="N948">
            <v>17841048</v>
          </cell>
          <cell r="O948" t="str">
            <v>A.F.P</v>
          </cell>
          <cell r="P948" t="str">
            <v>MEDICO CIRUJANO</v>
          </cell>
          <cell r="Q948" t="str">
            <v xml:space="preserve"> </v>
          </cell>
          <cell r="S948" t="str">
            <v xml:space="preserve"> </v>
          </cell>
          <cell r="U948" t="str">
            <v>CASADO</v>
          </cell>
          <cell r="V948">
            <v>33378</v>
          </cell>
          <cell r="W948" t="str">
            <v>AGUA MARINA H - 30 - LOS CEDROS - TRUJILLO</v>
          </cell>
          <cell r="X948" t="str">
            <v/>
          </cell>
          <cell r="Y948" t="str">
            <v/>
          </cell>
        </row>
        <row r="949">
          <cell r="A949">
            <v>4092</v>
          </cell>
          <cell r="B949" t="str">
            <v>MEDICINA</v>
          </cell>
          <cell r="C949" t="str">
            <v>MEDICINA</v>
          </cell>
          <cell r="D949" t="str">
            <v>ASENJO PEREZ CONCHITA DEL PILAR</v>
          </cell>
          <cell r="E949" t="str">
            <v>NOMBRADO</v>
          </cell>
          <cell r="F949" t="str">
            <v>PRINCIPAL TC</v>
          </cell>
          <cell r="G949">
            <v>943</v>
          </cell>
          <cell r="H949">
            <v>1</v>
          </cell>
          <cell r="I949">
            <v>634.62</v>
          </cell>
          <cell r="J949">
            <v>1170</v>
          </cell>
          <cell r="L949" t="str">
            <v>F</v>
          </cell>
          <cell r="M949" t="str">
            <v>PRI TC</v>
          </cell>
          <cell r="N949">
            <v>43759472</v>
          </cell>
          <cell r="O949" t="str">
            <v>A.F.P</v>
          </cell>
          <cell r="P949" t="str">
            <v>MEDICO CIRUJANO</v>
          </cell>
          <cell r="Q949" t="str">
            <v>MAESTRO</v>
          </cell>
          <cell r="S949" t="str">
            <v xml:space="preserve"> </v>
          </cell>
          <cell r="U949" t="str">
            <v>CASADA</v>
          </cell>
          <cell r="V949">
            <v>33050</v>
          </cell>
          <cell r="W949" t="str">
            <v xml:space="preserve">PSJ. LOS TORDOS N° 1244 LOS PINOS -  - </v>
          </cell>
          <cell r="X949" t="str">
            <v/>
          </cell>
          <cell r="Y949" t="str">
            <v/>
          </cell>
        </row>
        <row r="950">
          <cell r="A950">
            <v>2896</v>
          </cell>
          <cell r="B950" t="str">
            <v>MEDICINA</v>
          </cell>
          <cell r="C950" t="str">
            <v>MEDICINA</v>
          </cell>
          <cell r="D950" t="str">
            <v>ARCE MIMBELA WALTER MIGUEL</v>
          </cell>
          <cell r="E950" t="str">
            <v>NOMBRADO</v>
          </cell>
          <cell r="F950" t="str">
            <v>PRINCIPAL TC</v>
          </cell>
          <cell r="G950">
            <v>944</v>
          </cell>
          <cell r="H950">
            <v>1</v>
          </cell>
          <cell r="I950">
            <v>627.66</v>
          </cell>
          <cell r="J950">
            <v>1170</v>
          </cell>
          <cell r="L950" t="str">
            <v>M</v>
          </cell>
          <cell r="M950" t="str">
            <v>PRI TP</v>
          </cell>
          <cell r="N950">
            <v>17817124</v>
          </cell>
          <cell r="O950" t="str">
            <v>A.F.P</v>
          </cell>
          <cell r="P950" t="str">
            <v>MEDICO CIRUJANO</v>
          </cell>
          <cell r="Q950" t="str">
            <v>MAESTRO</v>
          </cell>
          <cell r="S950" t="str">
            <v xml:space="preserve"> </v>
          </cell>
          <cell r="U950" t="str">
            <v>CASADO</v>
          </cell>
          <cell r="V950">
            <v>31062</v>
          </cell>
          <cell r="W950" t="str">
            <v xml:space="preserve">MARTINES DE COMPAÑON N° 522 SAN ANDRES -  - </v>
          </cell>
          <cell r="X950" t="str">
            <v/>
          </cell>
          <cell r="Y950" t="str">
            <v/>
          </cell>
        </row>
        <row r="951">
          <cell r="A951">
            <v>4094</v>
          </cell>
          <cell r="B951" t="str">
            <v>MEDICINA</v>
          </cell>
          <cell r="C951" t="str">
            <v>MEDICINA</v>
          </cell>
          <cell r="D951" t="str">
            <v>NUÑEZ LLANOS MANUEL SEGUNDO</v>
          </cell>
          <cell r="E951" t="str">
            <v>NOMBRADO</v>
          </cell>
          <cell r="F951" t="str">
            <v>PRINCIPAL TC</v>
          </cell>
          <cell r="G951">
            <v>945</v>
          </cell>
          <cell r="H951">
            <v>1</v>
          </cell>
          <cell r="I951">
            <v>622.44000000000005</v>
          </cell>
          <cell r="J951">
            <v>1170</v>
          </cell>
          <cell r="L951" t="str">
            <v>M</v>
          </cell>
          <cell r="M951" t="str">
            <v>PRI TC</v>
          </cell>
          <cell r="N951">
            <v>17869877</v>
          </cell>
          <cell r="O951" t="str">
            <v>A.F.P</v>
          </cell>
          <cell r="P951" t="str">
            <v>MEDICO CIRUJANO</v>
          </cell>
          <cell r="Q951" t="str">
            <v>MAESTRO</v>
          </cell>
          <cell r="S951" t="str">
            <v xml:space="preserve"> </v>
          </cell>
          <cell r="U951" t="str">
            <v>CASADO</v>
          </cell>
          <cell r="V951">
            <v>33049</v>
          </cell>
          <cell r="W951" t="str">
            <v>CESAR VALLEJO # 443 - PALERMO - TRUJILLO</v>
          </cell>
          <cell r="X951" t="str">
            <v/>
          </cell>
          <cell r="Y951" t="str">
            <v/>
          </cell>
        </row>
        <row r="952">
          <cell r="A952">
            <v>3342</v>
          </cell>
          <cell r="B952" t="str">
            <v>MEDICINA</v>
          </cell>
          <cell r="C952" t="str">
            <v>MEDICINA</v>
          </cell>
          <cell r="D952" t="str">
            <v>GUARNIZ AGUILAR JUAN MANUEL</v>
          </cell>
          <cell r="E952" t="str">
            <v>NOMBRADO</v>
          </cell>
          <cell r="F952" t="str">
            <v>PRINCIPAL TP 20 H</v>
          </cell>
          <cell r="G952">
            <v>946</v>
          </cell>
          <cell r="H952">
            <v>1</v>
          </cell>
          <cell r="I952">
            <v>257.66000000000003</v>
          </cell>
          <cell r="J952">
            <v>585</v>
          </cell>
          <cell r="L952" t="str">
            <v>M</v>
          </cell>
          <cell r="M952" t="str">
            <v>PRI TP</v>
          </cell>
          <cell r="N952">
            <v>18825423</v>
          </cell>
          <cell r="O952" t="str">
            <v>A.F.P</v>
          </cell>
          <cell r="P952" t="str">
            <v>MEDICO CIRUJANO</v>
          </cell>
          <cell r="Q952" t="str">
            <v>MAESTRO</v>
          </cell>
          <cell r="S952" t="str">
            <v xml:space="preserve"> </v>
          </cell>
          <cell r="U952" t="str">
            <v>CASADO</v>
          </cell>
          <cell r="V952">
            <v>32629</v>
          </cell>
          <cell r="W952" t="str">
            <v>LAS CAMELIAS N° 945 - LAS PALMERAS DEL GOLF - VICTOR LARCO</v>
          </cell>
          <cell r="X952" t="str">
            <v/>
          </cell>
          <cell r="Y952" t="str">
            <v/>
          </cell>
        </row>
        <row r="953">
          <cell r="A953">
            <v>5001</v>
          </cell>
          <cell r="B953" t="str">
            <v>MEDICINA</v>
          </cell>
          <cell r="C953" t="str">
            <v>MEDICINA</v>
          </cell>
          <cell r="D953" t="str">
            <v>SCHULZ CACERES HANS EDGARDO</v>
          </cell>
          <cell r="E953" t="str">
            <v>NOMBRADO</v>
          </cell>
          <cell r="F953" t="str">
            <v>PRINCIPAL TC</v>
          </cell>
          <cell r="G953">
            <v>949</v>
          </cell>
          <cell r="H953">
            <v>1</v>
          </cell>
          <cell r="I953">
            <v>273.62</v>
          </cell>
          <cell r="J953">
            <v>560</v>
          </cell>
          <cell r="L953" t="str">
            <v>M</v>
          </cell>
          <cell r="M953" t="str">
            <v>ASO TC</v>
          </cell>
          <cell r="N953">
            <v>17806932</v>
          </cell>
          <cell r="O953" t="str">
            <v>A.F.P</v>
          </cell>
          <cell r="P953" t="str">
            <v>MEDICO CIRUJANO</v>
          </cell>
          <cell r="Q953" t="str">
            <v>MAESTRO</v>
          </cell>
          <cell r="S953" t="str">
            <v xml:space="preserve"> </v>
          </cell>
          <cell r="U953" t="str">
            <v>CASADO</v>
          </cell>
          <cell r="V953">
            <v>33071</v>
          </cell>
          <cell r="W953" t="str">
            <v>MZ. "I" LOTE 3 - LAS PALMAS - VICTOR LARCO</v>
          </cell>
          <cell r="X953" t="str">
            <v/>
          </cell>
          <cell r="Y953" t="str">
            <v/>
          </cell>
        </row>
        <row r="954">
          <cell r="A954">
            <v>5206</v>
          </cell>
          <cell r="B954" t="str">
            <v>MEDICINA</v>
          </cell>
          <cell r="C954" t="str">
            <v>MEDICINA</v>
          </cell>
          <cell r="D954" t="str">
            <v>LEZAMA NEYRA VICTOR MANUEL</v>
          </cell>
          <cell r="E954" t="str">
            <v>CONTRATADO</v>
          </cell>
          <cell r="F954" t="str">
            <v>AUXILIAR TP 20 H</v>
          </cell>
          <cell r="G954">
            <v>16</v>
          </cell>
          <cell r="H954">
            <v>1</v>
          </cell>
          <cell r="I954">
            <v>0</v>
          </cell>
          <cell r="J954">
            <v>0</v>
          </cell>
          <cell r="L954" t="str">
            <v>M</v>
          </cell>
          <cell r="M954" t="str">
            <v>AUX TP</v>
          </cell>
          <cell r="N954">
            <v>17823022</v>
          </cell>
          <cell r="O954" t="str">
            <v>A.F.P.</v>
          </cell>
          <cell r="P954" t="str">
            <v>MEDICO CIRUJANO</v>
          </cell>
          <cell r="Q954" t="str">
            <v xml:space="preserve"> </v>
          </cell>
          <cell r="S954" t="str">
            <v xml:space="preserve"> </v>
          </cell>
          <cell r="U954" t="str">
            <v>CASADO</v>
          </cell>
          <cell r="V954">
            <v>36829</v>
          </cell>
          <cell r="W954" t="str">
            <v xml:space="preserve"> -  - </v>
          </cell>
          <cell r="X954" t="str">
            <v/>
          </cell>
          <cell r="Y954" t="str">
            <v/>
          </cell>
        </row>
        <row r="955">
          <cell r="A955">
            <v>5677</v>
          </cell>
          <cell r="B955" t="str">
            <v>MEDICINA</v>
          </cell>
          <cell r="C955" t="str">
            <v>MEDICINA</v>
          </cell>
          <cell r="D955" t="str">
            <v>VICUÑA RIOS DORA LUCIA</v>
          </cell>
          <cell r="E955" t="str">
            <v>CONTRATADO</v>
          </cell>
          <cell r="F955" t="str">
            <v>AUXILIAR TC</v>
          </cell>
          <cell r="G955">
            <v>462</v>
          </cell>
          <cell r="H955">
            <v>1</v>
          </cell>
          <cell r="I955">
            <v>0</v>
          </cell>
          <cell r="J955">
            <v>0</v>
          </cell>
          <cell r="L955" t="str">
            <v>F</v>
          </cell>
          <cell r="M955" t="str">
            <v>AUX TC</v>
          </cell>
          <cell r="N955">
            <v>18140467</v>
          </cell>
          <cell r="O955" t="str">
            <v>**</v>
          </cell>
          <cell r="P955" t="str">
            <v>MEDICO CIRUJANO</v>
          </cell>
          <cell r="Q955" t="str">
            <v xml:space="preserve"> </v>
          </cell>
          <cell r="S955" t="str">
            <v xml:space="preserve"> </v>
          </cell>
          <cell r="U955" t="str">
            <v>**</v>
          </cell>
          <cell r="V955">
            <v>39138</v>
          </cell>
          <cell r="W955" t="str">
            <v xml:space="preserve"> -  - </v>
          </cell>
          <cell r="X955" t="str">
            <v/>
          </cell>
          <cell r="Y955" t="str">
            <v/>
          </cell>
        </row>
        <row r="956">
          <cell r="A956">
            <v>5654</v>
          </cell>
          <cell r="B956" t="str">
            <v>MEDICINA</v>
          </cell>
          <cell r="C956" t="str">
            <v>MEDICINA</v>
          </cell>
          <cell r="D956" t="str">
            <v>ROJAS PLASENCIA PERCY</v>
          </cell>
          <cell r="E956" t="str">
            <v>CONTRATADO</v>
          </cell>
          <cell r="F956" t="str">
            <v>AUXILIAR TC</v>
          </cell>
          <cell r="G956">
            <v>463</v>
          </cell>
          <cell r="H956">
            <v>1</v>
          </cell>
          <cell r="I956">
            <v>0</v>
          </cell>
          <cell r="J956">
            <v>0</v>
          </cell>
          <cell r="L956" t="str">
            <v>M</v>
          </cell>
          <cell r="M956" t="str">
            <v>AUX TC</v>
          </cell>
          <cell r="N956">
            <v>18098010</v>
          </cell>
          <cell r="O956" t="str">
            <v>A.F.P</v>
          </cell>
          <cell r="P956" t="str">
            <v>MEDICO CIRUJANO</v>
          </cell>
          <cell r="Q956" t="str">
            <v>MAESTRO</v>
          </cell>
          <cell r="S956" t="str">
            <v xml:space="preserve"> </v>
          </cell>
          <cell r="U956" t="str">
            <v>**</v>
          </cell>
          <cell r="V956">
            <v>38936</v>
          </cell>
          <cell r="W956" t="str">
            <v xml:space="preserve"> -  - </v>
          </cell>
          <cell r="X956" t="str">
            <v/>
          </cell>
          <cell r="Y956" t="str">
            <v/>
          </cell>
        </row>
        <row r="957">
          <cell r="A957">
            <v>5731</v>
          </cell>
          <cell r="B957" t="str">
            <v>MEDICINA</v>
          </cell>
          <cell r="C957" t="str">
            <v>MEDICINA</v>
          </cell>
          <cell r="D957" t="str">
            <v>EVANGELISTA MONTOYA FELIX ALBERTO</v>
          </cell>
          <cell r="E957" t="str">
            <v>CONTRATADO</v>
          </cell>
          <cell r="F957" t="str">
            <v>AUXILIAR TP 20 H</v>
          </cell>
          <cell r="G957">
            <v>464</v>
          </cell>
          <cell r="H957">
            <v>1</v>
          </cell>
          <cell r="I957">
            <v>0</v>
          </cell>
          <cell r="J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S957">
            <v>0</v>
          </cell>
          <cell r="U957">
            <v>0</v>
          </cell>
          <cell r="V957" t="str">
            <v>*</v>
          </cell>
          <cell r="W957">
            <v>0</v>
          </cell>
          <cell r="X957" t="str">
            <v/>
          </cell>
          <cell r="Y957" t="str">
            <v/>
          </cell>
        </row>
        <row r="958">
          <cell r="A958">
            <v>5689</v>
          </cell>
          <cell r="B958" t="str">
            <v>MEDICINA</v>
          </cell>
          <cell r="C958" t="str">
            <v>MEDICINA</v>
          </cell>
          <cell r="D958" t="str">
            <v>PLASENCIA YASUDA RAY ROLANDO</v>
          </cell>
          <cell r="E958" t="str">
            <v>CONTRATADO</v>
          </cell>
          <cell r="F958" t="str">
            <v>AUXILIAR TP 20 H</v>
          </cell>
          <cell r="G958">
            <v>471</v>
          </cell>
          <cell r="H958">
            <v>1</v>
          </cell>
          <cell r="I958">
            <v>0</v>
          </cell>
          <cell r="J958">
            <v>0</v>
          </cell>
          <cell r="L958" t="str">
            <v>M</v>
          </cell>
          <cell r="M958" t="str">
            <v>AUX TP</v>
          </cell>
          <cell r="N958">
            <v>18141362</v>
          </cell>
          <cell r="O958">
            <v>19990</v>
          </cell>
          <cell r="P958" t="str">
            <v>MEDICO CIRUJANO</v>
          </cell>
          <cell r="Q958" t="str">
            <v xml:space="preserve"> </v>
          </cell>
          <cell r="S958" t="str">
            <v xml:space="preserve"> </v>
          </cell>
          <cell r="U958" t="str">
            <v>**</v>
          </cell>
          <cell r="V958">
            <v>39237</v>
          </cell>
          <cell r="W958" t="str">
            <v xml:space="preserve"> -  - </v>
          </cell>
          <cell r="X958" t="str">
            <v/>
          </cell>
          <cell r="Y958" t="str">
            <v/>
          </cell>
        </row>
        <row r="959">
          <cell r="A959">
            <v>5691</v>
          </cell>
          <cell r="B959" t="str">
            <v>MEDICINA</v>
          </cell>
          <cell r="C959" t="str">
            <v>MEDICINA</v>
          </cell>
          <cell r="D959" t="str">
            <v>TAPIA ZERPA CARLOS ENRIQUE</v>
          </cell>
          <cell r="E959" t="str">
            <v>CONTRATADO</v>
          </cell>
          <cell r="F959" t="str">
            <v>AUXILIAR TP 20 H</v>
          </cell>
          <cell r="G959">
            <v>504</v>
          </cell>
          <cell r="H959">
            <v>1</v>
          </cell>
          <cell r="I959">
            <v>0</v>
          </cell>
          <cell r="J959">
            <v>0</v>
          </cell>
          <cell r="L959" t="str">
            <v>M</v>
          </cell>
          <cell r="M959" t="str">
            <v>AUX TP</v>
          </cell>
          <cell r="N959">
            <v>18112694</v>
          </cell>
          <cell r="O959">
            <v>19990</v>
          </cell>
          <cell r="P959" t="str">
            <v>MEDICO CIRUJANO</v>
          </cell>
          <cell r="Q959" t="str">
            <v xml:space="preserve"> </v>
          </cell>
          <cell r="S959" t="str">
            <v xml:space="preserve"> </v>
          </cell>
          <cell r="U959" t="str">
            <v>**</v>
          </cell>
          <cell r="V959">
            <v>39251</v>
          </cell>
          <cell r="W959" t="str">
            <v xml:space="preserve"> -  - </v>
          </cell>
          <cell r="X959" t="str">
            <v/>
          </cell>
          <cell r="Y959" t="str">
            <v/>
          </cell>
        </row>
        <row r="960">
          <cell r="A960">
            <v>1622</v>
          </cell>
          <cell r="B960" t="str">
            <v>MEDICINA</v>
          </cell>
          <cell r="C960" t="str">
            <v>MEDICINA</v>
          </cell>
          <cell r="D960" t="str">
            <v>DIEZ CANSECO DE LA ROSA PEDRO JESUS</v>
          </cell>
          <cell r="E960" t="str">
            <v>CONTRATADO</v>
          </cell>
          <cell r="F960" t="str">
            <v>AUXILIAR TC</v>
          </cell>
          <cell r="G960">
            <v>507</v>
          </cell>
          <cell r="H960">
            <v>1</v>
          </cell>
          <cell r="I960">
            <v>0</v>
          </cell>
          <cell r="J960">
            <v>0</v>
          </cell>
          <cell r="L960" t="str">
            <v>M</v>
          </cell>
          <cell r="M960" t="str">
            <v>AUX TP</v>
          </cell>
          <cell r="N960">
            <v>17839711</v>
          </cell>
          <cell r="O960" t="str">
            <v>A.F.P.</v>
          </cell>
          <cell r="P960" t="str">
            <v>MEDICO CIRUJANO</v>
          </cell>
          <cell r="Q960" t="str">
            <v xml:space="preserve"> </v>
          </cell>
          <cell r="S960" t="str">
            <v xml:space="preserve"> </v>
          </cell>
          <cell r="U960" t="str">
            <v>SOLTERO</v>
          </cell>
          <cell r="V960">
            <v>29007</v>
          </cell>
          <cell r="W960" t="str">
            <v>LAS MAGNOLIAS N° 380-C - CALIFORNIA - VICTOR LARCO</v>
          </cell>
          <cell r="X960" t="str">
            <v/>
          </cell>
          <cell r="Y960" t="str">
            <v/>
          </cell>
        </row>
        <row r="961">
          <cell r="A961">
            <v>5655</v>
          </cell>
          <cell r="B961" t="str">
            <v>MEDICINA</v>
          </cell>
          <cell r="C961" t="str">
            <v>MEDICINA</v>
          </cell>
          <cell r="D961" t="str">
            <v>CALVO ARANA HECTOR</v>
          </cell>
          <cell r="E961" t="str">
            <v>CONTRATADO</v>
          </cell>
          <cell r="F961" t="str">
            <v>AUXILIAR TP 20 H</v>
          </cell>
          <cell r="G961">
            <v>517</v>
          </cell>
          <cell r="H961">
            <v>1</v>
          </cell>
          <cell r="I961">
            <v>0</v>
          </cell>
          <cell r="J961">
            <v>0</v>
          </cell>
          <cell r="L961" t="str">
            <v>M</v>
          </cell>
          <cell r="M961" t="str">
            <v>AUX TC</v>
          </cell>
          <cell r="N961">
            <v>18851437</v>
          </cell>
          <cell r="O961">
            <v>19990</v>
          </cell>
          <cell r="P961" t="str">
            <v>MEDICO CIRUJANO</v>
          </cell>
          <cell r="Q961" t="str">
            <v xml:space="preserve"> </v>
          </cell>
          <cell r="S961" t="str">
            <v xml:space="preserve"> </v>
          </cell>
          <cell r="U961" t="str">
            <v>SOLTERO</v>
          </cell>
          <cell r="V961">
            <v>38936</v>
          </cell>
          <cell r="W961" t="str">
            <v xml:space="preserve"> -  - </v>
          </cell>
          <cell r="X961" t="str">
            <v/>
          </cell>
          <cell r="Y961" t="str">
            <v/>
          </cell>
        </row>
        <row r="962">
          <cell r="A962">
            <v>5449</v>
          </cell>
          <cell r="B962" t="str">
            <v>MEDICINA</v>
          </cell>
          <cell r="C962" t="str">
            <v>MEDICINA</v>
          </cell>
          <cell r="D962" t="str">
            <v>CORNEJO CRUZ MARCO ANTONIO</v>
          </cell>
          <cell r="E962" t="str">
            <v>CONTRATADO</v>
          </cell>
          <cell r="F962" t="str">
            <v>AUXILIAR TP 20 H</v>
          </cell>
          <cell r="G962">
            <v>523</v>
          </cell>
          <cell r="H962">
            <v>1</v>
          </cell>
          <cell r="I962">
            <v>0</v>
          </cell>
          <cell r="J962">
            <v>0</v>
          </cell>
          <cell r="L962" t="str">
            <v>M</v>
          </cell>
          <cell r="M962" t="str">
            <v>AUX TP</v>
          </cell>
          <cell r="N962">
            <v>17806127</v>
          </cell>
          <cell r="O962" t="str">
            <v>A.F.P.</v>
          </cell>
          <cell r="P962" t="str">
            <v>MEDICO CIRUJANO</v>
          </cell>
          <cell r="Q962" t="str">
            <v xml:space="preserve"> </v>
          </cell>
          <cell r="S962" t="str">
            <v xml:space="preserve"> </v>
          </cell>
          <cell r="U962" t="str">
            <v>SOLTERO</v>
          </cell>
          <cell r="V962">
            <v>37834</v>
          </cell>
          <cell r="W962" t="str">
            <v xml:space="preserve"> -  - </v>
          </cell>
          <cell r="X962" t="str">
            <v/>
          </cell>
          <cell r="Y962" t="str">
            <v/>
          </cell>
        </row>
        <row r="963">
          <cell r="A963">
            <v>5631</v>
          </cell>
          <cell r="B963" t="str">
            <v>MEDICINA</v>
          </cell>
          <cell r="C963" t="str">
            <v>MEDICINA</v>
          </cell>
          <cell r="D963" t="str">
            <v>GUTIERREZ PORTILLA WILMAR EDY</v>
          </cell>
          <cell r="E963" t="str">
            <v>CONTRATADO</v>
          </cell>
          <cell r="F963" t="str">
            <v>AUXILIAR TP 20 H</v>
          </cell>
          <cell r="G963">
            <v>834</v>
          </cell>
          <cell r="H963">
            <v>1</v>
          </cell>
          <cell r="I963">
            <v>0</v>
          </cell>
          <cell r="J963">
            <v>0</v>
          </cell>
          <cell r="L963" t="str">
            <v>M</v>
          </cell>
          <cell r="M963" t="str">
            <v>AUX TP</v>
          </cell>
          <cell r="N963">
            <v>18011753</v>
          </cell>
          <cell r="O963">
            <v>19990</v>
          </cell>
          <cell r="P963" t="str">
            <v>MEDICO CIRUJANO</v>
          </cell>
          <cell r="Q963" t="str">
            <v xml:space="preserve"> </v>
          </cell>
          <cell r="S963" t="str">
            <v xml:space="preserve"> </v>
          </cell>
          <cell r="U963" t="str">
            <v>SOLTERO</v>
          </cell>
          <cell r="V963">
            <v>38782</v>
          </cell>
          <cell r="W963" t="str">
            <v>MARIANO ANGULO # 417 - RAZURI - TRUJILLO</v>
          </cell>
          <cell r="X963" t="str">
            <v/>
          </cell>
          <cell r="Y963" t="str">
            <v/>
          </cell>
        </row>
        <row r="964">
          <cell r="A964">
            <v>2479</v>
          </cell>
          <cell r="B964" t="str">
            <v>MEDICINA</v>
          </cell>
          <cell r="C964" t="str">
            <v>MEDICINA PREVENTIVA Y SALUD PUBLICA</v>
          </cell>
          <cell r="D964" t="str">
            <v>OCAMPO RUJEL DE PAZ NORMA CECILIA</v>
          </cell>
          <cell r="E964" t="str">
            <v>NOMBRADO</v>
          </cell>
          <cell r="F964" t="str">
            <v>PRINCIPAL TC</v>
          </cell>
          <cell r="G964">
            <v>534</v>
          </cell>
          <cell r="H964">
            <v>1</v>
          </cell>
          <cell r="I964">
            <v>0</v>
          </cell>
          <cell r="J964">
            <v>0</v>
          </cell>
          <cell r="L964" t="str">
            <v>F</v>
          </cell>
          <cell r="M964" t="str">
            <v>PRI TC</v>
          </cell>
          <cell r="N964">
            <v>17824707</v>
          </cell>
          <cell r="O964" t="str">
            <v>A.F.P</v>
          </cell>
          <cell r="P964" t="str">
            <v>MEDICO CIRUJANO</v>
          </cell>
          <cell r="Q964" t="str">
            <v>MAESTRO</v>
          </cell>
          <cell r="S964" t="str">
            <v>DOCTOR</v>
          </cell>
          <cell r="U964" t="str">
            <v>CASADA</v>
          </cell>
          <cell r="V964">
            <v>29959</v>
          </cell>
          <cell r="W964" t="str">
            <v xml:space="preserve">STA. URSULA LOTE 23 LA MERCED -  - </v>
          </cell>
          <cell r="X964" t="str">
            <v/>
          </cell>
          <cell r="Y964" t="str">
            <v/>
          </cell>
        </row>
        <row r="965">
          <cell r="A965">
            <v>1334</v>
          </cell>
          <cell r="B965" t="str">
            <v>MEDICINA</v>
          </cell>
          <cell r="C965" t="str">
            <v>MEDICINA PREVENTIVA Y SALUD PUBLICA</v>
          </cell>
          <cell r="D965" t="str">
            <v>RAMOS ALIAGA EDILBERTO ORLANDO</v>
          </cell>
          <cell r="E965" t="str">
            <v>NOMBRADO</v>
          </cell>
          <cell r="F965" t="str">
            <v>PRINCIPAL TC</v>
          </cell>
          <cell r="G965">
            <v>535</v>
          </cell>
          <cell r="H965">
            <v>1</v>
          </cell>
          <cell r="I965">
            <v>0</v>
          </cell>
          <cell r="J965">
            <v>1170</v>
          </cell>
          <cell r="L965" t="str">
            <v>M</v>
          </cell>
          <cell r="M965" t="str">
            <v>PRI TC</v>
          </cell>
          <cell r="N965">
            <v>17883316</v>
          </cell>
          <cell r="O965">
            <v>20530</v>
          </cell>
          <cell r="P965" t="str">
            <v>MEDICO CIRUJANO</v>
          </cell>
          <cell r="Q965" t="str">
            <v xml:space="preserve"> </v>
          </cell>
          <cell r="S965" t="str">
            <v>DOCTOR</v>
          </cell>
          <cell r="U965" t="str">
            <v>CASADO</v>
          </cell>
          <cell r="V965">
            <v>26543</v>
          </cell>
          <cell r="W965" t="str">
            <v>LOS INCAS N° 236 - SANTA MARIA - TRUJILLO</v>
          </cell>
          <cell r="X965" t="str">
            <v/>
          </cell>
          <cell r="Y965" t="str">
            <v/>
          </cell>
        </row>
        <row r="966">
          <cell r="A966">
            <v>4549</v>
          </cell>
          <cell r="B966" t="str">
            <v>MEDICINA</v>
          </cell>
          <cell r="C966" t="str">
            <v>MEDICINA PREVENTIVA Y SALUD PUBLICA</v>
          </cell>
          <cell r="D966" t="str">
            <v>GARCIA CARRANZA MARCIAL</v>
          </cell>
          <cell r="E966" t="str">
            <v>NOMBRADO</v>
          </cell>
          <cell r="F966" t="str">
            <v>ASOCIADO TC</v>
          </cell>
          <cell r="G966">
            <v>536</v>
          </cell>
          <cell r="H966">
            <v>1</v>
          </cell>
          <cell r="I966">
            <v>124.98</v>
          </cell>
          <cell r="J966">
            <v>560</v>
          </cell>
          <cell r="L966" t="str">
            <v>M</v>
          </cell>
          <cell r="M966" t="str">
            <v>ASO TC</v>
          </cell>
          <cell r="N966">
            <v>18840560</v>
          </cell>
          <cell r="O966" t="str">
            <v>A.F.P</v>
          </cell>
          <cell r="P966" t="str">
            <v>MEDICO CIRUJANO</v>
          </cell>
          <cell r="Q966" t="str">
            <v>MAESTRO</v>
          </cell>
          <cell r="S966" t="str">
            <v xml:space="preserve"> </v>
          </cell>
          <cell r="U966" t="str">
            <v>CASADO</v>
          </cell>
          <cell r="V966">
            <v>34486</v>
          </cell>
          <cell r="W966" t="str">
            <v xml:space="preserve">MZ. T LOTE 42 SAN ISIDRO -  - </v>
          </cell>
          <cell r="X966" t="str">
            <v/>
          </cell>
          <cell r="Y966" t="str">
            <v/>
          </cell>
        </row>
        <row r="967">
          <cell r="A967">
            <v>5634</v>
          </cell>
          <cell r="B967" t="str">
            <v>MEDICINA</v>
          </cell>
          <cell r="C967" t="str">
            <v>MEDICINA PREVENTIVA Y SALUD PUBLICA</v>
          </cell>
          <cell r="D967" t="str">
            <v>CABREJO PAREDES JOSE ELIAS</v>
          </cell>
          <cell r="E967" t="str">
            <v>NOMBRADO</v>
          </cell>
          <cell r="F967" t="str">
            <v>AUXILIAR TC</v>
          </cell>
          <cell r="G967">
            <v>537</v>
          </cell>
          <cell r="H967">
            <v>1</v>
          </cell>
          <cell r="I967">
            <v>0</v>
          </cell>
          <cell r="J967">
            <v>280</v>
          </cell>
          <cell r="L967" t="str">
            <v>M</v>
          </cell>
          <cell r="M967" t="str">
            <v>AUX DE</v>
          </cell>
          <cell r="N967">
            <v>18115645</v>
          </cell>
          <cell r="O967">
            <v>19990</v>
          </cell>
          <cell r="P967" t="str">
            <v>MEDICO CIRUJANO</v>
          </cell>
          <cell r="Q967" t="str">
            <v>MAESTRO</v>
          </cell>
          <cell r="S967" t="str">
            <v xml:space="preserve"> </v>
          </cell>
          <cell r="U967" t="str">
            <v>CASADO</v>
          </cell>
          <cell r="V967">
            <v>38832</v>
          </cell>
          <cell r="W967" t="str">
            <v>PSJE. ILAVE # 177 - EL MOLINO - TRUJILLO</v>
          </cell>
          <cell r="X967" t="str">
            <v/>
          </cell>
          <cell r="Y967" t="str">
            <v/>
          </cell>
        </row>
        <row r="968">
          <cell r="A968">
            <v>4548</v>
          </cell>
          <cell r="B968" t="str">
            <v>MEDICINA</v>
          </cell>
          <cell r="C968" t="str">
            <v>MEDICINA PREVENTIVA Y SALUD PUBLICA</v>
          </cell>
          <cell r="D968" t="str">
            <v>LUNA DE HERNANDEZ MARIA ELENA</v>
          </cell>
          <cell r="E968" t="str">
            <v>NOMBRADO</v>
          </cell>
          <cell r="F968" t="str">
            <v>AUXILIAR TC</v>
          </cell>
          <cell r="G968">
            <v>538</v>
          </cell>
          <cell r="H968">
            <v>1</v>
          </cell>
          <cell r="I968">
            <v>124.98</v>
          </cell>
          <cell r="J968">
            <v>280</v>
          </cell>
          <cell r="L968" t="str">
            <v>F</v>
          </cell>
          <cell r="M968" t="str">
            <v>AUX TC</v>
          </cell>
          <cell r="N968">
            <v>17921306</v>
          </cell>
          <cell r="O968" t="str">
            <v>A.F.P</v>
          </cell>
          <cell r="P968" t="str">
            <v>MEDICO CIRUJANO</v>
          </cell>
          <cell r="Q968" t="str">
            <v xml:space="preserve"> </v>
          </cell>
          <cell r="S968" t="str">
            <v xml:space="preserve"> </v>
          </cell>
          <cell r="U968" t="str">
            <v>CASADA</v>
          </cell>
          <cell r="V968">
            <v>34486</v>
          </cell>
          <cell r="W968" t="str">
            <v xml:space="preserve">MZ. E2 LOTE2 URB. MONSERRATE -  - </v>
          </cell>
          <cell r="X968" t="str">
            <v/>
          </cell>
          <cell r="Y968" t="str">
            <v/>
          </cell>
        </row>
        <row r="969">
          <cell r="A969">
            <v>4992</v>
          </cell>
          <cell r="B969" t="str">
            <v>MEDICINA</v>
          </cell>
          <cell r="C969" t="str">
            <v>MEDICINA PREVENTIVA Y SALUD PUBLICA</v>
          </cell>
          <cell r="D969" t="str">
            <v>RUIZ MORENO RICHARD ALEX</v>
          </cell>
          <cell r="E969" t="str">
            <v>NOMBRADO</v>
          </cell>
          <cell r="F969" t="str">
            <v>AUXILIAR TC</v>
          </cell>
          <cell r="G969">
            <v>541</v>
          </cell>
          <cell r="H969">
            <v>0</v>
          </cell>
          <cell r="I969">
            <v>0</v>
          </cell>
          <cell r="J969">
            <v>0</v>
          </cell>
          <cell r="L969" t="str">
            <v>M</v>
          </cell>
          <cell r="M969" t="str">
            <v>AUX TC</v>
          </cell>
          <cell r="N969">
            <v>18094783</v>
          </cell>
          <cell r="O969" t="str">
            <v>A.F.P</v>
          </cell>
          <cell r="P969" t="str">
            <v>MEDICO CIRUJANO</v>
          </cell>
          <cell r="Q969">
            <v>0</v>
          </cell>
          <cell r="S969">
            <v>0</v>
          </cell>
          <cell r="U969" t="str">
            <v>SOLTERO</v>
          </cell>
          <cell r="V969">
            <v>36433</v>
          </cell>
          <cell r="W969" t="str">
            <v xml:space="preserve">PUTUMAYO N° 226 TRUJILLO -  - </v>
          </cell>
          <cell r="Y969" t="str">
            <v/>
          </cell>
          <cell r="Z969" t="str">
            <v>L.S.G.H.</v>
          </cell>
        </row>
        <row r="970">
          <cell r="A970">
            <v>5058</v>
          </cell>
          <cell r="B970" t="str">
            <v>MEDICINA</v>
          </cell>
          <cell r="C970" t="str">
            <v>MEDICINA PREVENTIVA Y SALUD PUBLICA</v>
          </cell>
          <cell r="D970" t="str">
            <v>TRESIERRA AYALA MIGUEL ANGEL</v>
          </cell>
          <cell r="E970" t="str">
            <v>CONTRATADO</v>
          </cell>
          <cell r="F970" t="str">
            <v>AUXILIAR TC</v>
          </cell>
          <cell r="G970">
            <v>539</v>
          </cell>
          <cell r="H970">
            <v>1</v>
          </cell>
          <cell r="I970">
            <v>0</v>
          </cell>
          <cell r="J970">
            <v>0</v>
          </cell>
          <cell r="L970" t="str">
            <v>M</v>
          </cell>
          <cell r="M970" t="str">
            <v>AUX TC</v>
          </cell>
          <cell r="N970">
            <v>17815831</v>
          </cell>
          <cell r="O970" t="str">
            <v>A.F.P.</v>
          </cell>
          <cell r="P970" t="str">
            <v>MEDICO CIRUJANO</v>
          </cell>
          <cell r="Q970" t="str">
            <v xml:space="preserve"> </v>
          </cell>
          <cell r="S970" t="str">
            <v xml:space="preserve"> </v>
          </cell>
          <cell r="U970" t="str">
            <v>CASADO</v>
          </cell>
          <cell r="V970">
            <v>33298</v>
          </cell>
          <cell r="W970" t="str">
            <v xml:space="preserve"> -  - </v>
          </cell>
          <cell r="X970" t="str">
            <v/>
          </cell>
          <cell r="Y970" t="str">
            <v/>
          </cell>
        </row>
        <row r="971">
          <cell r="A971">
            <v>4744</v>
          </cell>
          <cell r="B971" t="str">
            <v>MEDICINA</v>
          </cell>
          <cell r="C971" t="str">
            <v>MEDICINA PREVENTIVA Y SALUD PUBLICA</v>
          </cell>
          <cell r="D971" t="str">
            <v>HARO CASTILLO ROGER</v>
          </cell>
          <cell r="E971" t="str">
            <v>CONTRATADO</v>
          </cell>
          <cell r="F971" t="str">
            <v>AUXILIAR TC</v>
          </cell>
          <cell r="G971">
            <v>540</v>
          </cell>
          <cell r="H971">
            <v>1</v>
          </cell>
          <cell r="I971">
            <v>0</v>
          </cell>
          <cell r="J971">
            <v>0</v>
          </cell>
          <cell r="L971" t="str">
            <v>M</v>
          </cell>
          <cell r="M971" t="str">
            <v>AUX TP</v>
          </cell>
          <cell r="N971">
            <v>17967708</v>
          </cell>
          <cell r="O971" t="str">
            <v>A.F.P.</v>
          </cell>
          <cell r="P971" t="str">
            <v>MEDICO CIRUJANO</v>
          </cell>
          <cell r="Q971" t="str">
            <v xml:space="preserve"> </v>
          </cell>
          <cell r="S971" t="str">
            <v xml:space="preserve"> </v>
          </cell>
          <cell r="U971" t="str">
            <v>CASADO</v>
          </cell>
          <cell r="V971">
            <v>35247</v>
          </cell>
          <cell r="W971" t="str">
            <v xml:space="preserve">PUMACAHUA N° 1260 EL PORVENIR -  - </v>
          </cell>
          <cell r="X971" t="str">
            <v/>
          </cell>
          <cell r="Y971" t="str">
            <v/>
          </cell>
        </row>
        <row r="972">
          <cell r="A972">
            <v>5732</v>
          </cell>
          <cell r="B972" t="str">
            <v>MEDICINA</v>
          </cell>
          <cell r="C972" t="str">
            <v>MEDICINA PREVENTIVA Y SALUD PUBLICA</v>
          </cell>
          <cell r="D972" t="str">
            <v>MENDOZA ROJAS VICTOR ATILIO</v>
          </cell>
          <cell r="E972" t="str">
            <v>CONTRATADO</v>
          </cell>
          <cell r="F972" t="str">
            <v>AUXILIAR TC</v>
          </cell>
          <cell r="G972">
            <v>541</v>
          </cell>
          <cell r="H972">
            <v>2</v>
          </cell>
          <cell r="I972">
            <v>0</v>
          </cell>
          <cell r="J972">
            <v>0</v>
          </cell>
          <cell r="L972" t="str">
            <v>M</v>
          </cell>
          <cell r="M972" t="str">
            <v>AUX TC</v>
          </cell>
          <cell r="O972">
            <v>0</v>
          </cell>
          <cell r="P972" t="str">
            <v>MEDICO CIRUJANO</v>
          </cell>
          <cell r="Q972">
            <v>0</v>
          </cell>
          <cell r="S972">
            <v>0</v>
          </cell>
          <cell r="U972">
            <v>0</v>
          </cell>
          <cell r="V972">
            <v>0</v>
          </cell>
          <cell r="Y972" t="str">
            <v/>
          </cell>
          <cell r="Z972" t="str">
            <v>CUBRIENDO LSGH RUIZ MORENO RICHAR(4992)</v>
          </cell>
        </row>
        <row r="973">
          <cell r="A973">
            <v>2797</v>
          </cell>
          <cell r="B973" t="str">
            <v>MEDICINA</v>
          </cell>
          <cell r="C973" t="str">
            <v>MORFOLOGIA HUMANA</v>
          </cell>
          <cell r="D973" t="str">
            <v>RIOS CARO MARCO CESAR</v>
          </cell>
          <cell r="E973" t="str">
            <v>NOMBRADO</v>
          </cell>
          <cell r="F973" t="str">
            <v>AUXILIAR TP 20 H</v>
          </cell>
          <cell r="G973">
            <v>288</v>
          </cell>
          <cell r="H973">
            <v>1</v>
          </cell>
          <cell r="I973">
            <v>25.7</v>
          </cell>
          <cell r="J973">
            <v>140</v>
          </cell>
          <cell r="L973" t="str">
            <v>M</v>
          </cell>
          <cell r="M973" t="str">
            <v>AUX TP</v>
          </cell>
          <cell r="N973">
            <v>18037609</v>
          </cell>
          <cell r="O973">
            <v>19990</v>
          </cell>
          <cell r="P973" t="str">
            <v>MEDICO CIRUJANO</v>
          </cell>
          <cell r="Q973" t="str">
            <v>MAESTRO</v>
          </cell>
          <cell r="S973" t="str">
            <v xml:space="preserve"> </v>
          </cell>
          <cell r="U973" t="str">
            <v>CASADO</v>
          </cell>
          <cell r="V973">
            <v>31079</v>
          </cell>
          <cell r="W973" t="str">
            <v>29 DE DICIEMBRE N°  300 - VISTA ALEGRE - TRUJILLO</v>
          </cell>
          <cell r="X973" t="str">
            <v/>
          </cell>
          <cell r="Y973" t="str">
            <v/>
          </cell>
        </row>
        <row r="974">
          <cell r="A974">
            <v>1220</v>
          </cell>
          <cell r="B974" t="str">
            <v>MEDICINA</v>
          </cell>
          <cell r="C974" t="str">
            <v>MORFOLOGIA HUMANA</v>
          </cell>
          <cell r="D974" t="str">
            <v>VALLEJO CHAVEZ ALAMIRO</v>
          </cell>
          <cell r="E974" t="str">
            <v>NOMBRADO</v>
          </cell>
          <cell r="F974" t="str">
            <v>PRINCIPAL TC</v>
          </cell>
          <cell r="G974">
            <v>344</v>
          </cell>
          <cell r="H974">
            <v>1</v>
          </cell>
          <cell r="I974">
            <v>638.54</v>
          </cell>
          <cell r="J974">
            <v>1170</v>
          </cell>
          <cell r="L974" t="str">
            <v>M</v>
          </cell>
          <cell r="M974" t="str">
            <v>PRI TC</v>
          </cell>
          <cell r="N974">
            <v>17906126</v>
          </cell>
          <cell r="O974">
            <v>20530</v>
          </cell>
          <cell r="P974" t="str">
            <v>MEDICO CIRUJANO</v>
          </cell>
          <cell r="Q974" t="str">
            <v xml:space="preserve"> </v>
          </cell>
          <cell r="S974" t="str">
            <v xml:space="preserve"> </v>
          </cell>
          <cell r="U974" t="str">
            <v>CASADO</v>
          </cell>
          <cell r="V974">
            <v>26217</v>
          </cell>
          <cell r="W974" t="str">
            <v>SANTA LUCIA 130 DPTO. 301 - LA MERCED - TRUJILLO</v>
          </cell>
          <cell r="X974" t="str">
            <v/>
          </cell>
          <cell r="Y974" t="str">
            <v/>
          </cell>
        </row>
        <row r="975">
          <cell r="A975">
            <v>1494</v>
          </cell>
          <cell r="B975" t="str">
            <v>MEDICINA</v>
          </cell>
          <cell r="C975" t="str">
            <v>MORFOLOGIA HUMANA</v>
          </cell>
          <cell r="D975" t="str">
            <v>RISCO DIAZ AMERICO ALEJANDRO</v>
          </cell>
          <cell r="E975" t="str">
            <v>NOMBRADO</v>
          </cell>
          <cell r="F975" t="str">
            <v>PRINCIPAL TC</v>
          </cell>
          <cell r="G975">
            <v>345</v>
          </cell>
          <cell r="H975">
            <v>1</v>
          </cell>
          <cell r="I975">
            <v>0</v>
          </cell>
          <cell r="J975">
            <v>1170</v>
          </cell>
          <cell r="L975" t="str">
            <v>M</v>
          </cell>
          <cell r="M975" t="str">
            <v>PRI TC</v>
          </cell>
          <cell r="N975">
            <v>17877828</v>
          </cell>
          <cell r="O975">
            <v>20530</v>
          </cell>
          <cell r="P975" t="str">
            <v>MEDICO CIRUJANO</v>
          </cell>
          <cell r="Q975" t="str">
            <v xml:space="preserve"> </v>
          </cell>
          <cell r="S975" t="str">
            <v xml:space="preserve"> </v>
          </cell>
          <cell r="U975" t="str">
            <v>CASADO</v>
          </cell>
          <cell r="V975">
            <v>27067</v>
          </cell>
          <cell r="W975" t="str">
            <v>AV. FATIMA N° 351-B2 - LA MERCED - TRUJILLO</v>
          </cell>
          <cell r="X975">
            <v>5</v>
          </cell>
          <cell r="Y975" t="str">
            <v>JEFE DE DEPARTAMENTO</v>
          </cell>
        </row>
        <row r="976">
          <cell r="A976">
            <v>2591</v>
          </cell>
          <cell r="B976" t="str">
            <v>MEDICINA</v>
          </cell>
          <cell r="C976" t="str">
            <v>MORFOLOGIA HUMANA</v>
          </cell>
          <cell r="D976" t="str">
            <v>CRUZALEGUI HENRIQUEZ RODIL</v>
          </cell>
          <cell r="E976" t="str">
            <v>NOMBRADO</v>
          </cell>
          <cell r="F976" t="str">
            <v>PRINCIPAL TP 20 H</v>
          </cell>
          <cell r="G976">
            <v>348</v>
          </cell>
          <cell r="H976">
            <v>1</v>
          </cell>
          <cell r="I976">
            <v>259.54000000000002</v>
          </cell>
          <cell r="J976">
            <v>585</v>
          </cell>
          <cell r="L976" t="str">
            <v>M</v>
          </cell>
          <cell r="M976" t="str">
            <v>PRI TP</v>
          </cell>
          <cell r="N976">
            <v>17937155</v>
          </cell>
          <cell r="O976" t="str">
            <v>A.F.P</v>
          </cell>
          <cell r="P976" t="str">
            <v>MEDICO CIRUJANO</v>
          </cell>
          <cell r="Q976" t="str">
            <v>MAESTRO</v>
          </cell>
          <cell r="S976" t="str">
            <v xml:space="preserve"> </v>
          </cell>
          <cell r="U976" t="str">
            <v>CASADO</v>
          </cell>
          <cell r="V976">
            <v>28796</v>
          </cell>
          <cell r="W976" t="str">
            <v>MZ. W LOTE 32 - COVICORTI - TRUJILLO</v>
          </cell>
          <cell r="X976" t="str">
            <v/>
          </cell>
          <cell r="Y976" t="str">
            <v/>
          </cell>
        </row>
        <row r="977">
          <cell r="A977">
            <v>4560</v>
          </cell>
          <cell r="B977" t="str">
            <v>MEDICINA</v>
          </cell>
          <cell r="C977" t="str">
            <v>MORFOLOGIA HUMANA</v>
          </cell>
          <cell r="D977" t="str">
            <v>LOZADA VILLENA BERNABE</v>
          </cell>
          <cell r="E977" t="str">
            <v>NOMBRADO</v>
          </cell>
          <cell r="F977" t="str">
            <v>ASOCIADO TP 20 H</v>
          </cell>
          <cell r="G977">
            <v>349</v>
          </cell>
          <cell r="H977">
            <v>1</v>
          </cell>
          <cell r="I977">
            <v>91.34</v>
          </cell>
          <cell r="J977">
            <v>280</v>
          </cell>
          <cell r="L977" t="str">
            <v>M</v>
          </cell>
          <cell r="M977" t="str">
            <v>ASO TP</v>
          </cell>
          <cell r="N977">
            <v>17955081</v>
          </cell>
          <cell r="O977" t="str">
            <v>A.F.P</v>
          </cell>
          <cell r="P977" t="str">
            <v>MEDICO CIRUJANO</v>
          </cell>
          <cell r="Q977" t="str">
            <v>MAESTRO</v>
          </cell>
          <cell r="S977" t="str">
            <v xml:space="preserve"> </v>
          </cell>
          <cell r="U977" t="str">
            <v>CASADO</v>
          </cell>
          <cell r="V977">
            <v>34530</v>
          </cell>
          <cell r="W977" t="str">
            <v>MZ. H LOTE 23 - MIRAFLORES - TRUJILLO</v>
          </cell>
          <cell r="X977" t="str">
            <v/>
          </cell>
          <cell r="Y977" t="str">
            <v/>
          </cell>
        </row>
        <row r="978">
          <cell r="A978">
            <v>4106</v>
          </cell>
          <cell r="B978" t="str">
            <v>MEDICINA</v>
          </cell>
          <cell r="C978" t="str">
            <v>MORFOLOGIA HUMANA</v>
          </cell>
          <cell r="D978" t="str">
            <v>AZNARAN VEGA ROSA SANTOS</v>
          </cell>
          <cell r="E978" t="str">
            <v>NOMBRADO</v>
          </cell>
          <cell r="F978" t="str">
            <v>AUXILIAR TC</v>
          </cell>
          <cell r="G978">
            <v>352</v>
          </cell>
          <cell r="H978">
            <v>1</v>
          </cell>
          <cell r="I978">
            <v>124.98</v>
          </cell>
          <cell r="J978">
            <v>280</v>
          </cell>
          <cell r="L978" t="str">
            <v>F</v>
          </cell>
          <cell r="M978" t="str">
            <v>AUX TC</v>
          </cell>
          <cell r="N978">
            <v>17913417</v>
          </cell>
          <cell r="O978" t="str">
            <v>A.F.P</v>
          </cell>
          <cell r="P978" t="str">
            <v>MEDICO CIRUJANO</v>
          </cell>
          <cell r="Q978" t="str">
            <v xml:space="preserve"> </v>
          </cell>
          <cell r="S978" t="str">
            <v xml:space="preserve"> </v>
          </cell>
          <cell r="U978" t="str">
            <v>CASADA</v>
          </cell>
          <cell r="V978">
            <v>33378</v>
          </cell>
          <cell r="W978" t="str">
            <v>LA MARINA N° 8 L-D - SAN ISIDRO - MOCHE</v>
          </cell>
          <cell r="X978" t="str">
            <v/>
          </cell>
          <cell r="Y978" t="str">
            <v/>
          </cell>
        </row>
        <row r="979">
          <cell r="A979">
            <v>5181</v>
          </cell>
          <cell r="B979" t="str">
            <v>MEDICINA</v>
          </cell>
          <cell r="C979" t="str">
            <v>MORFOLOGIA HUMANA</v>
          </cell>
          <cell r="D979" t="str">
            <v>CONTRERAS VERA PATRICIA ESPERANZA</v>
          </cell>
          <cell r="E979" t="str">
            <v>NOMBRADO</v>
          </cell>
          <cell r="F979" t="str">
            <v>AUXILIAR TC</v>
          </cell>
          <cell r="G979">
            <v>353</v>
          </cell>
          <cell r="H979">
            <v>1</v>
          </cell>
          <cell r="I979">
            <v>65.19</v>
          </cell>
          <cell r="J979">
            <v>280</v>
          </cell>
          <cell r="L979" t="str">
            <v>F</v>
          </cell>
          <cell r="M979" t="str">
            <v>AUX TC</v>
          </cell>
          <cell r="N979">
            <v>18097270</v>
          </cell>
          <cell r="O979" t="str">
            <v>A.F.P</v>
          </cell>
          <cell r="P979" t="str">
            <v>MEDICO CIRUJANO</v>
          </cell>
          <cell r="Q979" t="str">
            <v xml:space="preserve"> </v>
          </cell>
          <cell r="S979" t="str">
            <v xml:space="preserve"> </v>
          </cell>
          <cell r="U979" t="str">
            <v>CASADA</v>
          </cell>
          <cell r="V979">
            <v>36739</v>
          </cell>
          <cell r="W979" t="str">
            <v xml:space="preserve">TEODORO VALCARCEL N° 743 URB. PRIMAVERA -  - </v>
          </cell>
          <cell r="X979" t="str">
            <v/>
          </cell>
          <cell r="Y979" t="str">
            <v/>
          </cell>
        </row>
        <row r="980">
          <cell r="A980">
            <v>4335</v>
          </cell>
          <cell r="B980" t="str">
            <v>MEDICINA</v>
          </cell>
          <cell r="C980" t="str">
            <v>MORFOLOGIA HUMANA</v>
          </cell>
          <cell r="D980" t="str">
            <v>FLORIAN ZAVALETA LUIS EDGARDO</v>
          </cell>
          <cell r="E980" t="str">
            <v>NOMBRADO</v>
          </cell>
          <cell r="F980" t="str">
            <v>AUXILIAR TC</v>
          </cell>
          <cell r="G980">
            <v>355</v>
          </cell>
          <cell r="H980">
            <v>1</v>
          </cell>
          <cell r="I980">
            <v>0</v>
          </cell>
          <cell r="J980">
            <v>280</v>
          </cell>
          <cell r="L980" t="str">
            <v>M</v>
          </cell>
          <cell r="M980" t="str">
            <v>AUX TC</v>
          </cell>
          <cell r="N980">
            <v>17979950</v>
          </cell>
          <cell r="O980" t="str">
            <v>A.F.P</v>
          </cell>
          <cell r="P980" t="str">
            <v>MEDICO CIRUJANO</v>
          </cell>
          <cell r="Q980" t="str">
            <v xml:space="preserve"> </v>
          </cell>
          <cell r="S980" t="str">
            <v xml:space="preserve"> </v>
          </cell>
          <cell r="U980" t="str">
            <v>CONVIV.</v>
          </cell>
          <cell r="V980">
            <v>34121</v>
          </cell>
          <cell r="W980" t="str">
            <v>6 DE ENERO N° 398-A  LA ESPERANZA - SECTRO JERUSALEN - LA ESPERANZA</v>
          </cell>
          <cell r="X980" t="str">
            <v/>
          </cell>
          <cell r="Y980" t="str">
            <v/>
          </cell>
        </row>
        <row r="981">
          <cell r="A981">
            <v>5116</v>
          </cell>
          <cell r="B981" t="str">
            <v>MEDICINA</v>
          </cell>
          <cell r="C981" t="str">
            <v>MORFOLOGIA HUMANA</v>
          </cell>
          <cell r="D981" t="str">
            <v>GUTIERREZ BUSTAMANTE JOSE ANTONIO</v>
          </cell>
          <cell r="E981" t="str">
            <v>NOMBRADO</v>
          </cell>
          <cell r="F981" t="str">
            <v>AUXILIAR TC</v>
          </cell>
          <cell r="G981">
            <v>356</v>
          </cell>
          <cell r="H981">
            <v>1</v>
          </cell>
          <cell r="I981">
            <v>130.38</v>
          </cell>
          <cell r="J981">
            <v>280</v>
          </cell>
          <cell r="L981" t="str">
            <v>M</v>
          </cell>
          <cell r="M981" t="str">
            <v>AUX TC</v>
          </cell>
          <cell r="N981">
            <v>17914744</v>
          </cell>
          <cell r="O981">
            <v>20530</v>
          </cell>
          <cell r="P981" t="str">
            <v>BIOLOGO</v>
          </cell>
          <cell r="Q981" t="str">
            <v>MAESTRO</v>
          </cell>
          <cell r="S981" t="str">
            <v>DOCTOR</v>
          </cell>
          <cell r="U981" t="str">
            <v>SOLTERO</v>
          </cell>
          <cell r="V981">
            <v>36423</v>
          </cell>
          <cell r="W981" t="str">
            <v>MZ. T LOTE 22 - 3ER. PISO - SAN ANDRES V ETAPA - VICTOR LARCO</v>
          </cell>
          <cell r="X981" t="str">
            <v/>
          </cell>
          <cell r="Y981" t="str">
            <v/>
          </cell>
        </row>
        <row r="982">
          <cell r="A982">
            <v>4193</v>
          </cell>
          <cell r="B982" t="str">
            <v>MEDICINA</v>
          </cell>
          <cell r="C982" t="str">
            <v>MORFOLOGIA HUMANA</v>
          </cell>
          <cell r="D982" t="str">
            <v>SALAS RUIZ CARLOS EFREN</v>
          </cell>
          <cell r="E982" t="str">
            <v>NOMBRADO</v>
          </cell>
          <cell r="F982" t="str">
            <v>AUXILIAR TP 20 H</v>
          </cell>
          <cell r="G982">
            <v>360</v>
          </cell>
          <cell r="H982">
            <v>1</v>
          </cell>
          <cell r="I982">
            <v>14.7</v>
          </cell>
          <cell r="J982">
            <v>140</v>
          </cell>
          <cell r="L982" t="str">
            <v>M</v>
          </cell>
          <cell r="M982" t="str">
            <v>AUX TP</v>
          </cell>
          <cell r="N982">
            <v>17843851</v>
          </cell>
          <cell r="O982" t="str">
            <v>A.F.P</v>
          </cell>
          <cell r="P982" t="str">
            <v>MEDICO CIRUJANO</v>
          </cell>
          <cell r="Q982" t="str">
            <v>MAESTRO</v>
          </cell>
          <cell r="S982" t="str">
            <v xml:space="preserve"> </v>
          </cell>
          <cell r="U982" t="str">
            <v>CASADO</v>
          </cell>
          <cell r="V982">
            <v>33573</v>
          </cell>
          <cell r="W982" t="str">
            <v>AMERICA SUR N° 568 - PALERMO - TRUJILLO</v>
          </cell>
          <cell r="X982" t="str">
            <v/>
          </cell>
          <cell r="Y982" t="str">
            <v/>
          </cell>
        </row>
        <row r="983">
          <cell r="A983">
            <v>4206</v>
          </cell>
          <cell r="B983" t="str">
            <v>MEDICINA</v>
          </cell>
          <cell r="C983" t="str">
            <v>MORFOLOGIA HUMANA</v>
          </cell>
          <cell r="D983" t="str">
            <v>ALVARADO LEON ELENA DE JESUS</v>
          </cell>
          <cell r="E983" t="str">
            <v>NOMBRADO</v>
          </cell>
          <cell r="F983" t="str">
            <v>ASOCIADO DE</v>
          </cell>
          <cell r="G983">
            <v>371</v>
          </cell>
          <cell r="H983">
            <v>1</v>
          </cell>
          <cell r="I983">
            <v>253.06</v>
          </cell>
          <cell r="J983">
            <v>580</v>
          </cell>
          <cell r="L983" t="str">
            <v>F</v>
          </cell>
          <cell r="M983" t="str">
            <v>ASO DE</v>
          </cell>
          <cell r="N983">
            <v>17912018</v>
          </cell>
          <cell r="O983" t="str">
            <v>A.F.P</v>
          </cell>
          <cell r="P983" t="str">
            <v>BIOLOGO</v>
          </cell>
          <cell r="Q983" t="str">
            <v>MAESTRO</v>
          </cell>
          <cell r="S983" t="str">
            <v>DOCTOR</v>
          </cell>
          <cell r="U983" t="str">
            <v>SOLTERA</v>
          </cell>
          <cell r="V983">
            <v>33707</v>
          </cell>
          <cell r="W983" t="str">
            <v>MZ T LOTE 22 3ER. PISO - SAN ANDRES V ETAPA - VICTOR LARCO</v>
          </cell>
          <cell r="X983" t="str">
            <v/>
          </cell>
          <cell r="Y983" t="str">
            <v/>
          </cell>
        </row>
        <row r="984">
          <cell r="A984">
            <v>4312</v>
          </cell>
          <cell r="B984" t="str">
            <v>MEDICINA</v>
          </cell>
          <cell r="C984" t="str">
            <v>MORFOLOGIA HUMANA</v>
          </cell>
          <cell r="D984" t="str">
            <v>GUZMAN GAVIDIA RAFAEL CARLOS</v>
          </cell>
          <cell r="E984" t="str">
            <v>NOMBRADO</v>
          </cell>
          <cell r="F984" t="str">
            <v>AUXILIAR TP 20 H</v>
          </cell>
          <cell r="G984">
            <v>385</v>
          </cell>
          <cell r="H984">
            <v>1</v>
          </cell>
          <cell r="I984">
            <v>0</v>
          </cell>
          <cell r="J984">
            <v>140</v>
          </cell>
          <cell r="L984" t="str">
            <v>M</v>
          </cell>
          <cell r="M984" t="str">
            <v>AUX TP</v>
          </cell>
          <cell r="N984">
            <v>17888758</v>
          </cell>
          <cell r="O984" t="str">
            <v>A.F.P.</v>
          </cell>
          <cell r="P984" t="str">
            <v>MEDICO CIRUJANO</v>
          </cell>
          <cell r="Q984" t="str">
            <v xml:space="preserve"> </v>
          </cell>
          <cell r="S984" t="str">
            <v xml:space="preserve"> </v>
          </cell>
          <cell r="U984" t="str">
            <v>CASADO</v>
          </cell>
          <cell r="V984">
            <v>33609</v>
          </cell>
          <cell r="W984" t="str">
            <v>NICOLAS DE PIEROLA N° 1408 - MOCHICA - TRUJILLO</v>
          </cell>
          <cell r="X984" t="str">
            <v/>
          </cell>
          <cell r="Y984" t="str">
            <v/>
          </cell>
        </row>
        <row r="985">
          <cell r="A985">
            <v>4205</v>
          </cell>
          <cell r="B985" t="str">
            <v>MEDICINA</v>
          </cell>
          <cell r="C985" t="str">
            <v>MORFOLOGIA HUMANA</v>
          </cell>
          <cell r="D985" t="str">
            <v>CRUZ BRICEÑO MARIA NIMIA</v>
          </cell>
          <cell r="E985" t="str">
            <v>NOMBRADO</v>
          </cell>
          <cell r="F985" t="str">
            <v>ASOCIADO TC</v>
          </cell>
          <cell r="G985">
            <v>494</v>
          </cell>
          <cell r="H985">
            <v>1</v>
          </cell>
          <cell r="I985">
            <v>283.16000000000003</v>
          </cell>
          <cell r="J985">
            <v>560</v>
          </cell>
          <cell r="L985" t="str">
            <v>F</v>
          </cell>
          <cell r="M985" t="str">
            <v>ASO TC</v>
          </cell>
          <cell r="N985">
            <v>18175739</v>
          </cell>
          <cell r="O985" t="str">
            <v>A.F.P</v>
          </cell>
          <cell r="P985" t="str">
            <v>BIOLOGO</v>
          </cell>
          <cell r="Q985" t="str">
            <v>MAESTRO</v>
          </cell>
          <cell r="S985" t="str">
            <v xml:space="preserve"> </v>
          </cell>
          <cell r="U985" t="str">
            <v>SOLTERA</v>
          </cell>
          <cell r="V985">
            <v>33707</v>
          </cell>
          <cell r="W985" t="str">
            <v>29 AGOSTO N° 1844 -  - FLORENCIA DE MORA</v>
          </cell>
          <cell r="X985" t="str">
            <v/>
          </cell>
          <cell r="Y985" t="str">
            <v/>
          </cell>
        </row>
        <row r="986">
          <cell r="A986">
            <v>4430</v>
          </cell>
          <cell r="B986" t="str">
            <v>MEDICINA</v>
          </cell>
          <cell r="C986" t="str">
            <v>MORFOLOGIA HUMANA</v>
          </cell>
          <cell r="D986" t="str">
            <v>AMESQUITA CARDENAS MARIA LETICIA</v>
          </cell>
          <cell r="E986" t="str">
            <v>NOMBRADO</v>
          </cell>
          <cell r="F986" t="str">
            <v>ASOCIADO TC</v>
          </cell>
          <cell r="G986">
            <v>495</v>
          </cell>
          <cell r="H986">
            <v>1</v>
          </cell>
          <cell r="I986">
            <v>284.27999999999997</v>
          </cell>
          <cell r="J986">
            <v>560</v>
          </cell>
          <cell r="L986" t="str">
            <v>F</v>
          </cell>
          <cell r="M986" t="str">
            <v>ASO TC</v>
          </cell>
          <cell r="N986">
            <v>17823401</v>
          </cell>
          <cell r="O986" t="str">
            <v>A.F.P</v>
          </cell>
          <cell r="P986" t="str">
            <v>BIOLOGO</v>
          </cell>
          <cell r="Q986" t="str">
            <v>MAESTRO</v>
          </cell>
          <cell r="S986" t="str">
            <v xml:space="preserve"> </v>
          </cell>
          <cell r="U986" t="str">
            <v>SOLTERA</v>
          </cell>
          <cell r="V986">
            <v>34366</v>
          </cell>
          <cell r="W986" t="str">
            <v>MIGUEL IGLESIAS N° 111 - SANTA MARIA V ETAPA - TRUJILLO</v>
          </cell>
          <cell r="X986" t="str">
            <v/>
          </cell>
          <cell r="Y986" t="str">
            <v/>
          </cell>
        </row>
        <row r="987">
          <cell r="A987">
            <v>4255</v>
          </cell>
          <cell r="B987" t="str">
            <v>MEDICINA</v>
          </cell>
          <cell r="C987" t="str">
            <v>MORFOLOGIA HUMANA</v>
          </cell>
          <cell r="D987" t="str">
            <v>GONZALEZ ZAVALA JOSE GUSTAVO</v>
          </cell>
          <cell r="E987" t="str">
            <v>NOMBRADO</v>
          </cell>
          <cell r="F987" t="str">
            <v>ASOCIADO TC</v>
          </cell>
          <cell r="G987">
            <v>496</v>
          </cell>
          <cell r="H987">
            <v>1</v>
          </cell>
          <cell r="I987">
            <v>284.44</v>
          </cell>
          <cell r="J987">
            <v>560</v>
          </cell>
          <cell r="L987" t="str">
            <v>M</v>
          </cell>
          <cell r="M987" t="str">
            <v>ASO TC</v>
          </cell>
          <cell r="N987">
            <v>19098700</v>
          </cell>
          <cell r="O987" t="str">
            <v>A.F.P</v>
          </cell>
          <cell r="P987" t="str">
            <v>MEDICO CIRUJANO</v>
          </cell>
          <cell r="Q987" t="str">
            <v>MAESTRO</v>
          </cell>
          <cell r="S987" t="str">
            <v xml:space="preserve"> </v>
          </cell>
          <cell r="U987" t="str">
            <v>CASADO</v>
          </cell>
          <cell r="V987">
            <v>33788</v>
          </cell>
          <cell r="W987" t="str">
            <v>CORONEL GOMEZ # 169 - EL MOLINO - TRUJILLO</v>
          </cell>
          <cell r="X987" t="str">
            <v/>
          </cell>
          <cell r="Y987" t="str">
            <v/>
          </cell>
        </row>
        <row r="988">
          <cell r="A988">
            <v>4907</v>
          </cell>
          <cell r="B988" t="str">
            <v>MEDICINA</v>
          </cell>
          <cell r="C988" t="str">
            <v>MORFOLOGIA HUMANA</v>
          </cell>
          <cell r="D988" t="str">
            <v>ALVAREZ CARRILLO JAVIER IGNACIO</v>
          </cell>
          <cell r="E988" t="str">
            <v>NOMBRADO</v>
          </cell>
          <cell r="F988" t="str">
            <v>ASOCIADO TC</v>
          </cell>
          <cell r="G988">
            <v>513</v>
          </cell>
          <cell r="H988">
            <v>1</v>
          </cell>
          <cell r="I988">
            <v>130.38</v>
          </cell>
          <cell r="J988">
            <v>560</v>
          </cell>
          <cell r="L988" t="str">
            <v>M</v>
          </cell>
          <cell r="M988" t="str">
            <v>ASO TC</v>
          </cell>
          <cell r="N988">
            <v>17907238</v>
          </cell>
          <cell r="O988" t="str">
            <v>A.F.P</v>
          </cell>
          <cell r="P988" t="str">
            <v>MEDICO CIRUJANO</v>
          </cell>
          <cell r="Q988" t="str">
            <v>MAESTRO</v>
          </cell>
          <cell r="S988" t="str">
            <v xml:space="preserve"> </v>
          </cell>
          <cell r="U988" t="str">
            <v>CASADO</v>
          </cell>
          <cell r="V988">
            <v>36116</v>
          </cell>
          <cell r="W988" t="str">
            <v>MANSICHE # 895 - SANCHEZ CARRION - TRUJILLO</v>
          </cell>
          <cell r="X988" t="str">
            <v/>
          </cell>
          <cell r="Y988" t="str">
            <v/>
          </cell>
        </row>
        <row r="989">
          <cell r="A989">
            <v>5418</v>
          </cell>
          <cell r="B989" t="str">
            <v>MEDICINA</v>
          </cell>
          <cell r="C989" t="str">
            <v>MORFOLOGIA HUMANA</v>
          </cell>
          <cell r="D989" t="str">
            <v>ALCANTARA VELEZ ROGER LIZARDO</v>
          </cell>
          <cell r="E989" t="str">
            <v>CONTRATADO</v>
          </cell>
          <cell r="F989" t="str">
            <v>AUXILIAR TP 20 H</v>
          </cell>
          <cell r="G989">
            <v>359</v>
          </cell>
          <cell r="H989">
            <v>1</v>
          </cell>
          <cell r="I989">
            <v>0</v>
          </cell>
          <cell r="J989">
            <v>0</v>
          </cell>
          <cell r="L989" t="str">
            <v>M</v>
          </cell>
          <cell r="M989" t="str">
            <v>AUX TP</v>
          </cell>
          <cell r="N989">
            <v>17815315</v>
          </cell>
          <cell r="O989" t="str">
            <v>A.F.P.</v>
          </cell>
          <cell r="P989" t="str">
            <v>MEDICO CIRUJANO</v>
          </cell>
          <cell r="Q989" t="str">
            <v xml:space="preserve"> </v>
          </cell>
          <cell r="S989" t="str">
            <v xml:space="preserve"> </v>
          </cell>
          <cell r="U989" t="str">
            <v>CASADO</v>
          </cell>
          <cell r="V989">
            <v>37725</v>
          </cell>
          <cell r="W989" t="str">
            <v>LOS COCOTEROS # 253 - EL GOLF - VICTOR LARCO</v>
          </cell>
          <cell r="X989" t="str">
            <v/>
          </cell>
          <cell r="Y989" t="str">
            <v/>
          </cell>
        </row>
        <row r="990">
          <cell r="A990">
            <v>4328</v>
          </cell>
          <cell r="B990" t="str">
            <v>MEDICINA</v>
          </cell>
          <cell r="C990" t="str">
            <v>MORFOLOGIA HUMANA</v>
          </cell>
          <cell r="D990" t="str">
            <v>GONZALES ASMAT LUIS SILVANO</v>
          </cell>
          <cell r="E990" t="str">
            <v>CONTRATADO</v>
          </cell>
          <cell r="F990" t="str">
            <v>AUXILIAR TP 20 H</v>
          </cell>
          <cell r="G990">
            <v>361</v>
          </cell>
          <cell r="H990">
            <v>1</v>
          </cell>
          <cell r="I990">
            <v>0</v>
          </cell>
          <cell r="J990">
            <v>0</v>
          </cell>
          <cell r="L990" t="str">
            <v>M</v>
          </cell>
          <cell r="M990" t="str">
            <v>AUX TP</v>
          </cell>
          <cell r="N990">
            <v>18014936</v>
          </cell>
          <cell r="O990" t="str">
            <v>A.F.P.</v>
          </cell>
          <cell r="P990" t="str">
            <v>MEDICO CIRUJANO</v>
          </cell>
          <cell r="Q990" t="str">
            <v xml:space="preserve"> </v>
          </cell>
          <cell r="S990" t="str">
            <v xml:space="preserve"> </v>
          </cell>
          <cell r="U990" t="str">
            <v>CASADO</v>
          </cell>
          <cell r="V990">
            <v>34076</v>
          </cell>
          <cell r="W990" t="str">
            <v>AV. EL GOLF N° 750-F - EL GOLF - VICTOR LARCO</v>
          </cell>
          <cell r="X990" t="str">
            <v/>
          </cell>
          <cell r="Y990" t="str">
            <v/>
          </cell>
        </row>
        <row r="991">
          <cell r="A991">
            <v>4558</v>
          </cell>
          <cell r="B991" t="str">
            <v>MEDICINA</v>
          </cell>
          <cell r="C991" t="str">
            <v>MORFOLOGIA HUMANA</v>
          </cell>
          <cell r="D991" t="str">
            <v>VERA VILCA SEGUNDO DOMINGO</v>
          </cell>
          <cell r="E991" t="str">
            <v>CONTRATADO</v>
          </cell>
          <cell r="F991" t="str">
            <v>AUXILIAR TP 20 H</v>
          </cell>
          <cell r="G991">
            <v>362</v>
          </cell>
          <cell r="H991">
            <v>1</v>
          </cell>
          <cell r="I991">
            <v>0</v>
          </cell>
          <cell r="J991">
            <v>0</v>
          </cell>
          <cell r="L991" t="str">
            <v>M</v>
          </cell>
          <cell r="M991" t="str">
            <v>AUX TP</v>
          </cell>
          <cell r="N991">
            <v>21256782</v>
          </cell>
          <cell r="O991" t="str">
            <v>A.F.P.</v>
          </cell>
          <cell r="P991" t="str">
            <v>MEDICO CIRUJANO</v>
          </cell>
          <cell r="Q991" t="str">
            <v xml:space="preserve"> </v>
          </cell>
          <cell r="S991" t="str">
            <v xml:space="preserve"> </v>
          </cell>
          <cell r="U991" t="str">
            <v>CASADO</v>
          </cell>
          <cell r="V991">
            <v>34530</v>
          </cell>
          <cell r="W991" t="str">
            <v>AMERICA OESTE MZ. A LOTE 19 - COVICORTI - TRUJILLO</v>
          </cell>
          <cell r="X991" t="str">
            <v/>
          </cell>
          <cell r="Y991" t="str">
            <v/>
          </cell>
        </row>
        <row r="992">
          <cell r="A992">
            <v>5416</v>
          </cell>
          <cell r="B992" t="str">
            <v>MEDICINA</v>
          </cell>
          <cell r="C992" t="str">
            <v>MORFOLOGIA HUMANA</v>
          </cell>
          <cell r="D992" t="str">
            <v>FONSECA RISCO GUILLERMO MANUEL</v>
          </cell>
          <cell r="E992" t="str">
            <v>CONTRATADO</v>
          </cell>
          <cell r="F992" t="str">
            <v>AUXILIAR TC</v>
          </cell>
          <cell r="G992">
            <v>370</v>
          </cell>
          <cell r="H992">
            <v>1</v>
          </cell>
          <cell r="I992">
            <v>0</v>
          </cell>
          <cell r="J992">
            <v>0</v>
          </cell>
          <cell r="L992" t="str">
            <v>M</v>
          </cell>
          <cell r="M992" t="str">
            <v>AUX TC</v>
          </cell>
          <cell r="N992">
            <v>18087948</v>
          </cell>
          <cell r="O992" t="str">
            <v>A.F.P.</v>
          </cell>
          <cell r="P992" t="str">
            <v>MEDICO CIRUJANO</v>
          </cell>
          <cell r="Q992" t="str">
            <v>MAESTRO</v>
          </cell>
          <cell r="S992" t="str">
            <v xml:space="preserve"> </v>
          </cell>
          <cell r="U992" t="str">
            <v>CASADO</v>
          </cell>
          <cell r="V992">
            <v>37722</v>
          </cell>
          <cell r="W992" t="str">
            <v>FEDERICO CHOPIN 689 - PRIMAVERA - TRUJILLO</v>
          </cell>
          <cell r="X992" t="str">
            <v/>
          </cell>
          <cell r="Y992" t="str">
            <v/>
          </cell>
        </row>
        <row r="993">
          <cell r="A993">
            <v>4219</v>
          </cell>
          <cell r="B993" t="str">
            <v>MEDICINA</v>
          </cell>
          <cell r="C993" t="str">
            <v>MORFOLOGIA HUMANA</v>
          </cell>
          <cell r="D993" t="str">
            <v>ARMAS CABALLERO EDUARDO HEBER</v>
          </cell>
          <cell r="E993" t="str">
            <v>CONTRATADO</v>
          </cell>
          <cell r="F993" t="str">
            <v>AUXILIAR TP 20 H</v>
          </cell>
          <cell r="G993">
            <v>461</v>
          </cell>
          <cell r="H993">
            <v>1</v>
          </cell>
          <cell r="I993">
            <v>0</v>
          </cell>
          <cell r="J993">
            <v>0</v>
          </cell>
          <cell r="L993" t="str">
            <v>M</v>
          </cell>
          <cell r="M993" t="str">
            <v>AUX TP</v>
          </cell>
          <cell r="N993">
            <v>17913405</v>
          </cell>
          <cell r="O993" t="str">
            <v>A.F.P.</v>
          </cell>
          <cell r="P993" t="str">
            <v>MEDICO CIRUJANO</v>
          </cell>
          <cell r="Q993" t="str">
            <v xml:space="preserve"> </v>
          </cell>
          <cell r="S993" t="str">
            <v xml:space="preserve"> </v>
          </cell>
          <cell r="U993" t="str">
            <v>CASADO</v>
          </cell>
          <cell r="V993">
            <v>33756</v>
          </cell>
          <cell r="W993" t="str">
            <v xml:space="preserve">NICARAGUA N° 260 2DO PISO TORRES ARUJO -  - </v>
          </cell>
          <cell r="X993" t="str">
            <v/>
          </cell>
          <cell r="Y993" t="str">
            <v/>
          </cell>
        </row>
        <row r="994">
          <cell r="A994">
            <v>5010</v>
          </cell>
          <cell r="B994" t="str">
            <v>MEDICINA</v>
          </cell>
          <cell r="C994" t="str">
            <v>PEDIATRIA</v>
          </cell>
          <cell r="D994" t="str">
            <v>UGAZ CAYAO SIMEON IGNACIO</v>
          </cell>
          <cell r="E994" t="str">
            <v>NOMBRADO</v>
          </cell>
          <cell r="F994" t="str">
            <v>PRINCIPAL TC</v>
          </cell>
          <cell r="G994">
            <v>400</v>
          </cell>
          <cell r="H994">
            <v>1</v>
          </cell>
          <cell r="I994">
            <v>628.52</v>
          </cell>
          <cell r="J994">
            <v>1170</v>
          </cell>
          <cell r="L994" t="str">
            <v>M</v>
          </cell>
          <cell r="M994" t="str">
            <v>PRI TC</v>
          </cell>
          <cell r="N994">
            <v>17857572</v>
          </cell>
          <cell r="O994" t="str">
            <v>A.F.P</v>
          </cell>
          <cell r="P994" t="str">
            <v>MEDICO CIRUJANO</v>
          </cell>
          <cell r="Q994" t="str">
            <v>MAESTRO</v>
          </cell>
          <cell r="S994" t="str">
            <v>DOCTOR</v>
          </cell>
          <cell r="U994" t="str">
            <v>CASADO</v>
          </cell>
          <cell r="V994">
            <v>33140</v>
          </cell>
          <cell r="W994" t="str">
            <v>MARIANO MELGAR N° 502 - SANTO DOMINGUITO - TRUJILLO</v>
          </cell>
          <cell r="X994" t="str">
            <v/>
          </cell>
          <cell r="Y994" t="str">
            <v/>
          </cell>
        </row>
        <row r="995">
          <cell r="A995">
            <v>1624</v>
          </cell>
          <cell r="B995" t="str">
            <v>MEDICINA</v>
          </cell>
          <cell r="C995" t="str">
            <v>PEDIATRIA</v>
          </cell>
          <cell r="D995" t="str">
            <v>PELAEZ GUTIERREZ ROGER ABSALON</v>
          </cell>
          <cell r="E995" t="str">
            <v>NOMBRADO</v>
          </cell>
          <cell r="F995" t="str">
            <v>PRINCIPAL DE</v>
          </cell>
          <cell r="G995">
            <v>422</v>
          </cell>
          <cell r="H995">
            <v>1</v>
          </cell>
          <cell r="I995">
            <v>655.54</v>
          </cell>
          <cell r="J995">
            <v>1200</v>
          </cell>
          <cell r="L995" t="str">
            <v>M</v>
          </cell>
          <cell r="M995" t="str">
            <v>PRI DE</v>
          </cell>
          <cell r="N995">
            <v>17828419</v>
          </cell>
          <cell r="O995">
            <v>20530</v>
          </cell>
          <cell r="P995" t="str">
            <v>MEDICO CIRUJANO</v>
          </cell>
          <cell r="Q995" t="str">
            <v xml:space="preserve"> </v>
          </cell>
          <cell r="S995" t="str">
            <v xml:space="preserve"> </v>
          </cell>
          <cell r="U995" t="str">
            <v>CASADO</v>
          </cell>
          <cell r="V995">
            <v>27403</v>
          </cell>
          <cell r="W995" t="str">
            <v>JUAN JULIO GANOZA N° 124 - CALIFORNIA - VICTOR LARCO</v>
          </cell>
          <cell r="X995" t="str">
            <v/>
          </cell>
          <cell r="Y995" t="str">
            <v/>
          </cell>
        </row>
        <row r="996">
          <cell r="A996">
            <v>2482</v>
          </cell>
          <cell r="B996" t="str">
            <v>MEDICINA</v>
          </cell>
          <cell r="C996" t="str">
            <v>PEDIATRIA</v>
          </cell>
          <cell r="D996" t="str">
            <v>PANTA GUARDADO OSCAR FERREOL</v>
          </cell>
          <cell r="E996" t="str">
            <v>NOMBRADO</v>
          </cell>
          <cell r="F996" t="str">
            <v>PRINCIPAL DE</v>
          </cell>
          <cell r="G996">
            <v>423</v>
          </cell>
          <cell r="H996">
            <v>1</v>
          </cell>
          <cell r="I996">
            <v>649.36</v>
          </cell>
          <cell r="J996">
            <v>1200</v>
          </cell>
          <cell r="L996" t="str">
            <v>M</v>
          </cell>
          <cell r="M996" t="str">
            <v>PRI DE</v>
          </cell>
          <cell r="N996">
            <v>17847099</v>
          </cell>
          <cell r="O996" t="str">
            <v>A.F.P</v>
          </cell>
          <cell r="P996" t="str">
            <v>MEDICO CIRUJANO</v>
          </cell>
          <cell r="Q996" t="str">
            <v>MAESTRO</v>
          </cell>
          <cell r="S996" t="str">
            <v>DOCTOR</v>
          </cell>
          <cell r="U996" t="str">
            <v>CASADO</v>
          </cell>
          <cell r="V996">
            <v>30020</v>
          </cell>
          <cell r="W996" t="str">
            <v>HERMILIO VALDIZAN 1295 - LOS JARDINES - TRUJILLO</v>
          </cell>
          <cell r="X996">
            <v>5</v>
          </cell>
          <cell r="Y996" t="str">
            <v>JEFE DE DEPARTAMENTO</v>
          </cell>
        </row>
        <row r="997">
          <cell r="A997">
            <v>1359</v>
          </cell>
          <cell r="B997" t="str">
            <v>MEDICINA</v>
          </cell>
          <cell r="C997" t="str">
            <v>PEDIATRIA</v>
          </cell>
          <cell r="D997" t="str">
            <v>MATIAS ATUNCAR JUAN B</v>
          </cell>
          <cell r="E997" t="str">
            <v>NOMBRADO</v>
          </cell>
          <cell r="F997" t="str">
            <v>PRINCIPAL TC</v>
          </cell>
          <cell r="G997">
            <v>424</v>
          </cell>
          <cell r="H997">
            <v>1</v>
          </cell>
          <cell r="I997">
            <v>638.54</v>
          </cell>
          <cell r="J997">
            <v>1170</v>
          </cell>
          <cell r="L997" t="str">
            <v>M</v>
          </cell>
          <cell r="M997" t="str">
            <v>PRI TC</v>
          </cell>
          <cell r="N997">
            <v>17803001</v>
          </cell>
          <cell r="O997">
            <v>20530</v>
          </cell>
          <cell r="P997" t="str">
            <v>MEDICO CIRUJANO</v>
          </cell>
          <cell r="Q997" t="str">
            <v>MAESTRO</v>
          </cell>
          <cell r="S997" t="str">
            <v xml:space="preserve"> </v>
          </cell>
          <cell r="U997" t="str">
            <v>CASADO</v>
          </cell>
          <cell r="V997">
            <v>23986</v>
          </cell>
          <cell r="W997" t="str">
            <v>EULOGIO GARRIDO Nº 746 - LAS QUINTANAS - TRUJILLO</v>
          </cell>
          <cell r="X997" t="str">
            <v/>
          </cell>
          <cell r="Y997" t="str">
            <v/>
          </cell>
        </row>
        <row r="998">
          <cell r="A998">
            <v>3357</v>
          </cell>
          <cell r="B998" t="str">
            <v>MEDICINA</v>
          </cell>
          <cell r="C998" t="str">
            <v>PEDIATRIA</v>
          </cell>
          <cell r="D998" t="str">
            <v>ALFARO RIOS SEGUNDO JOSE</v>
          </cell>
          <cell r="E998" t="str">
            <v>NOMBRADO</v>
          </cell>
          <cell r="F998" t="str">
            <v>PRINCIPAL TC</v>
          </cell>
          <cell r="G998">
            <v>425</v>
          </cell>
          <cell r="H998">
            <v>1</v>
          </cell>
          <cell r="I998">
            <v>633.84</v>
          </cell>
          <cell r="J998">
            <v>1170</v>
          </cell>
          <cell r="L998" t="str">
            <v>M</v>
          </cell>
          <cell r="M998" t="str">
            <v>PRI TC</v>
          </cell>
          <cell r="N998">
            <v>17903357</v>
          </cell>
          <cell r="O998" t="str">
            <v>A.F.P</v>
          </cell>
          <cell r="P998" t="str">
            <v>MEDICO CIRUJANO</v>
          </cell>
          <cell r="Q998" t="str">
            <v>MAESTRO</v>
          </cell>
          <cell r="S998" t="str">
            <v xml:space="preserve"> </v>
          </cell>
          <cell r="U998" t="str">
            <v>VIUDO</v>
          </cell>
          <cell r="V998">
            <v>32674</v>
          </cell>
          <cell r="W998" t="str">
            <v>PEKIN N° 444 - SAN SALVADOR - TRUJILLO</v>
          </cell>
          <cell r="X998" t="str">
            <v/>
          </cell>
          <cell r="Y998" t="str">
            <v/>
          </cell>
        </row>
        <row r="999">
          <cell r="A999">
            <v>2483</v>
          </cell>
          <cell r="B999" t="str">
            <v>MEDICINA</v>
          </cell>
          <cell r="C999" t="str">
            <v>PEDIATRIA</v>
          </cell>
          <cell r="D999" t="str">
            <v>JIMENEZ DE LI FRIDA CARMELA</v>
          </cell>
          <cell r="E999" t="str">
            <v>NOMBRADO</v>
          </cell>
          <cell r="F999" t="str">
            <v>PRINCIPAL TC</v>
          </cell>
          <cell r="G999">
            <v>426</v>
          </cell>
          <cell r="H999">
            <v>1</v>
          </cell>
          <cell r="I999">
            <v>626.55999999999995</v>
          </cell>
          <cell r="J999">
            <v>1170</v>
          </cell>
          <cell r="L999" t="str">
            <v>F</v>
          </cell>
          <cell r="M999" t="str">
            <v>PRI TC</v>
          </cell>
          <cell r="N999">
            <v>17918719</v>
          </cell>
          <cell r="O999" t="str">
            <v>A.F.P</v>
          </cell>
          <cell r="P999" t="str">
            <v>MEDICO CIRUJANO</v>
          </cell>
          <cell r="Q999" t="str">
            <v>MAESTRO</v>
          </cell>
          <cell r="S999" t="str">
            <v xml:space="preserve"> </v>
          </cell>
          <cell r="U999" t="str">
            <v>CASADA</v>
          </cell>
          <cell r="V999">
            <v>30020</v>
          </cell>
          <cell r="W999" t="str">
            <v>BOLOGNESI N° 632 - CENTRO CIVICO - TRUJILLO</v>
          </cell>
          <cell r="X999" t="str">
            <v/>
          </cell>
          <cell r="Y999" t="str">
            <v/>
          </cell>
        </row>
        <row r="1000">
          <cell r="A1000">
            <v>4101</v>
          </cell>
          <cell r="B1000" t="str">
            <v>MEDICINA</v>
          </cell>
          <cell r="C1000" t="str">
            <v>PEDIATRIA</v>
          </cell>
          <cell r="D1000" t="str">
            <v>SATO PALOMINO ANABELLA RUTH</v>
          </cell>
          <cell r="E1000" t="str">
            <v>NOMBRADO</v>
          </cell>
          <cell r="F1000" t="str">
            <v>ASOCIADO TC</v>
          </cell>
          <cell r="G1000">
            <v>428</v>
          </cell>
          <cell r="H1000">
            <v>1</v>
          </cell>
          <cell r="I1000">
            <v>281.8</v>
          </cell>
          <cell r="J1000">
            <v>560</v>
          </cell>
          <cell r="L1000" t="str">
            <v>F</v>
          </cell>
          <cell r="M1000" t="str">
            <v>ASO TC</v>
          </cell>
          <cell r="N1000">
            <v>17851858</v>
          </cell>
          <cell r="O1000" t="str">
            <v>A.F.P</v>
          </cell>
          <cell r="P1000" t="str">
            <v>MEDICO CIRUJANO</v>
          </cell>
          <cell r="Q1000" t="str">
            <v>MAESTRO</v>
          </cell>
          <cell r="S1000" t="str">
            <v xml:space="preserve"> </v>
          </cell>
          <cell r="U1000" t="str">
            <v>CASADA</v>
          </cell>
          <cell r="V1000">
            <v>33390</v>
          </cell>
          <cell r="W1000" t="str">
            <v>SANTA LUCIA MZ. Q-13 - LA MERCED - TRUJILLO</v>
          </cell>
          <cell r="X1000" t="str">
            <v/>
          </cell>
          <cell r="Y1000" t="str">
            <v/>
          </cell>
        </row>
        <row r="1001">
          <cell r="A1001">
            <v>1894</v>
          </cell>
          <cell r="B1001" t="str">
            <v>MEDICINA</v>
          </cell>
          <cell r="C1001" t="str">
            <v>PEDIATRIA</v>
          </cell>
          <cell r="D1001" t="str">
            <v>CHACON NACARINO JOSE AGUSTIN</v>
          </cell>
          <cell r="E1001" t="str">
            <v>NOMBRADO</v>
          </cell>
          <cell r="F1001" t="str">
            <v>ASOCIADO TC</v>
          </cell>
          <cell r="G1001">
            <v>429</v>
          </cell>
          <cell r="H1001">
            <v>1</v>
          </cell>
          <cell r="I1001">
            <v>280.76</v>
          </cell>
          <cell r="J1001">
            <v>560</v>
          </cell>
          <cell r="L1001" t="str">
            <v>M</v>
          </cell>
          <cell r="M1001" t="str">
            <v>ASO TC</v>
          </cell>
          <cell r="N1001">
            <v>17899471</v>
          </cell>
          <cell r="O1001" t="str">
            <v>A.F.P</v>
          </cell>
          <cell r="P1001" t="str">
            <v>MEDICO CIRUJANO</v>
          </cell>
          <cell r="Q1001" t="str">
            <v xml:space="preserve"> </v>
          </cell>
          <cell r="S1001" t="str">
            <v xml:space="preserve"> </v>
          </cell>
          <cell r="U1001" t="str">
            <v>SOLTERO</v>
          </cell>
          <cell r="V1001">
            <v>28604</v>
          </cell>
          <cell r="W1001" t="str">
            <v>MZ. R LOTE 31 SANTA VERONICA 178 - LA MERCED - TRUJILLO</v>
          </cell>
          <cell r="X1001" t="str">
            <v/>
          </cell>
          <cell r="Y1001" t="str">
            <v/>
          </cell>
        </row>
        <row r="1002">
          <cell r="A1002">
            <v>2013</v>
          </cell>
          <cell r="B1002" t="str">
            <v>MEDICINA</v>
          </cell>
          <cell r="C1002" t="str">
            <v>PEDIATRIA</v>
          </cell>
          <cell r="D1002" t="str">
            <v>RODRIGUEZ VARGAS JAVIER ANTONIO</v>
          </cell>
          <cell r="E1002" t="str">
            <v>NOMBRADO</v>
          </cell>
          <cell r="F1002" t="str">
            <v>ASOCIADO TC</v>
          </cell>
          <cell r="G1002">
            <v>430</v>
          </cell>
          <cell r="H1002">
            <v>1</v>
          </cell>
          <cell r="I1002">
            <v>280.62</v>
          </cell>
          <cell r="J1002">
            <v>560</v>
          </cell>
          <cell r="L1002" t="str">
            <v>M</v>
          </cell>
          <cell r="M1002" t="str">
            <v>ASO TC</v>
          </cell>
          <cell r="N1002">
            <v>17887167</v>
          </cell>
          <cell r="O1002">
            <v>19990</v>
          </cell>
          <cell r="P1002" t="str">
            <v>MEDICO CIRUJANO</v>
          </cell>
          <cell r="Q1002" t="str">
            <v xml:space="preserve"> </v>
          </cell>
          <cell r="S1002" t="str">
            <v xml:space="preserve"> </v>
          </cell>
          <cell r="U1002" t="str">
            <v>CASADO</v>
          </cell>
          <cell r="V1002">
            <v>29172</v>
          </cell>
          <cell r="W1002" t="str">
            <v>MZ. S -LOTE 14 - MIRAFLORES - TRUJILLO</v>
          </cell>
          <cell r="X1002" t="str">
            <v/>
          </cell>
          <cell r="Y1002" t="str">
            <v/>
          </cell>
        </row>
        <row r="1003">
          <cell r="A1003">
            <v>4102</v>
          </cell>
          <cell r="B1003" t="str">
            <v>MEDICINA</v>
          </cell>
          <cell r="C1003" t="str">
            <v>PEDIATRIA</v>
          </cell>
          <cell r="D1003" t="str">
            <v>ARCE CRUZ ALIX JEAN</v>
          </cell>
          <cell r="E1003" t="str">
            <v>NOMBRADO</v>
          </cell>
          <cell r="F1003" t="str">
            <v>ASOCIADO TC</v>
          </cell>
          <cell r="G1003">
            <v>432</v>
          </cell>
          <cell r="H1003">
            <v>1</v>
          </cell>
          <cell r="I1003">
            <v>281.8</v>
          </cell>
          <cell r="J1003">
            <v>560</v>
          </cell>
          <cell r="L1003" t="str">
            <v>M</v>
          </cell>
          <cell r="M1003" t="str">
            <v>ASO TC</v>
          </cell>
          <cell r="N1003">
            <v>17809284</v>
          </cell>
          <cell r="O1003" t="str">
            <v>A.F.P</v>
          </cell>
          <cell r="P1003" t="str">
            <v>MEDICO CIRUJANO</v>
          </cell>
          <cell r="Q1003" t="str">
            <v>MAESTRO</v>
          </cell>
          <cell r="S1003" t="str">
            <v xml:space="preserve"> </v>
          </cell>
          <cell r="U1003" t="str">
            <v>SOLTERA</v>
          </cell>
          <cell r="V1003">
            <v>33390</v>
          </cell>
          <cell r="W1003" t="str">
            <v>E3-LOTE-28 - SAN ANDRES V ETAPA - VICTOR LARCO</v>
          </cell>
          <cell r="X1003" t="str">
            <v/>
          </cell>
          <cell r="Y1003" t="str">
            <v/>
          </cell>
        </row>
        <row r="1004">
          <cell r="A1004">
            <v>5445</v>
          </cell>
          <cell r="B1004" t="str">
            <v>MEDICINA</v>
          </cell>
          <cell r="C1004" t="str">
            <v>PEDIATRIA</v>
          </cell>
          <cell r="D1004" t="str">
            <v>ROMERO GOICOCHEA CECILIA VICTORIA</v>
          </cell>
          <cell r="E1004" t="str">
            <v>NOMBRADO</v>
          </cell>
          <cell r="F1004" t="str">
            <v>ASOCIADO TC</v>
          </cell>
          <cell r="G1004">
            <v>438</v>
          </cell>
          <cell r="H1004">
            <v>1</v>
          </cell>
          <cell r="I1004">
            <v>0</v>
          </cell>
          <cell r="J1004">
            <v>560</v>
          </cell>
          <cell r="L1004" t="str">
            <v>F</v>
          </cell>
          <cell r="M1004" t="str">
            <v>ASO TC</v>
          </cell>
          <cell r="N1004">
            <v>9325223</v>
          </cell>
          <cell r="O1004" t="str">
            <v>A.F.P.</v>
          </cell>
          <cell r="P1004" t="str">
            <v>MEDICO CIRUJANO</v>
          </cell>
          <cell r="Q1004" t="str">
            <v>MAESTRO</v>
          </cell>
          <cell r="S1004" t="str">
            <v>DOCTOR</v>
          </cell>
          <cell r="U1004" t="str">
            <v>CASADA</v>
          </cell>
          <cell r="V1004">
            <v>37834</v>
          </cell>
          <cell r="W1004" t="str">
            <v>MZ. A - 1E - PORTALES DEL GOLF - VICTOR LARCO</v>
          </cell>
          <cell r="X1004" t="str">
            <v/>
          </cell>
          <cell r="Y1004" t="str">
            <v/>
          </cell>
        </row>
        <row r="1005">
          <cell r="A1005">
            <v>5050</v>
          </cell>
          <cell r="B1005" t="str">
            <v>MEDICINA</v>
          </cell>
          <cell r="C1005" t="str">
            <v>PEDIATRIA</v>
          </cell>
          <cell r="D1005" t="str">
            <v>CRUZ BEJARANO SEGUNDO ROGELIO</v>
          </cell>
          <cell r="E1005" t="str">
            <v>NOMBRADO</v>
          </cell>
          <cell r="F1005" t="str">
            <v>PRINCIPAL TC</v>
          </cell>
          <cell r="G1005">
            <v>477</v>
          </cell>
          <cell r="H1005">
            <v>1</v>
          </cell>
          <cell r="I1005">
            <v>622.79999999999995</v>
          </cell>
          <cell r="J1005">
            <v>1170</v>
          </cell>
          <cell r="L1005" t="str">
            <v>M</v>
          </cell>
          <cell r="M1005" t="str">
            <v>PRI TC</v>
          </cell>
          <cell r="N1005">
            <v>17839712</v>
          </cell>
          <cell r="O1005" t="str">
            <v>A.F.P</v>
          </cell>
          <cell r="P1005" t="str">
            <v>MEDICO CIRUJANO</v>
          </cell>
          <cell r="Q1005" t="str">
            <v>MAESTRO</v>
          </cell>
          <cell r="S1005" t="str">
            <v xml:space="preserve"> </v>
          </cell>
          <cell r="U1005" t="str">
            <v>CASADO</v>
          </cell>
          <cell r="V1005">
            <v>33298</v>
          </cell>
          <cell r="W1005" t="str">
            <v xml:space="preserve">LAS GEMAS N° 182 STA. INES -  - </v>
          </cell>
          <cell r="X1005" t="str">
            <v/>
          </cell>
          <cell r="Y1005" t="str">
            <v/>
          </cell>
        </row>
        <row r="1006">
          <cell r="A1006">
            <v>5049</v>
          </cell>
          <cell r="B1006" t="str">
            <v>MEDICINA</v>
          </cell>
          <cell r="C1006" t="str">
            <v>PEDIATRIA</v>
          </cell>
          <cell r="D1006" t="str">
            <v>FERNANDEZ COSAVALENTE HUGO EDUARDO</v>
          </cell>
          <cell r="E1006" t="str">
            <v>NOMBRADO</v>
          </cell>
          <cell r="F1006" t="str">
            <v>PRINCIPAL TC</v>
          </cell>
          <cell r="G1006">
            <v>478</v>
          </cell>
          <cell r="H1006">
            <v>1</v>
          </cell>
          <cell r="I1006">
            <v>628.52</v>
          </cell>
          <cell r="J1006">
            <v>1170</v>
          </cell>
          <cell r="L1006" t="str">
            <v>M</v>
          </cell>
          <cell r="M1006" t="str">
            <v>PRI TC</v>
          </cell>
          <cell r="N1006">
            <v>18850419</v>
          </cell>
          <cell r="O1006" t="str">
            <v>A.F.P</v>
          </cell>
          <cell r="P1006" t="str">
            <v>MEDICO CIRUJANO</v>
          </cell>
          <cell r="Q1006" t="str">
            <v>MAESTRO</v>
          </cell>
          <cell r="S1006" t="str">
            <v xml:space="preserve"> </v>
          </cell>
          <cell r="U1006" t="str">
            <v>CASADO</v>
          </cell>
          <cell r="V1006">
            <v>33298</v>
          </cell>
          <cell r="W1006" t="str">
            <v>SAN MARTIN DE PORRAS 346 - SAN ANDRES I ETAPA - TRUJILLO</v>
          </cell>
          <cell r="X1006" t="str">
            <v/>
          </cell>
          <cell r="Y1006" t="str">
            <v/>
          </cell>
        </row>
        <row r="1007">
          <cell r="A1007">
            <v>5048</v>
          </cell>
          <cell r="B1007" t="str">
            <v>MEDICINA</v>
          </cell>
          <cell r="C1007" t="str">
            <v>PEDIATRIA</v>
          </cell>
          <cell r="D1007" t="str">
            <v>D'ANGLES HURTADO TERESA JEANNETTE</v>
          </cell>
          <cell r="E1007" t="str">
            <v>NOMBRADO</v>
          </cell>
          <cell r="F1007" t="str">
            <v>PRINCIPAL TC</v>
          </cell>
          <cell r="G1007">
            <v>947</v>
          </cell>
          <cell r="H1007">
            <v>1</v>
          </cell>
          <cell r="I1007">
            <v>628.52</v>
          </cell>
          <cell r="J1007">
            <v>1170</v>
          </cell>
          <cell r="L1007" t="str">
            <v>F</v>
          </cell>
          <cell r="M1007" t="str">
            <v>PRI TC</v>
          </cell>
          <cell r="N1007">
            <v>17888130</v>
          </cell>
          <cell r="O1007" t="str">
            <v>A.F.P</v>
          </cell>
          <cell r="P1007" t="str">
            <v>MEDICO CIRUJANO</v>
          </cell>
          <cell r="Q1007" t="str">
            <v>MAESTRO</v>
          </cell>
          <cell r="S1007" t="str">
            <v xml:space="preserve"> </v>
          </cell>
          <cell r="U1007" t="str">
            <v>CASADA</v>
          </cell>
          <cell r="V1007">
            <v>33298</v>
          </cell>
          <cell r="W1007" t="str">
            <v>MZ. M LOTE 13 STA. CATALINA - LA MERCED III ETAPA - TRUJILLO</v>
          </cell>
          <cell r="X1007" t="str">
            <v/>
          </cell>
          <cell r="Y1007" t="str">
            <v/>
          </cell>
        </row>
        <row r="1008">
          <cell r="A1008">
            <v>2014</v>
          </cell>
          <cell r="B1008" t="str">
            <v>MEDICINA</v>
          </cell>
          <cell r="C1008" t="str">
            <v>PEDIATRIA</v>
          </cell>
          <cell r="D1008" t="str">
            <v>VELA ACOSTA JUAN JOSE</v>
          </cell>
          <cell r="E1008" t="str">
            <v>NOMBRADO</v>
          </cell>
          <cell r="F1008" t="str">
            <v>PRINCIPAL TC</v>
          </cell>
          <cell r="G1008">
            <v>948</v>
          </cell>
          <cell r="H1008">
            <v>1</v>
          </cell>
          <cell r="I1008">
            <v>280.62</v>
          </cell>
          <cell r="J1008">
            <v>560</v>
          </cell>
          <cell r="L1008" t="str">
            <v>M</v>
          </cell>
          <cell r="M1008" t="str">
            <v>ASO TC</v>
          </cell>
          <cell r="N1008">
            <v>17877606</v>
          </cell>
          <cell r="O1008">
            <v>19990</v>
          </cell>
          <cell r="P1008" t="str">
            <v>MEDICO CIRUJANO</v>
          </cell>
          <cell r="Q1008" t="str">
            <v>MAESTRO</v>
          </cell>
          <cell r="S1008" t="str">
            <v>DOCTOR</v>
          </cell>
          <cell r="U1008" t="str">
            <v>CASADO</v>
          </cell>
          <cell r="V1008">
            <v>29190</v>
          </cell>
          <cell r="W1008" t="str">
            <v>SANTA ELENA 212 - LA MERCED - TRUJILLO</v>
          </cell>
          <cell r="X1008" t="str">
            <v/>
          </cell>
          <cell r="Y1008" t="str">
            <v/>
          </cell>
        </row>
        <row r="1009">
          <cell r="A1009">
            <v>5261</v>
          </cell>
          <cell r="B1009" t="str">
            <v>MEDICINA</v>
          </cell>
          <cell r="C1009" t="str">
            <v>PEDIATRIA</v>
          </cell>
          <cell r="D1009" t="str">
            <v>SANCHEZ REYNA VICTOR ANDRES</v>
          </cell>
          <cell r="E1009" t="str">
            <v>CONTRATADO</v>
          </cell>
          <cell r="F1009" t="str">
            <v>AUXILIAR TC</v>
          </cell>
          <cell r="G1009">
            <v>421</v>
          </cell>
          <cell r="H1009">
            <v>1</v>
          </cell>
          <cell r="I1009">
            <v>0</v>
          </cell>
          <cell r="J1009">
            <v>0</v>
          </cell>
          <cell r="L1009" t="str">
            <v>M</v>
          </cell>
          <cell r="M1009" t="str">
            <v>AUX TC</v>
          </cell>
          <cell r="N1009">
            <v>17937621</v>
          </cell>
          <cell r="O1009" t="str">
            <v>A.F.P.</v>
          </cell>
          <cell r="P1009" t="str">
            <v>MEDICO CIRUJANO</v>
          </cell>
          <cell r="Q1009" t="str">
            <v xml:space="preserve"> </v>
          </cell>
          <cell r="S1009" t="str">
            <v xml:space="preserve"> </v>
          </cell>
          <cell r="U1009" t="str">
            <v>SOLTERO</v>
          </cell>
          <cell r="V1009">
            <v>37151</v>
          </cell>
          <cell r="W1009" t="str">
            <v>LOS EUCALIPTOS 330 DPTO. 101 - SANTA EDELMIRA - VICTOR LARCO</v>
          </cell>
          <cell r="X1009" t="str">
            <v/>
          </cell>
          <cell r="Y1009" t="str">
            <v/>
          </cell>
        </row>
        <row r="1010">
          <cell r="A1010">
            <v>5366</v>
          </cell>
          <cell r="B1010" t="str">
            <v>MEDICINA</v>
          </cell>
          <cell r="C1010" t="str">
            <v>PEDIATRIA</v>
          </cell>
          <cell r="D1010" t="str">
            <v>CABANILLAS LOZADA PATRICIA DEL PILAR</v>
          </cell>
          <cell r="E1010" t="str">
            <v>CONTRATADO</v>
          </cell>
          <cell r="F1010" t="str">
            <v>AUXILIAR TC</v>
          </cell>
          <cell r="G1010">
            <v>427</v>
          </cell>
          <cell r="H1010">
            <v>1</v>
          </cell>
          <cell r="I1010">
            <v>0</v>
          </cell>
          <cell r="J1010">
            <v>0</v>
          </cell>
          <cell r="L1010" t="str">
            <v>F</v>
          </cell>
          <cell r="M1010" t="str">
            <v>AUX TC</v>
          </cell>
          <cell r="N1010">
            <v>18188478</v>
          </cell>
          <cell r="O1010" t="str">
            <v>A.F.P.</v>
          </cell>
          <cell r="P1010" t="str">
            <v>MEDICO CIRUJANO</v>
          </cell>
          <cell r="Q1010" t="str">
            <v xml:space="preserve"> </v>
          </cell>
          <cell r="S1010" t="str">
            <v xml:space="preserve"> </v>
          </cell>
          <cell r="U1010" t="str">
            <v>SOLTERA</v>
          </cell>
          <cell r="V1010">
            <v>37508</v>
          </cell>
          <cell r="W1010" t="str">
            <v>UCEDA MEZA H - 13 - MIRAFLORES - TRUJILLO</v>
          </cell>
          <cell r="X1010" t="str">
            <v/>
          </cell>
          <cell r="Y1010" t="str">
            <v/>
          </cell>
        </row>
        <row r="1011">
          <cell r="B1011" t="str">
            <v>DERECHO Y CIENCIAS POLITICAS</v>
          </cell>
          <cell r="C1011" t="str">
            <v>CIENCIAS JURIDICAS PRIVADAS Y SOCIALES</v>
          </cell>
          <cell r="D1011" t="str">
            <v>LINGAN CUBAS LUIS VLADIMIR</v>
          </cell>
          <cell r="E1011" t="str">
            <v>CONTRATADO</v>
          </cell>
          <cell r="F1011" t="str">
            <v>JP TP 20 H</v>
          </cell>
          <cell r="G1011">
            <v>618</v>
          </cell>
          <cell r="H1011">
            <v>2</v>
          </cell>
          <cell r="I1011">
            <v>0</v>
          </cell>
          <cell r="J1011">
            <v>0</v>
          </cell>
          <cell r="L1011" t="str">
            <v>M</v>
          </cell>
          <cell r="M1011" t="str">
            <v>JP TP</v>
          </cell>
        </row>
        <row r="1012">
          <cell r="B1012" t="str">
            <v>DERECHO Y CIENCIAS POLITICAS</v>
          </cell>
          <cell r="C1012" t="str">
            <v>CIENCIAS JURIDICAS PUBLICAS Y POLITICAS</v>
          </cell>
          <cell r="D1012" t="str">
            <v>MARTINEZ CASTRO EDILBERTO LUIS</v>
          </cell>
          <cell r="E1012" t="str">
            <v>CONTRATADO</v>
          </cell>
          <cell r="F1012" t="str">
            <v>JP TP 20 H</v>
          </cell>
          <cell r="G1012">
            <v>584</v>
          </cell>
          <cell r="H1012">
            <v>2</v>
          </cell>
          <cell r="I1012">
            <v>0</v>
          </cell>
          <cell r="J1012">
            <v>0</v>
          </cell>
          <cell r="L1012" t="str">
            <v>M</v>
          </cell>
          <cell r="M1012" t="str">
            <v>JP TP</v>
          </cell>
        </row>
        <row r="1013">
          <cell r="A1013">
            <v>5367</v>
          </cell>
          <cell r="B1013" t="str">
            <v>MEDICINA</v>
          </cell>
          <cell r="C1013" t="str">
            <v>PEDIATRIA</v>
          </cell>
          <cell r="D1013" t="str">
            <v>LAZARO RODRÍGUEZ HERMINIA</v>
          </cell>
          <cell r="E1013" t="str">
            <v>CONTRATADO</v>
          </cell>
          <cell r="F1013" t="str">
            <v>AUXILIAR TC</v>
          </cell>
          <cell r="G1013">
            <v>434</v>
          </cell>
          <cell r="H1013">
            <v>1</v>
          </cell>
          <cell r="I1013">
            <v>0</v>
          </cell>
          <cell r="J1013">
            <v>0</v>
          </cell>
          <cell r="L1013" t="str">
            <v>F</v>
          </cell>
          <cell r="M1013" t="str">
            <v>AUX TC</v>
          </cell>
          <cell r="N1013">
            <v>17986683</v>
          </cell>
          <cell r="O1013" t="str">
            <v>A.F.P.</v>
          </cell>
          <cell r="P1013" t="str">
            <v>MEDICO CIRUJANO</v>
          </cell>
          <cell r="Q1013" t="str">
            <v>MAESTRO</v>
          </cell>
          <cell r="S1013" t="str">
            <v xml:space="preserve"> </v>
          </cell>
          <cell r="U1013" t="str">
            <v>CASADA</v>
          </cell>
          <cell r="V1013">
            <v>37508</v>
          </cell>
          <cell r="W1013" t="str">
            <v>MANUL VERA ENRRIQUEZ 288 - 201 A - HUERTA GRANDE - TRUJILLO</v>
          </cell>
          <cell r="X1013" t="str">
            <v/>
          </cell>
          <cell r="Y1013" t="str">
            <v/>
          </cell>
        </row>
        <row r="1019">
          <cell r="AE1019" t="str">
            <v>DOCENTE</v>
          </cell>
          <cell r="AF1019" t="str">
            <v>ACTIVOS</v>
          </cell>
          <cell r="AG1019" t="str">
            <v>LINCENCIA SIN GOCE DE HABER</v>
          </cell>
          <cell r="AI1019" t="str">
            <v>TOTAL</v>
          </cell>
        </row>
        <row r="1020">
          <cell r="AG1020" t="str">
            <v>SIN CUBRIR</v>
          </cell>
          <cell r="AH1020" t="str">
            <v>CUBIERTO TEMP.</v>
          </cell>
        </row>
        <row r="1021">
          <cell r="AE1021" t="str">
            <v>NOMBRADOS</v>
          </cell>
          <cell r="AF1021">
            <v>797</v>
          </cell>
          <cell r="AG1021">
            <v>2</v>
          </cell>
          <cell r="AH1021">
            <v>9</v>
          </cell>
          <cell r="AI1021">
            <v>808</v>
          </cell>
        </row>
        <row r="1022">
          <cell r="AE1022" t="str">
            <v>CONTRATADOS</v>
          </cell>
          <cell r="AF1022">
            <v>160</v>
          </cell>
          <cell r="AG1022">
            <v>0</v>
          </cell>
          <cell r="AH1022">
            <v>0</v>
          </cell>
          <cell r="AI1022">
            <v>160</v>
          </cell>
        </row>
        <row r="1023">
          <cell r="AE1023" t="str">
            <v>VACANTES</v>
          </cell>
          <cell r="AF1023">
            <v>0</v>
          </cell>
          <cell r="AG1023">
            <v>0</v>
          </cell>
          <cell r="AH1023">
            <v>0</v>
          </cell>
          <cell r="AI1023">
            <v>35</v>
          </cell>
        </row>
        <row r="1024">
          <cell r="AE1024" t="str">
            <v>TOTAL</v>
          </cell>
          <cell r="AF1024">
            <v>957</v>
          </cell>
          <cell r="AG1024">
            <v>2</v>
          </cell>
          <cell r="AH1024">
            <v>9</v>
          </cell>
          <cell r="AI1024">
            <v>1003</v>
          </cell>
        </row>
      </sheetData>
      <sheetData sheetId="6"/>
      <sheetData sheetId="7">
        <row r="1">
          <cell r="A1" t="str">
            <v>CODIGO</v>
          </cell>
          <cell r="B1" t="str">
            <v>SNP</v>
          </cell>
          <cell r="C1" t="str">
            <v>AFP</v>
          </cell>
          <cell r="D1" t="str">
            <v>AFP/SNP</v>
          </cell>
        </row>
        <row r="2">
          <cell r="A2">
            <v>171</v>
          </cell>
          <cell r="B2">
            <v>0</v>
          </cell>
          <cell r="C2">
            <v>0</v>
          </cell>
          <cell r="D2">
            <v>0</v>
          </cell>
        </row>
        <row r="3">
          <cell r="A3">
            <v>180</v>
          </cell>
          <cell r="B3">
            <v>0</v>
          </cell>
          <cell r="C3">
            <v>0</v>
          </cell>
          <cell r="D3">
            <v>0</v>
          </cell>
        </row>
        <row r="4">
          <cell r="A4">
            <v>181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187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198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218</v>
          </cell>
          <cell r="B7">
            <v>0</v>
          </cell>
          <cell r="C7">
            <v>0</v>
          </cell>
          <cell r="D7">
            <v>0</v>
          </cell>
        </row>
        <row r="8">
          <cell r="A8">
            <v>232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260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282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349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472</v>
          </cell>
          <cell r="B12">
            <v>0</v>
          </cell>
          <cell r="C12">
            <v>0</v>
          </cell>
          <cell r="D12">
            <v>0</v>
          </cell>
        </row>
        <row r="13">
          <cell r="A13">
            <v>528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770</v>
          </cell>
          <cell r="B14">
            <v>0</v>
          </cell>
          <cell r="C14">
            <v>0</v>
          </cell>
          <cell r="D14">
            <v>0</v>
          </cell>
        </row>
        <row r="15">
          <cell r="A15">
            <v>781</v>
          </cell>
          <cell r="B15">
            <v>0</v>
          </cell>
          <cell r="C15">
            <v>0</v>
          </cell>
          <cell r="D15">
            <v>0</v>
          </cell>
        </row>
        <row r="16">
          <cell r="A16">
            <v>792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864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941</v>
          </cell>
          <cell r="B18">
            <v>0</v>
          </cell>
          <cell r="C18">
            <v>0</v>
          </cell>
          <cell r="D18">
            <v>0</v>
          </cell>
        </row>
        <row r="19">
          <cell r="A19">
            <v>943</v>
          </cell>
          <cell r="B19">
            <v>0</v>
          </cell>
          <cell r="C19">
            <v>0</v>
          </cell>
          <cell r="D19">
            <v>0</v>
          </cell>
        </row>
        <row r="20">
          <cell r="A20">
            <v>972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976</v>
          </cell>
          <cell r="B21">
            <v>0</v>
          </cell>
          <cell r="C21">
            <v>0</v>
          </cell>
          <cell r="D21">
            <v>0</v>
          </cell>
        </row>
        <row r="22">
          <cell r="A22">
            <v>1066</v>
          </cell>
          <cell r="B22">
            <v>0</v>
          </cell>
          <cell r="C22">
            <v>0</v>
          </cell>
          <cell r="D22">
            <v>0</v>
          </cell>
        </row>
        <row r="23">
          <cell r="A23">
            <v>1117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1123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1136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1137</v>
          </cell>
          <cell r="B26">
            <v>0</v>
          </cell>
          <cell r="C26">
            <v>0</v>
          </cell>
          <cell r="D26">
            <v>0</v>
          </cell>
        </row>
        <row r="27">
          <cell r="A27">
            <v>1153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1184</v>
          </cell>
          <cell r="B28">
            <v>0</v>
          </cell>
          <cell r="C28">
            <v>0</v>
          </cell>
          <cell r="D28">
            <v>0</v>
          </cell>
        </row>
        <row r="29">
          <cell r="A29">
            <v>1185</v>
          </cell>
          <cell r="B29">
            <v>0</v>
          </cell>
          <cell r="C29">
            <v>0</v>
          </cell>
          <cell r="D29">
            <v>0</v>
          </cell>
        </row>
        <row r="30">
          <cell r="A30">
            <v>1220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1223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1233</v>
          </cell>
          <cell r="B32">
            <v>0</v>
          </cell>
          <cell r="C32">
            <v>0</v>
          </cell>
          <cell r="D32">
            <v>0</v>
          </cell>
        </row>
        <row r="33">
          <cell r="A33">
            <v>1279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1298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1302</v>
          </cell>
          <cell r="B35">
            <v>0</v>
          </cell>
          <cell r="C35">
            <v>0</v>
          </cell>
          <cell r="D35">
            <v>0</v>
          </cell>
        </row>
        <row r="36">
          <cell r="A36">
            <v>1303</v>
          </cell>
          <cell r="B36">
            <v>0</v>
          </cell>
          <cell r="C36">
            <v>0</v>
          </cell>
          <cell r="D36">
            <v>0</v>
          </cell>
        </row>
        <row r="37">
          <cell r="A37">
            <v>1304</v>
          </cell>
          <cell r="B37">
            <v>0</v>
          </cell>
          <cell r="C37">
            <v>0</v>
          </cell>
          <cell r="D37">
            <v>0</v>
          </cell>
        </row>
        <row r="38">
          <cell r="A38">
            <v>1309</v>
          </cell>
          <cell r="B38">
            <v>0</v>
          </cell>
          <cell r="C38">
            <v>0</v>
          </cell>
          <cell r="D38">
            <v>0</v>
          </cell>
        </row>
        <row r="39">
          <cell r="A39">
            <v>1322</v>
          </cell>
          <cell r="B39">
            <v>0</v>
          </cell>
          <cell r="C39">
            <v>0</v>
          </cell>
          <cell r="D39">
            <v>0</v>
          </cell>
        </row>
        <row r="40">
          <cell r="A40">
            <v>1323</v>
          </cell>
          <cell r="B40">
            <v>0</v>
          </cell>
          <cell r="C40">
            <v>0</v>
          </cell>
          <cell r="D40">
            <v>0</v>
          </cell>
        </row>
        <row r="41">
          <cell r="A41">
            <v>1331</v>
          </cell>
          <cell r="B41">
            <v>0</v>
          </cell>
          <cell r="C41">
            <v>0</v>
          </cell>
          <cell r="D41">
            <v>0</v>
          </cell>
        </row>
        <row r="42">
          <cell r="A42">
            <v>1332</v>
          </cell>
          <cell r="B42">
            <v>0</v>
          </cell>
          <cell r="C42">
            <v>0</v>
          </cell>
          <cell r="D42">
            <v>0</v>
          </cell>
        </row>
        <row r="43">
          <cell r="A43">
            <v>1334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1341</v>
          </cell>
          <cell r="B44">
            <v>0</v>
          </cell>
          <cell r="C44">
            <v>0</v>
          </cell>
          <cell r="D44">
            <v>0</v>
          </cell>
        </row>
        <row r="45">
          <cell r="A45">
            <v>1353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1359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1390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1416</v>
          </cell>
          <cell r="B48">
            <v>0</v>
          </cell>
          <cell r="C48">
            <v>0</v>
          </cell>
          <cell r="D48">
            <v>0</v>
          </cell>
        </row>
        <row r="49">
          <cell r="A49">
            <v>1421</v>
          </cell>
          <cell r="B49">
            <v>0</v>
          </cell>
          <cell r="C49">
            <v>0</v>
          </cell>
          <cell r="D49">
            <v>0</v>
          </cell>
        </row>
        <row r="50">
          <cell r="A50">
            <v>1433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1434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1441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1446</v>
          </cell>
          <cell r="B53">
            <v>0</v>
          </cell>
          <cell r="C53">
            <v>0</v>
          </cell>
          <cell r="D53">
            <v>0</v>
          </cell>
        </row>
        <row r="54">
          <cell r="A54">
            <v>1455</v>
          </cell>
          <cell r="B54">
            <v>0</v>
          </cell>
          <cell r="C54">
            <v>0</v>
          </cell>
          <cell r="D54">
            <v>0</v>
          </cell>
        </row>
        <row r="55">
          <cell r="A55">
            <v>1470</v>
          </cell>
          <cell r="B55">
            <v>0</v>
          </cell>
          <cell r="C55">
            <v>0</v>
          </cell>
          <cell r="D55">
            <v>0</v>
          </cell>
        </row>
        <row r="56">
          <cell r="A56">
            <v>1481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1482</v>
          </cell>
          <cell r="B57">
            <v>0</v>
          </cell>
          <cell r="C57">
            <v>0</v>
          </cell>
          <cell r="D57">
            <v>0</v>
          </cell>
        </row>
        <row r="58">
          <cell r="A58">
            <v>1483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1494</v>
          </cell>
          <cell r="B59">
            <v>0</v>
          </cell>
          <cell r="C59">
            <v>0</v>
          </cell>
          <cell r="D59">
            <v>0</v>
          </cell>
        </row>
        <row r="60">
          <cell r="A60">
            <v>1501</v>
          </cell>
          <cell r="B60">
            <v>0</v>
          </cell>
          <cell r="C60">
            <v>0</v>
          </cell>
          <cell r="D60">
            <v>0</v>
          </cell>
        </row>
        <row r="61">
          <cell r="A61">
            <v>1502</v>
          </cell>
          <cell r="B61">
            <v>0</v>
          </cell>
          <cell r="C61">
            <v>0</v>
          </cell>
          <cell r="D61">
            <v>0</v>
          </cell>
        </row>
        <row r="62">
          <cell r="A62">
            <v>1514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1522</v>
          </cell>
          <cell r="B63">
            <v>0</v>
          </cell>
          <cell r="C63">
            <v>0</v>
          </cell>
          <cell r="D63">
            <v>0</v>
          </cell>
        </row>
        <row r="64">
          <cell r="A64">
            <v>1538</v>
          </cell>
          <cell r="B64">
            <v>0</v>
          </cell>
          <cell r="C64">
            <v>0</v>
          </cell>
          <cell r="D64">
            <v>0</v>
          </cell>
        </row>
        <row r="65">
          <cell r="A65">
            <v>1541</v>
          </cell>
          <cell r="B65">
            <v>0</v>
          </cell>
          <cell r="C65">
            <v>0</v>
          </cell>
          <cell r="D65">
            <v>0</v>
          </cell>
        </row>
        <row r="66">
          <cell r="A66">
            <v>1542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1595</v>
          </cell>
          <cell r="B67">
            <v>0</v>
          </cell>
          <cell r="C67">
            <v>0</v>
          </cell>
          <cell r="D67">
            <v>0</v>
          </cell>
        </row>
        <row r="68">
          <cell r="A68">
            <v>1603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1624</v>
          </cell>
          <cell r="B69">
            <v>0</v>
          </cell>
          <cell r="C69">
            <v>0</v>
          </cell>
          <cell r="D69">
            <v>0</v>
          </cell>
        </row>
        <row r="70">
          <cell r="A70">
            <v>1632</v>
          </cell>
          <cell r="B70">
            <v>0</v>
          </cell>
          <cell r="C70">
            <v>0</v>
          </cell>
          <cell r="D70">
            <v>0</v>
          </cell>
        </row>
        <row r="71">
          <cell r="A71">
            <v>1637</v>
          </cell>
          <cell r="B71">
            <v>0</v>
          </cell>
          <cell r="C71">
            <v>0</v>
          </cell>
          <cell r="D71">
            <v>0</v>
          </cell>
        </row>
        <row r="72">
          <cell r="A72">
            <v>1645</v>
          </cell>
          <cell r="B72">
            <v>0</v>
          </cell>
          <cell r="C72">
            <v>0</v>
          </cell>
          <cell r="D72">
            <v>0</v>
          </cell>
        </row>
        <row r="73">
          <cell r="A73">
            <v>1652</v>
          </cell>
          <cell r="B73">
            <v>0</v>
          </cell>
          <cell r="C73">
            <v>0</v>
          </cell>
          <cell r="D73">
            <v>0</v>
          </cell>
        </row>
        <row r="74">
          <cell r="A74">
            <v>1653</v>
          </cell>
          <cell r="B74">
            <v>0</v>
          </cell>
          <cell r="C74">
            <v>0</v>
          </cell>
          <cell r="D74">
            <v>0</v>
          </cell>
        </row>
        <row r="75">
          <cell r="A75">
            <v>1657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1662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1670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1693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1704</v>
          </cell>
          <cell r="B79">
            <v>0</v>
          </cell>
          <cell r="C79">
            <v>0</v>
          </cell>
          <cell r="D79">
            <v>0</v>
          </cell>
        </row>
        <row r="80">
          <cell r="A80">
            <v>1707</v>
          </cell>
          <cell r="B80">
            <v>0</v>
          </cell>
          <cell r="C80">
            <v>0</v>
          </cell>
          <cell r="D80">
            <v>0</v>
          </cell>
        </row>
        <row r="81">
          <cell r="A81">
            <v>1713</v>
          </cell>
          <cell r="B81">
            <v>0</v>
          </cell>
          <cell r="C81">
            <v>0</v>
          </cell>
          <cell r="D81">
            <v>0</v>
          </cell>
        </row>
        <row r="82">
          <cell r="A82">
            <v>1728</v>
          </cell>
          <cell r="B82">
            <v>0</v>
          </cell>
          <cell r="C82">
            <v>0</v>
          </cell>
          <cell r="D82">
            <v>0</v>
          </cell>
        </row>
        <row r="83">
          <cell r="A83">
            <v>1744</v>
          </cell>
          <cell r="B83">
            <v>0</v>
          </cell>
          <cell r="C83">
            <v>0</v>
          </cell>
          <cell r="D83">
            <v>0</v>
          </cell>
        </row>
        <row r="84">
          <cell r="A84">
            <v>1783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1795</v>
          </cell>
          <cell r="B85">
            <v>0</v>
          </cell>
          <cell r="C85">
            <v>0</v>
          </cell>
          <cell r="D85">
            <v>0</v>
          </cell>
        </row>
        <row r="86">
          <cell r="A86">
            <v>1796</v>
          </cell>
          <cell r="B86">
            <v>0</v>
          </cell>
          <cell r="C86">
            <v>0</v>
          </cell>
          <cell r="D86">
            <v>0</v>
          </cell>
        </row>
        <row r="87">
          <cell r="A87">
            <v>1799</v>
          </cell>
          <cell r="B87">
            <v>0</v>
          </cell>
          <cell r="C87">
            <v>0</v>
          </cell>
          <cell r="D87">
            <v>0</v>
          </cell>
        </row>
        <row r="88">
          <cell r="A88">
            <v>1802</v>
          </cell>
          <cell r="B88">
            <v>0</v>
          </cell>
          <cell r="C88">
            <v>0</v>
          </cell>
          <cell r="D88">
            <v>0</v>
          </cell>
        </row>
        <row r="89">
          <cell r="A89">
            <v>1823</v>
          </cell>
          <cell r="B89">
            <v>0</v>
          </cell>
          <cell r="C89">
            <v>0</v>
          </cell>
          <cell r="D89">
            <v>0</v>
          </cell>
        </row>
        <row r="90">
          <cell r="A90">
            <v>1826</v>
          </cell>
          <cell r="B90">
            <v>0</v>
          </cell>
          <cell r="C90">
            <v>0</v>
          </cell>
          <cell r="D90">
            <v>0</v>
          </cell>
        </row>
        <row r="91">
          <cell r="A91">
            <v>1851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1855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1915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1948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1954</v>
          </cell>
          <cell r="B95">
            <v>0</v>
          </cell>
          <cell r="C95">
            <v>0</v>
          </cell>
          <cell r="D95">
            <v>0</v>
          </cell>
        </row>
        <row r="96">
          <cell r="A96">
            <v>2074</v>
          </cell>
          <cell r="B96">
            <v>0</v>
          </cell>
          <cell r="C96">
            <v>0</v>
          </cell>
          <cell r="D96">
            <v>0</v>
          </cell>
        </row>
        <row r="97">
          <cell r="A97">
            <v>2082</v>
          </cell>
          <cell r="B97">
            <v>0</v>
          </cell>
          <cell r="C97">
            <v>0</v>
          </cell>
          <cell r="D97">
            <v>0</v>
          </cell>
        </row>
        <row r="98">
          <cell r="A98">
            <v>2100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2119</v>
          </cell>
          <cell r="B99">
            <v>0</v>
          </cell>
          <cell r="C99">
            <v>0</v>
          </cell>
          <cell r="D99">
            <v>0</v>
          </cell>
        </row>
        <row r="100">
          <cell r="A100">
            <v>2169</v>
          </cell>
          <cell r="B100">
            <v>0</v>
          </cell>
          <cell r="C100">
            <v>0</v>
          </cell>
          <cell r="D100">
            <v>0</v>
          </cell>
        </row>
        <row r="101">
          <cell r="A101">
            <v>2182</v>
          </cell>
          <cell r="B101">
            <v>0</v>
          </cell>
          <cell r="C101">
            <v>0</v>
          </cell>
          <cell r="D101">
            <v>0</v>
          </cell>
        </row>
        <row r="102">
          <cell r="A102">
            <v>2185</v>
          </cell>
          <cell r="B102">
            <v>0</v>
          </cell>
          <cell r="C102">
            <v>0</v>
          </cell>
          <cell r="D102">
            <v>0</v>
          </cell>
        </row>
        <row r="103">
          <cell r="A103">
            <v>2461</v>
          </cell>
          <cell r="B103">
            <v>0</v>
          </cell>
          <cell r="C103">
            <v>0</v>
          </cell>
          <cell r="D103">
            <v>0</v>
          </cell>
        </row>
        <row r="104">
          <cell r="A104">
            <v>2467</v>
          </cell>
          <cell r="B104">
            <v>0</v>
          </cell>
          <cell r="C104">
            <v>0</v>
          </cell>
          <cell r="D104">
            <v>0</v>
          </cell>
        </row>
        <row r="105">
          <cell r="A105">
            <v>2557</v>
          </cell>
          <cell r="B105">
            <v>0</v>
          </cell>
          <cell r="C105">
            <v>0</v>
          </cell>
          <cell r="D105">
            <v>0</v>
          </cell>
        </row>
        <row r="106">
          <cell r="A106">
            <v>2593</v>
          </cell>
          <cell r="B106">
            <v>0</v>
          </cell>
          <cell r="C106">
            <v>0</v>
          </cell>
          <cell r="D106">
            <v>0</v>
          </cell>
        </row>
        <row r="107">
          <cell r="A107">
            <v>2845</v>
          </cell>
          <cell r="B107">
            <v>0</v>
          </cell>
          <cell r="C107">
            <v>0</v>
          </cell>
          <cell r="D107">
            <v>0</v>
          </cell>
        </row>
        <row r="108">
          <cell r="A108">
            <v>37</v>
          </cell>
          <cell r="B108">
            <v>23.51</v>
          </cell>
          <cell r="C108">
            <v>0</v>
          </cell>
          <cell r="D108">
            <v>23.51</v>
          </cell>
        </row>
        <row r="109">
          <cell r="A109">
            <v>680</v>
          </cell>
          <cell r="B109">
            <v>0</v>
          </cell>
          <cell r="C109">
            <v>67.06</v>
          </cell>
          <cell r="D109">
            <v>67.06</v>
          </cell>
        </row>
        <row r="110">
          <cell r="A110">
            <v>1179</v>
          </cell>
          <cell r="B110">
            <v>19.63</v>
          </cell>
          <cell r="C110">
            <v>0</v>
          </cell>
          <cell r="D110">
            <v>19.63</v>
          </cell>
        </row>
        <row r="111">
          <cell r="A111">
            <v>1285</v>
          </cell>
          <cell r="B111">
            <v>36.26</v>
          </cell>
          <cell r="C111">
            <v>0</v>
          </cell>
          <cell r="D111">
            <v>36.26</v>
          </cell>
        </row>
        <row r="112">
          <cell r="A112">
            <v>1460</v>
          </cell>
          <cell r="B112">
            <v>0</v>
          </cell>
          <cell r="C112">
            <v>67.06</v>
          </cell>
          <cell r="D112">
            <v>67.06</v>
          </cell>
        </row>
        <row r="113">
          <cell r="A113">
            <v>1526</v>
          </cell>
          <cell r="B113">
            <v>0</v>
          </cell>
          <cell r="C113">
            <v>151.63</v>
          </cell>
          <cell r="D113">
            <v>151.63</v>
          </cell>
        </row>
        <row r="114">
          <cell r="A114">
            <v>1574</v>
          </cell>
          <cell r="B114">
            <v>36.26</v>
          </cell>
          <cell r="C114">
            <v>0</v>
          </cell>
          <cell r="D114">
            <v>36.26</v>
          </cell>
        </row>
        <row r="115">
          <cell r="A115">
            <v>1596</v>
          </cell>
          <cell r="B115">
            <v>37.65</v>
          </cell>
          <cell r="C115">
            <v>0</v>
          </cell>
          <cell r="D115">
            <v>37.65</v>
          </cell>
        </row>
        <row r="116">
          <cell r="A116">
            <v>1631</v>
          </cell>
          <cell r="B116">
            <v>23.51</v>
          </cell>
          <cell r="C116">
            <v>0</v>
          </cell>
          <cell r="D116">
            <v>23.51</v>
          </cell>
        </row>
        <row r="117">
          <cell r="A117">
            <v>1666</v>
          </cell>
          <cell r="B117">
            <v>37.65</v>
          </cell>
          <cell r="C117">
            <v>0</v>
          </cell>
          <cell r="D117">
            <v>37.65</v>
          </cell>
        </row>
        <row r="118">
          <cell r="A118">
            <v>1733</v>
          </cell>
          <cell r="B118">
            <v>0</v>
          </cell>
          <cell r="C118">
            <v>70</v>
          </cell>
          <cell r="D118">
            <v>70</v>
          </cell>
        </row>
        <row r="119">
          <cell r="A119">
            <v>1736</v>
          </cell>
          <cell r="B119">
            <v>0</v>
          </cell>
          <cell r="C119">
            <v>91.96</v>
          </cell>
          <cell r="D119">
            <v>91.96</v>
          </cell>
        </row>
        <row r="120">
          <cell r="A120">
            <v>1750</v>
          </cell>
          <cell r="B120">
            <v>19.63</v>
          </cell>
          <cell r="C120">
            <v>0</v>
          </cell>
          <cell r="D120">
            <v>19.63</v>
          </cell>
        </row>
        <row r="121">
          <cell r="A121">
            <v>1753</v>
          </cell>
          <cell r="B121">
            <v>27.44</v>
          </cell>
          <cell r="C121">
            <v>0</v>
          </cell>
          <cell r="D121">
            <v>27.44</v>
          </cell>
        </row>
        <row r="122">
          <cell r="A122">
            <v>1755</v>
          </cell>
          <cell r="B122">
            <v>0</v>
          </cell>
          <cell r="C122">
            <v>78.03</v>
          </cell>
          <cell r="D122">
            <v>78.03</v>
          </cell>
        </row>
        <row r="123">
          <cell r="A123">
            <v>1772</v>
          </cell>
          <cell r="B123">
            <v>27.44</v>
          </cell>
          <cell r="C123">
            <v>0</v>
          </cell>
          <cell r="D123">
            <v>27.44</v>
          </cell>
        </row>
        <row r="124">
          <cell r="A124">
            <v>1797</v>
          </cell>
          <cell r="B124">
            <v>26.44</v>
          </cell>
          <cell r="C124">
            <v>0</v>
          </cell>
          <cell r="D124">
            <v>26.44</v>
          </cell>
        </row>
        <row r="125">
          <cell r="A125">
            <v>1801</v>
          </cell>
          <cell r="B125">
            <v>36.26</v>
          </cell>
          <cell r="C125">
            <v>0</v>
          </cell>
          <cell r="D125">
            <v>36.26</v>
          </cell>
        </row>
        <row r="126">
          <cell r="A126">
            <v>1812</v>
          </cell>
          <cell r="B126">
            <v>36.26</v>
          </cell>
          <cell r="C126">
            <v>0</v>
          </cell>
          <cell r="D126">
            <v>36.26</v>
          </cell>
        </row>
        <row r="127">
          <cell r="A127">
            <v>1813</v>
          </cell>
          <cell r="B127">
            <v>27.44</v>
          </cell>
          <cell r="C127">
            <v>0</v>
          </cell>
          <cell r="D127">
            <v>27.44</v>
          </cell>
        </row>
        <row r="128">
          <cell r="A128">
            <v>1827</v>
          </cell>
          <cell r="B128">
            <v>37.65</v>
          </cell>
          <cell r="C128">
            <v>0</v>
          </cell>
          <cell r="D128">
            <v>37.65</v>
          </cell>
        </row>
        <row r="129">
          <cell r="A129">
            <v>1829</v>
          </cell>
          <cell r="B129">
            <v>0</v>
          </cell>
          <cell r="C129">
            <v>78.03</v>
          </cell>
          <cell r="D129">
            <v>78.03</v>
          </cell>
        </row>
        <row r="130">
          <cell r="A130">
            <v>1841</v>
          </cell>
          <cell r="B130">
            <v>23.51</v>
          </cell>
          <cell r="C130">
            <v>0</v>
          </cell>
          <cell r="D130">
            <v>23.51</v>
          </cell>
        </row>
        <row r="131">
          <cell r="A131">
            <v>1868</v>
          </cell>
          <cell r="B131">
            <v>0</v>
          </cell>
          <cell r="C131">
            <v>26.83</v>
          </cell>
          <cell r="D131">
            <v>26.83</v>
          </cell>
        </row>
        <row r="132">
          <cell r="A132">
            <v>1871</v>
          </cell>
          <cell r="B132">
            <v>0</v>
          </cell>
          <cell r="C132">
            <v>50.09</v>
          </cell>
          <cell r="D132">
            <v>50.09</v>
          </cell>
        </row>
        <row r="133">
          <cell r="A133">
            <v>1894</v>
          </cell>
          <cell r="B133">
            <v>23.51</v>
          </cell>
          <cell r="C133">
            <v>0</v>
          </cell>
          <cell r="D133">
            <v>23.51</v>
          </cell>
        </row>
        <row r="134">
          <cell r="A134">
            <v>1907</v>
          </cell>
          <cell r="B134">
            <v>0</v>
          </cell>
          <cell r="C134">
            <v>145.85</v>
          </cell>
          <cell r="D134">
            <v>145.85</v>
          </cell>
        </row>
        <row r="135">
          <cell r="A135">
            <v>1908</v>
          </cell>
          <cell r="B135">
            <v>0</v>
          </cell>
          <cell r="C135">
            <v>91.96</v>
          </cell>
          <cell r="D135">
            <v>91.96</v>
          </cell>
        </row>
        <row r="136">
          <cell r="A136">
            <v>1909</v>
          </cell>
          <cell r="B136">
            <v>36.26</v>
          </cell>
          <cell r="C136">
            <v>0</v>
          </cell>
          <cell r="D136">
            <v>36.26</v>
          </cell>
        </row>
        <row r="137">
          <cell r="A137">
            <v>1912</v>
          </cell>
          <cell r="B137">
            <v>36.26</v>
          </cell>
          <cell r="C137">
            <v>0</v>
          </cell>
          <cell r="D137">
            <v>36.26</v>
          </cell>
        </row>
        <row r="138">
          <cell r="A138">
            <v>1913</v>
          </cell>
          <cell r="B138">
            <v>27.44</v>
          </cell>
          <cell r="C138">
            <v>0</v>
          </cell>
          <cell r="D138">
            <v>27.44</v>
          </cell>
        </row>
        <row r="139">
          <cell r="A139">
            <v>1916</v>
          </cell>
          <cell r="B139">
            <v>27.44</v>
          </cell>
          <cell r="C139">
            <v>0</v>
          </cell>
          <cell r="D139">
            <v>27.44</v>
          </cell>
        </row>
        <row r="140">
          <cell r="A140">
            <v>1917</v>
          </cell>
          <cell r="B140">
            <v>0</v>
          </cell>
          <cell r="C140">
            <v>59.95</v>
          </cell>
          <cell r="D140">
            <v>59.95</v>
          </cell>
        </row>
        <row r="141">
          <cell r="A141">
            <v>1919</v>
          </cell>
          <cell r="B141">
            <v>36.26</v>
          </cell>
          <cell r="C141">
            <v>0</v>
          </cell>
          <cell r="D141">
            <v>36.26</v>
          </cell>
        </row>
        <row r="142">
          <cell r="A142">
            <v>1928</v>
          </cell>
          <cell r="B142">
            <v>36.26</v>
          </cell>
          <cell r="C142">
            <v>0</v>
          </cell>
          <cell r="D142">
            <v>36.26</v>
          </cell>
        </row>
        <row r="143">
          <cell r="A143">
            <v>1930</v>
          </cell>
          <cell r="B143">
            <v>0</v>
          </cell>
          <cell r="C143">
            <v>145.85</v>
          </cell>
          <cell r="D143">
            <v>145.85</v>
          </cell>
        </row>
        <row r="144">
          <cell r="A144">
            <v>1936</v>
          </cell>
          <cell r="B144">
            <v>27.44</v>
          </cell>
          <cell r="C144">
            <v>0</v>
          </cell>
          <cell r="D144">
            <v>27.44</v>
          </cell>
        </row>
        <row r="145">
          <cell r="A145">
            <v>1938</v>
          </cell>
          <cell r="B145">
            <v>19.63</v>
          </cell>
          <cell r="C145">
            <v>0</v>
          </cell>
          <cell r="D145">
            <v>19.63</v>
          </cell>
        </row>
        <row r="146">
          <cell r="A146">
            <v>1950</v>
          </cell>
          <cell r="B146">
            <v>36.26</v>
          </cell>
          <cell r="C146">
            <v>0</v>
          </cell>
          <cell r="D146">
            <v>36.26</v>
          </cell>
        </row>
        <row r="147">
          <cell r="A147">
            <v>1951</v>
          </cell>
          <cell r="B147">
            <v>6.52</v>
          </cell>
          <cell r="C147">
            <v>0</v>
          </cell>
          <cell r="D147">
            <v>6.52</v>
          </cell>
        </row>
        <row r="148">
          <cell r="A148">
            <v>1955</v>
          </cell>
          <cell r="B148">
            <v>36.54</v>
          </cell>
          <cell r="C148">
            <v>0</v>
          </cell>
          <cell r="D148">
            <v>36.54</v>
          </cell>
        </row>
        <row r="149">
          <cell r="A149">
            <v>1956</v>
          </cell>
          <cell r="B149">
            <v>27.44</v>
          </cell>
          <cell r="C149">
            <v>0</v>
          </cell>
          <cell r="D149">
            <v>27.44</v>
          </cell>
        </row>
        <row r="150">
          <cell r="A150">
            <v>1957</v>
          </cell>
          <cell r="B150">
            <v>0</v>
          </cell>
          <cell r="C150">
            <v>70</v>
          </cell>
          <cell r="D150">
            <v>70</v>
          </cell>
        </row>
        <row r="151">
          <cell r="A151">
            <v>1960</v>
          </cell>
          <cell r="B151">
            <v>0</v>
          </cell>
          <cell r="C151">
            <v>154.49</v>
          </cell>
          <cell r="D151">
            <v>154.49</v>
          </cell>
        </row>
        <row r="152">
          <cell r="A152">
            <v>1961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1985</v>
          </cell>
          <cell r="B153">
            <v>0</v>
          </cell>
          <cell r="C153">
            <v>91.96</v>
          </cell>
          <cell r="D153">
            <v>91.96</v>
          </cell>
        </row>
        <row r="154">
          <cell r="A154">
            <v>1986</v>
          </cell>
          <cell r="B154">
            <v>36.26</v>
          </cell>
          <cell r="C154">
            <v>0</v>
          </cell>
          <cell r="D154">
            <v>36.26</v>
          </cell>
        </row>
        <row r="155">
          <cell r="A155">
            <v>1993</v>
          </cell>
          <cell r="B155">
            <v>19.63</v>
          </cell>
          <cell r="C155">
            <v>0</v>
          </cell>
          <cell r="D155">
            <v>19.63</v>
          </cell>
        </row>
        <row r="156">
          <cell r="A156">
            <v>1995</v>
          </cell>
          <cell r="B156">
            <v>36.26</v>
          </cell>
          <cell r="C156">
            <v>0</v>
          </cell>
          <cell r="D156">
            <v>36.26</v>
          </cell>
        </row>
        <row r="157">
          <cell r="A157">
            <v>1996</v>
          </cell>
          <cell r="B157">
            <v>0</v>
          </cell>
          <cell r="C157">
            <v>78.03</v>
          </cell>
          <cell r="D157">
            <v>78.03</v>
          </cell>
        </row>
        <row r="158">
          <cell r="A158">
            <v>1997</v>
          </cell>
          <cell r="B158">
            <v>0</v>
          </cell>
          <cell r="C158">
            <v>78.03</v>
          </cell>
          <cell r="D158">
            <v>78.03</v>
          </cell>
        </row>
        <row r="159">
          <cell r="A159">
            <v>2003</v>
          </cell>
          <cell r="B159">
            <v>37.65</v>
          </cell>
          <cell r="C159">
            <v>0</v>
          </cell>
          <cell r="D159">
            <v>37.65</v>
          </cell>
        </row>
        <row r="160">
          <cell r="A160">
            <v>2006</v>
          </cell>
          <cell r="B160">
            <v>0</v>
          </cell>
          <cell r="C160">
            <v>78.03</v>
          </cell>
          <cell r="D160">
            <v>78.03</v>
          </cell>
        </row>
        <row r="161">
          <cell r="A161">
            <v>2013</v>
          </cell>
          <cell r="B161">
            <v>23.51</v>
          </cell>
          <cell r="C161">
            <v>0</v>
          </cell>
          <cell r="D161">
            <v>23.51</v>
          </cell>
        </row>
        <row r="162">
          <cell r="A162">
            <v>2014</v>
          </cell>
          <cell r="B162">
            <v>23.51</v>
          </cell>
          <cell r="C162">
            <v>0</v>
          </cell>
          <cell r="D162">
            <v>23.51</v>
          </cell>
        </row>
        <row r="163">
          <cell r="A163">
            <v>2019</v>
          </cell>
          <cell r="B163">
            <v>0</v>
          </cell>
          <cell r="C163">
            <v>91.96</v>
          </cell>
          <cell r="D163">
            <v>91.96</v>
          </cell>
        </row>
        <row r="164">
          <cell r="A164">
            <v>2020</v>
          </cell>
          <cell r="B164">
            <v>0</v>
          </cell>
          <cell r="C164">
            <v>148.81</v>
          </cell>
          <cell r="D164">
            <v>148.81</v>
          </cell>
        </row>
        <row r="165">
          <cell r="A165">
            <v>2021</v>
          </cell>
          <cell r="B165">
            <v>0</v>
          </cell>
          <cell r="C165">
            <v>91.96</v>
          </cell>
          <cell r="D165">
            <v>91.96</v>
          </cell>
        </row>
        <row r="166">
          <cell r="A166">
            <v>2025</v>
          </cell>
          <cell r="B166">
            <v>36.26</v>
          </cell>
          <cell r="C166">
            <v>0</v>
          </cell>
          <cell r="D166">
            <v>36.26</v>
          </cell>
        </row>
        <row r="167">
          <cell r="A167">
            <v>2032</v>
          </cell>
          <cell r="B167">
            <v>0</v>
          </cell>
          <cell r="C167">
            <v>78.03</v>
          </cell>
          <cell r="D167">
            <v>78.03</v>
          </cell>
        </row>
        <row r="168">
          <cell r="A168">
            <v>2034</v>
          </cell>
          <cell r="B168">
            <v>37.04</v>
          </cell>
          <cell r="C168">
            <v>0</v>
          </cell>
          <cell r="D168">
            <v>37.04</v>
          </cell>
        </row>
        <row r="169">
          <cell r="A169">
            <v>2035</v>
          </cell>
          <cell r="B169">
            <v>37.65</v>
          </cell>
          <cell r="C169">
            <v>0</v>
          </cell>
          <cell r="D169">
            <v>37.65</v>
          </cell>
        </row>
        <row r="170">
          <cell r="A170">
            <v>2038</v>
          </cell>
          <cell r="B170">
            <v>0</v>
          </cell>
          <cell r="C170">
            <v>78.03</v>
          </cell>
          <cell r="D170">
            <v>78.03</v>
          </cell>
        </row>
        <row r="171">
          <cell r="A171">
            <v>2039</v>
          </cell>
          <cell r="B171">
            <v>0</v>
          </cell>
          <cell r="C171">
            <v>40.229999999999997</v>
          </cell>
          <cell r="D171">
            <v>40.229999999999997</v>
          </cell>
        </row>
        <row r="172">
          <cell r="A172">
            <v>2040</v>
          </cell>
          <cell r="B172">
            <v>0</v>
          </cell>
          <cell r="C172">
            <v>91.96</v>
          </cell>
          <cell r="D172">
            <v>91.96</v>
          </cell>
        </row>
        <row r="173">
          <cell r="A173">
            <v>2041</v>
          </cell>
          <cell r="B173">
            <v>36.26</v>
          </cell>
          <cell r="C173">
            <v>0</v>
          </cell>
          <cell r="D173">
            <v>36.26</v>
          </cell>
        </row>
        <row r="174">
          <cell r="A174">
            <v>2042</v>
          </cell>
          <cell r="B174">
            <v>0</v>
          </cell>
          <cell r="C174">
            <v>78.03</v>
          </cell>
          <cell r="D174">
            <v>78.03</v>
          </cell>
        </row>
        <row r="175">
          <cell r="A175">
            <v>2077</v>
          </cell>
          <cell r="B175">
            <v>0</v>
          </cell>
          <cell r="C175">
            <v>78.03</v>
          </cell>
          <cell r="D175">
            <v>78.03</v>
          </cell>
        </row>
        <row r="176">
          <cell r="A176">
            <v>2078</v>
          </cell>
          <cell r="B176">
            <v>30.77</v>
          </cell>
          <cell r="C176">
            <v>0</v>
          </cell>
          <cell r="D176">
            <v>30.77</v>
          </cell>
        </row>
        <row r="177">
          <cell r="A177">
            <v>2081</v>
          </cell>
          <cell r="B177">
            <v>0</v>
          </cell>
          <cell r="C177">
            <v>78.03</v>
          </cell>
          <cell r="D177">
            <v>78.03</v>
          </cell>
        </row>
        <row r="178">
          <cell r="A178">
            <v>2083</v>
          </cell>
          <cell r="B178">
            <v>37.04</v>
          </cell>
          <cell r="C178">
            <v>0</v>
          </cell>
          <cell r="D178">
            <v>37.04</v>
          </cell>
        </row>
        <row r="179">
          <cell r="A179">
            <v>2084</v>
          </cell>
          <cell r="B179">
            <v>0</v>
          </cell>
          <cell r="C179">
            <v>78.03</v>
          </cell>
          <cell r="D179">
            <v>78.03</v>
          </cell>
        </row>
        <row r="180">
          <cell r="A180">
            <v>2085</v>
          </cell>
          <cell r="B180">
            <v>0</v>
          </cell>
          <cell r="C180">
            <v>123.76</v>
          </cell>
          <cell r="D180">
            <v>123.76</v>
          </cell>
        </row>
        <row r="181">
          <cell r="A181">
            <v>2087</v>
          </cell>
          <cell r="B181">
            <v>0</v>
          </cell>
          <cell r="C181">
            <v>77.45</v>
          </cell>
          <cell r="D181">
            <v>77.45</v>
          </cell>
        </row>
        <row r="182">
          <cell r="A182">
            <v>2089</v>
          </cell>
          <cell r="B182">
            <v>30.77</v>
          </cell>
          <cell r="C182">
            <v>0</v>
          </cell>
          <cell r="D182">
            <v>30.77</v>
          </cell>
        </row>
        <row r="183">
          <cell r="A183">
            <v>2090</v>
          </cell>
          <cell r="B183">
            <v>30.77</v>
          </cell>
          <cell r="C183">
            <v>0</v>
          </cell>
          <cell r="D183">
            <v>30.77</v>
          </cell>
        </row>
        <row r="184">
          <cell r="A184">
            <v>2096</v>
          </cell>
          <cell r="B184">
            <v>36.26</v>
          </cell>
          <cell r="C184">
            <v>0</v>
          </cell>
          <cell r="D184">
            <v>36.26</v>
          </cell>
        </row>
        <row r="185">
          <cell r="A185">
            <v>2099</v>
          </cell>
          <cell r="B185">
            <v>0</v>
          </cell>
          <cell r="C185">
            <v>59.95</v>
          </cell>
          <cell r="D185">
            <v>59.95</v>
          </cell>
        </row>
        <row r="186">
          <cell r="A186">
            <v>2105</v>
          </cell>
          <cell r="B186">
            <v>23.51</v>
          </cell>
          <cell r="C186">
            <v>0</v>
          </cell>
          <cell r="D186">
            <v>23.51</v>
          </cell>
        </row>
        <row r="187">
          <cell r="A187">
            <v>2106</v>
          </cell>
          <cell r="B187">
            <v>37.04</v>
          </cell>
          <cell r="C187">
            <v>0</v>
          </cell>
          <cell r="D187">
            <v>37.04</v>
          </cell>
        </row>
        <row r="188">
          <cell r="A188">
            <v>2107</v>
          </cell>
          <cell r="B188">
            <v>0</v>
          </cell>
          <cell r="C188">
            <v>30.28</v>
          </cell>
          <cell r="D188">
            <v>30.28</v>
          </cell>
        </row>
        <row r="189">
          <cell r="A189">
            <v>2117</v>
          </cell>
          <cell r="B189">
            <v>27.44</v>
          </cell>
          <cell r="C189">
            <v>0</v>
          </cell>
          <cell r="D189">
            <v>27.44</v>
          </cell>
        </row>
        <row r="190">
          <cell r="A190">
            <v>2124</v>
          </cell>
          <cell r="B190">
            <v>8.73</v>
          </cell>
          <cell r="C190">
            <v>0</v>
          </cell>
          <cell r="D190">
            <v>8.73</v>
          </cell>
        </row>
        <row r="191">
          <cell r="A191">
            <v>2140</v>
          </cell>
          <cell r="B191">
            <v>0</v>
          </cell>
          <cell r="C191">
            <v>194.94</v>
          </cell>
          <cell r="D191">
            <v>194.94</v>
          </cell>
        </row>
        <row r="192">
          <cell r="A192">
            <v>2149</v>
          </cell>
          <cell r="B192">
            <v>0</v>
          </cell>
          <cell r="C192">
            <v>0</v>
          </cell>
          <cell r="D192">
            <v>0</v>
          </cell>
        </row>
        <row r="193">
          <cell r="A193">
            <v>2161</v>
          </cell>
          <cell r="B193">
            <v>0</v>
          </cell>
          <cell r="C193">
            <v>50.09</v>
          </cell>
          <cell r="D193">
            <v>50.09</v>
          </cell>
        </row>
        <row r="194">
          <cell r="A194">
            <v>2175</v>
          </cell>
          <cell r="B194">
            <v>30.77</v>
          </cell>
          <cell r="C194">
            <v>0</v>
          </cell>
          <cell r="D194">
            <v>30.77</v>
          </cell>
        </row>
        <row r="195">
          <cell r="A195">
            <v>2176</v>
          </cell>
          <cell r="B195">
            <v>36.26</v>
          </cell>
          <cell r="C195">
            <v>0</v>
          </cell>
          <cell r="D195">
            <v>36.26</v>
          </cell>
        </row>
        <row r="196">
          <cell r="A196">
            <v>2186</v>
          </cell>
          <cell r="B196">
            <v>8.73</v>
          </cell>
          <cell r="C196">
            <v>0</v>
          </cell>
          <cell r="D196">
            <v>8.73</v>
          </cell>
        </row>
        <row r="197">
          <cell r="A197">
            <v>2193</v>
          </cell>
          <cell r="B197">
            <v>0</v>
          </cell>
          <cell r="C197">
            <v>67.06</v>
          </cell>
          <cell r="D197">
            <v>67.06</v>
          </cell>
        </row>
        <row r="198">
          <cell r="A198">
            <v>2239</v>
          </cell>
          <cell r="B198">
            <v>0</v>
          </cell>
          <cell r="C198">
            <v>126.26</v>
          </cell>
          <cell r="D198">
            <v>126.26</v>
          </cell>
        </row>
        <row r="199">
          <cell r="A199">
            <v>2262</v>
          </cell>
          <cell r="B199">
            <v>26.44</v>
          </cell>
          <cell r="C199">
            <v>0</v>
          </cell>
          <cell r="D199">
            <v>26.44</v>
          </cell>
        </row>
        <row r="200">
          <cell r="A200">
            <v>2267</v>
          </cell>
          <cell r="B200">
            <v>23.51</v>
          </cell>
          <cell r="C200">
            <v>0</v>
          </cell>
          <cell r="D200">
            <v>23.51</v>
          </cell>
        </row>
        <row r="201">
          <cell r="A201">
            <v>2269</v>
          </cell>
          <cell r="B201">
            <v>0</v>
          </cell>
          <cell r="C201">
            <v>78.03</v>
          </cell>
          <cell r="D201">
            <v>78.03</v>
          </cell>
        </row>
        <row r="202">
          <cell r="A202">
            <v>2329</v>
          </cell>
          <cell r="B202">
            <v>0</v>
          </cell>
          <cell r="C202">
            <v>78.03</v>
          </cell>
          <cell r="D202">
            <v>78.03</v>
          </cell>
        </row>
        <row r="203">
          <cell r="A203">
            <v>2330</v>
          </cell>
          <cell r="B203">
            <v>0</v>
          </cell>
          <cell r="C203">
            <v>67.06</v>
          </cell>
          <cell r="D203">
            <v>67.06</v>
          </cell>
        </row>
        <row r="204">
          <cell r="A204">
            <v>2331</v>
          </cell>
          <cell r="B204">
            <v>0</v>
          </cell>
          <cell r="C204">
            <v>78.03</v>
          </cell>
          <cell r="D204">
            <v>78.03</v>
          </cell>
        </row>
        <row r="205">
          <cell r="A205">
            <v>2332</v>
          </cell>
          <cell r="B205">
            <v>30.77</v>
          </cell>
          <cell r="C205">
            <v>0</v>
          </cell>
          <cell r="D205">
            <v>30.77</v>
          </cell>
        </row>
        <row r="206">
          <cell r="A206">
            <v>2333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2466</v>
          </cell>
          <cell r="B207">
            <v>0</v>
          </cell>
          <cell r="C207">
            <v>50.09</v>
          </cell>
          <cell r="D207">
            <v>50.09</v>
          </cell>
        </row>
        <row r="208">
          <cell r="A208">
            <v>2470</v>
          </cell>
          <cell r="B208">
            <v>23.51</v>
          </cell>
          <cell r="C208">
            <v>0</v>
          </cell>
          <cell r="D208">
            <v>23.51</v>
          </cell>
        </row>
        <row r="209">
          <cell r="A209">
            <v>2472</v>
          </cell>
          <cell r="B209">
            <v>15.48</v>
          </cell>
          <cell r="C209">
            <v>0</v>
          </cell>
          <cell r="D209">
            <v>15.48</v>
          </cell>
        </row>
        <row r="210">
          <cell r="A210">
            <v>2473</v>
          </cell>
          <cell r="B210">
            <v>30.77</v>
          </cell>
          <cell r="C210">
            <v>0</v>
          </cell>
          <cell r="D210">
            <v>30.77</v>
          </cell>
        </row>
        <row r="211">
          <cell r="A211">
            <v>2479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2482</v>
          </cell>
          <cell r="B212">
            <v>30.77</v>
          </cell>
          <cell r="C212">
            <v>0</v>
          </cell>
          <cell r="D212">
            <v>30.77</v>
          </cell>
        </row>
        <row r="213">
          <cell r="A213">
            <v>2483</v>
          </cell>
          <cell r="B213">
            <v>0</v>
          </cell>
          <cell r="C213">
            <v>59.95</v>
          </cell>
          <cell r="D213">
            <v>59.95</v>
          </cell>
        </row>
        <row r="214">
          <cell r="A214">
            <v>2484</v>
          </cell>
          <cell r="B214">
            <v>0</v>
          </cell>
          <cell r="C214">
            <v>78.03</v>
          </cell>
          <cell r="D214">
            <v>78.03</v>
          </cell>
        </row>
        <row r="215">
          <cell r="A215">
            <v>2490</v>
          </cell>
          <cell r="B215">
            <v>30.77</v>
          </cell>
          <cell r="C215">
            <v>0</v>
          </cell>
          <cell r="D215">
            <v>30.77</v>
          </cell>
        </row>
        <row r="216">
          <cell r="A216">
            <v>2493</v>
          </cell>
          <cell r="B216">
            <v>0</v>
          </cell>
          <cell r="C216">
            <v>78.02</v>
          </cell>
          <cell r="D216">
            <v>78.02</v>
          </cell>
        </row>
        <row r="217">
          <cell r="A217">
            <v>2498</v>
          </cell>
          <cell r="B217">
            <v>30.77</v>
          </cell>
          <cell r="C217">
            <v>0</v>
          </cell>
          <cell r="D217">
            <v>30.77</v>
          </cell>
        </row>
        <row r="218">
          <cell r="A218">
            <v>2504</v>
          </cell>
          <cell r="B218">
            <v>23.51</v>
          </cell>
          <cell r="C218">
            <v>0</v>
          </cell>
          <cell r="D218">
            <v>23.51</v>
          </cell>
        </row>
        <row r="219">
          <cell r="A219">
            <v>2505</v>
          </cell>
          <cell r="B219">
            <v>0</v>
          </cell>
          <cell r="C219">
            <v>47</v>
          </cell>
          <cell r="D219">
            <v>47</v>
          </cell>
        </row>
        <row r="220">
          <cell r="A220">
            <v>2507</v>
          </cell>
          <cell r="B220">
            <v>37.65</v>
          </cell>
          <cell r="C220">
            <v>0</v>
          </cell>
          <cell r="D220">
            <v>37.65</v>
          </cell>
        </row>
        <row r="221">
          <cell r="A221">
            <v>2522</v>
          </cell>
          <cell r="B221">
            <v>8.73</v>
          </cell>
          <cell r="C221">
            <v>0</v>
          </cell>
          <cell r="D221">
            <v>8.73</v>
          </cell>
        </row>
        <row r="222">
          <cell r="A222">
            <v>2526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2527</v>
          </cell>
          <cell r="B223">
            <v>0</v>
          </cell>
          <cell r="C223">
            <v>0</v>
          </cell>
          <cell r="D223">
            <v>0</v>
          </cell>
        </row>
        <row r="224">
          <cell r="A224">
            <v>2530</v>
          </cell>
          <cell r="B224">
            <v>0</v>
          </cell>
          <cell r="C224">
            <v>78.03</v>
          </cell>
          <cell r="D224">
            <v>78.03</v>
          </cell>
        </row>
        <row r="225">
          <cell r="A225">
            <v>2545</v>
          </cell>
          <cell r="B225">
            <v>0</v>
          </cell>
          <cell r="C225">
            <v>78.03</v>
          </cell>
          <cell r="D225">
            <v>78.03</v>
          </cell>
        </row>
        <row r="226">
          <cell r="A226">
            <v>2546</v>
          </cell>
          <cell r="B226">
            <v>37.04</v>
          </cell>
          <cell r="C226">
            <v>0</v>
          </cell>
          <cell r="D226">
            <v>37.04</v>
          </cell>
        </row>
        <row r="227">
          <cell r="A227">
            <v>2552</v>
          </cell>
          <cell r="B227">
            <v>0</v>
          </cell>
          <cell r="C227">
            <v>78.03</v>
          </cell>
          <cell r="D227">
            <v>78.03</v>
          </cell>
        </row>
        <row r="228">
          <cell r="A228">
            <v>2554</v>
          </cell>
          <cell r="B228">
            <v>0</v>
          </cell>
          <cell r="C228">
            <v>67.06</v>
          </cell>
          <cell r="D228">
            <v>67.06</v>
          </cell>
        </row>
        <row r="229">
          <cell r="A229">
            <v>2556</v>
          </cell>
          <cell r="B229">
            <v>0</v>
          </cell>
          <cell r="C229">
            <v>123.76</v>
          </cell>
          <cell r="D229">
            <v>123.76</v>
          </cell>
        </row>
        <row r="230">
          <cell r="A230">
            <v>2558</v>
          </cell>
          <cell r="B230">
            <v>0</v>
          </cell>
          <cell r="C230">
            <v>33.630000000000003</v>
          </cell>
          <cell r="D230">
            <v>33.630000000000003</v>
          </cell>
        </row>
        <row r="231">
          <cell r="A231">
            <v>2559</v>
          </cell>
          <cell r="B231">
            <v>0</v>
          </cell>
          <cell r="C231">
            <v>78.03</v>
          </cell>
          <cell r="D231">
            <v>78.03</v>
          </cell>
        </row>
        <row r="232">
          <cell r="A232">
            <v>2581</v>
          </cell>
          <cell r="B232">
            <v>0</v>
          </cell>
          <cell r="C232">
            <v>78.03</v>
          </cell>
          <cell r="D232">
            <v>78.03</v>
          </cell>
        </row>
        <row r="233">
          <cell r="A233">
            <v>2591</v>
          </cell>
          <cell r="B233">
            <v>15.88</v>
          </cell>
          <cell r="C233">
            <v>0</v>
          </cell>
          <cell r="D233">
            <v>15.88</v>
          </cell>
        </row>
        <row r="234">
          <cell r="A234">
            <v>2592</v>
          </cell>
          <cell r="B234">
            <v>0</v>
          </cell>
          <cell r="C234">
            <v>78.03</v>
          </cell>
          <cell r="D234">
            <v>78.03</v>
          </cell>
        </row>
        <row r="235">
          <cell r="A235">
            <v>2595</v>
          </cell>
          <cell r="B235">
            <v>36.26</v>
          </cell>
          <cell r="C235">
            <v>0</v>
          </cell>
          <cell r="D235">
            <v>36.26</v>
          </cell>
        </row>
        <row r="236">
          <cell r="A236">
            <v>2598</v>
          </cell>
          <cell r="B236">
            <v>36.26</v>
          </cell>
          <cell r="C236">
            <v>0</v>
          </cell>
          <cell r="D236">
            <v>36.26</v>
          </cell>
        </row>
        <row r="237">
          <cell r="A237">
            <v>2609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2619</v>
          </cell>
          <cell r="B238">
            <v>0</v>
          </cell>
          <cell r="C238">
            <v>126.26</v>
          </cell>
          <cell r="D238">
            <v>126.26</v>
          </cell>
        </row>
        <row r="239">
          <cell r="A239">
            <v>2621</v>
          </cell>
          <cell r="B239">
            <v>0</v>
          </cell>
          <cell r="C239">
            <v>67.06</v>
          </cell>
          <cell r="D239">
            <v>67.06</v>
          </cell>
        </row>
        <row r="240">
          <cell r="A240">
            <v>2623</v>
          </cell>
          <cell r="B240">
            <v>0</v>
          </cell>
          <cell r="C240">
            <v>126.26</v>
          </cell>
          <cell r="D240">
            <v>126.26</v>
          </cell>
        </row>
        <row r="241">
          <cell r="A241">
            <v>2625</v>
          </cell>
          <cell r="B241">
            <v>26.44</v>
          </cell>
          <cell r="C241">
            <v>0</v>
          </cell>
          <cell r="D241">
            <v>26.44</v>
          </cell>
        </row>
        <row r="242">
          <cell r="A242">
            <v>2626</v>
          </cell>
          <cell r="B242">
            <v>0</v>
          </cell>
          <cell r="C242">
            <v>0</v>
          </cell>
          <cell r="D242">
            <v>0</v>
          </cell>
        </row>
        <row r="243">
          <cell r="A243">
            <v>2627</v>
          </cell>
          <cell r="B243">
            <v>23.51</v>
          </cell>
          <cell r="C243">
            <v>0</v>
          </cell>
          <cell r="D243">
            <v>23.51</v>
          </cell>
        </row>
        <row r="244">
          <cell r="A244">
            <v>2636</v>
          </cell>
          <cell r="B244">
            <v>30.77</v>
          </cell>
          <cell r="C244">
            <v>0</v>
          </cell>
          <cell r="D244">
            <v>30.77</v>
          </cell>
        </row>
        <row r="245">
          <cell r="A245">
            <v>2639</v>
          </cell>
          <cell r="B245">
            <v>0</v>
          </cell>
          <cell r="C245">
            <v>78.03</v>
          </cell>
          <cell r="D245">
            <v>78.03</v>
          </cell>
        </row>
        <row r="246">
          <cell r="A246">
            <v>2641</v>
          </cell>
          <cell r="B246">
            <v>18.57</v>
          </cell>
          <cell r="C246">
            <v>0</v>
          </cell>
          <cell r="D246">
            <v>18.57</v>
          </cell>
        </row>
        <row r="247">
          <cell r="A247">
            <v>2642</v>
          </cell>
          <cell r="B247">
            <v>36.26</v>
          </cell>
          <cell r="C247">
            <v>0</v>
          </cell>
          <cell r="D247">
            <v>36.26</v>
          </cell>
        </row>
        <row r="248">
          <cell r="A248">
            <v>2655</v>
          </cell>
          <cell r="B248">
            <v>30.77</v>
          </cell>
          <cell r="C248">
            <v>0</v>
          </cell>
          <cell r="D248">
            <v>30.77</v>
          </cell>
        </row>
        <row r="249">
          <cell r="A249">
            <v>2664</v>
          </cell>
          <cell r="B249">
            <v>0</v>
          </cell>
          <cell r="C249">
            <v>126.26</v>
          </cell>
          <cell r="D249">
            <v>126.26</v>
          </cell>
        </row>
        <row r="250">
          <cell r="A250">
            <v>2665</v>
          </cell>
          <cell r="B250">
            <v>0</v>
          </cell>
          <cell r="C250">
            <v>67.06</v>
          </cell>
          <cell r="D250">
            <v>67.06</v>
          </cell>
        </row>
        <row r="251">
          <cell r="A251">
            <v>2668</v>
          </cell>
          <cell r="B251">
            <v>23.51</v>
          </cell>
          <cell r="C251">
            <v>0</v>
          </cell>
          <cell r="D251">
            <v>23.51</v>
          </cell>
        </row>
        <row r="252">
          <cell r="A252">
            <v>2679</v>
          </cell>
          <cell r="B252">
            <v>0</v>
          </cell>
          <cell r="C252">
            <v>78.03</v>
          </cell>
          <cell r="D252">
            <v>78.03</v>
          </cell>
        </row>
        <row r="253">
          <cell r="A253">
            <v>2684</v>
          </cell>
          <cell r="B253">
            <v>0</v>
          </cell>
          <cell r="C253">
            <v>67.06</v>
          </cell>
          <cell r="D253">
            <v>67.06</v>
          </cell>
        </row>
        <row r="254">
          <cell r="A254">
            <v>2689</v>
          </cell>
          <cell r="B254">
            <v>0</v>
          </cell>
          <cell r="C254">
            <v>78.03</v>
          </cell>
          <cell r="D254">
            <v>78.03</v>
          </cell>
        </row>
        <row r="255">
          <cell r="A255">
            <v>2691</v>
          </cell>
          <cell r="B255">
            <v>0</v>
          </cell>
          <cell r="C255">
            <v>78.03</v>
          </cell>
          <cell r="D255">
            <v>78.03</v>
          </cell>
        </row>
        <row r="256">
          <cell r="A256">
            <v>2692</v>
          </cell>
          <cell r="B256">
            <v>30.77</v>
          </cell>
          <cell r="C256">
            <v>0</v>
          </cell>
          <cell r="D256">
            <v>30.77</v>
          </cell>
        </row>
        <row r="257">
          <cell r="A257">
            <v>2695</v>
          </cell>
          <cell r="B257">
            <v>0</v>
          </cell>
          <cell r="C257">
            <v>78.03</v>
          </cell>
          <cell r="D257">
            <v>78.03</v>
          </cell>
        </row>
        <row r="258">
          <cell r="A258">
            <v>2696</v>
          </cell>
          <cell r="B258">
            <v>30.77</v>
          </cell>
          <cell r="C258">
            <v>0</v>
          </cell>
          <cell r="D258">
            <v>30.77</v>
          </cell>
        </row>
        <row r="259">
          <cell r="A259">
            <v>2701</v>
          </cell>
          <cell r="B259">
            <v>0</v>
          </cell>
          <cell r="C259">
            <v>78.03</v>
          </cell>
          <cell r="D259">
            <v>78.03</v>
          </cell>
        </row>
        <row r="260">
          <cell r="A260">
            <v>2705</v>
          </cell>
          <cell r="B260">
            <v>0</v>
          </cell>
          <cell r="C260">
            <v>78.03</v>
          </cell>
          <cell r="D260">
            <v>78.03</v>
          </cell>
        </row>
        <row r="261">
          <cell r="A261">
            <v>2709</v>
          </cell>
          <cell r="B261">
            <v>30.77</v>
          </cell>
          <cell r="C261">
            <v>0</v>
          </cell>
          <cell r="D261">
            <v>30.77</v>
          </cell>
        </row>
        <row r="262">
          <cell r="A262">
            <v>2710</v>
          </cell>
          <cell r="B262">
            <v>0</v>
          </cell>
          <cell r="C262">
            <v>67.06</v>
          </cell>
          <cell r="D262">
            <v>67.06</v>
          </cell>
        </row>
        <row r="263">
          <cell r="A263">
            <v>2713</v>
          </cell>
          <cell r="B263">
            <v>30.77</v>
          </cell>
          <cell r="C263">
            <v>0</v>
          </cell>
          <cell r="D263">
            <v>30.77</v>
          </cell>
        </row>
        <row r="264">
          <cell r="A264">
            <v>2714</v>
          </cell>
          <cell r="B264">
            <v>19.63</v>
          </cell>
          <cell r="C264">
            <v>0</v>
          </cell>
          <cell r="D264">
            <v>19.63</v>
          </cell>
        </row>
        <row r="265">
          <cell r="A265">
            <v>2715</v>
          </cell>
          <cell r="B265">
            <v>37.04</v>
          </cell>
          <cell r="C265">
            <v>0</v>
          </cell>
          <cell r="D265">
            <v>37.04</v>
          </cell>
        </row>
        <row r="266">
          <cell r="A266">
            <v>2717</v>
          </cell>
          <cell r="B266">
            <v>0</v>
          </cell>
          <cell r="C266">
            <v>0</v>
          </cell>
          <cell r="D266">
            <v>0</v>
          </cell>
        </row>
        <row r="267">
          <cell r="A267">
            <v>2718</v>
          </cell>
          <cell r="B267">
            <v>0</v>
          </cell>
          <cell r="C267">
            <v>126.26</v>
          </cell>
          <cell r="D267">
            <v>126.26</v>
          </cell>
        </row>
        <row r="268">
          <cell r="A268">
            <v>2722</v>
          </cell>
          <cell r="B268">
            <v>26.54</v>
          </cell>
          <cell r="C268">
            <v>0</v>
          </cell>
          <cell r="D268">
            <v>26.54</v>
          </cell>
        </row>
        <row r="269">
          <cell r="A269">
            <v>2727</v>
          </cell>
          <cell r="B269">
            <v>0</v>
          </cell>
          <cell r="C269">
            <v>78.03</v>
          </cell>
          <cell r="D269">
            <v>78.03</v>
          </cell>
        </row>
        <row r="270">
          <cell r="A270">
            <v>2730</v>
          </cell>
          <cell r="B270">
            <v>0</v>
          </cell>
          <cell r="C270">
            <v>59.95</v>
          </cell>
          <cell r="D270">
            <v>59.95</v>
          </cell>
        </row>
        <row r="271">
          <cell r="A271">
            <v>2731</v>
          </cell>
          <cell r="B271">
            <v>19.63</v>
          </cell>
          <cell r="C271">
            <v>0</v>
          </cell>
          <cell r="D271">
            <v>19.63</v>
          </cell>
        </row>
        <row r="272">
          <cell r="A272">
            <v>2732</v>
          </cell>
          <cell r="B272">
            <v>0</v>
          </cell>
          <cell r="C272">
            <v>59.95</v>
          </cell>
          <cell r="D272">
            <v>59.95</v>
          </cell>
        </row>
        <row r="273">
          <cell r="A273">
            <v>2733</v>
          </cell>
          <cell r="B273">
            <v>23.51</v>
          </cell>
          <cell r="C273">
            <v>0</v>
          </cell>
          <cell r="D273">
            <v>23.51</v>
          </cell>
        </row>
        <row r="274">
          <cell r="A274">
            <v>2736</v>
          </cell>
          <cell r="B274">
            <v>0</v>
          </cell>
          <cell r="C274">
            <v>40.229999999999997</v>
          </cell>
          <cell r="D274">
            <v>40.229999999999997</v>
          </cell>
        </row>
        <row r="275">
          <cell r="A275">
            <v>2737</v>
          </cell>
          <cell r="B275">
            <v>30.77</v>
          </cell>
          <cell r="C275">
            <v>0</v>
          </cell>
          <cell r="D275">
            <v>30.77</v>
          </cell>
        </row>
        <row r="276">
          <cell r="A276">
            <v>2739</v>
          </cell>
          <cell r="B276">
            <v>0</v>
          </cell>
          <cell r="C276">
            <v>50.09</v>
          </cell>
          <cell r="D276">
            <v>50.09</v>
          </cell>
        </row>
        <row r="277">
          <cell r="A277">
            <v>2740</v>
          </cell>
          <cell r="B277">
            <v>0</v>
          </cell>
          <cell r="C277">
            <v>67.06</v>
          </cell>
          <cell r="D277">
            <v>67.06</v>
          </cell>
        </row>
        <row r="278">
          <cell r="A278">
            <v>2741</v>
          </cell>
          <cell r="B278">
            <v>0</v>
          </cell>
          <cell r="C278">
            <v>67.06</v>
          </cell>
          <cell r="D278">
            <v>67.06</v>
          </cell>
        </row>
        <row r="279">
          <cell r="A279">
            <v>2743</v>
          </cell>
          <cell r="B279">
            <v>0</v>
          </cell>
          <cell r="C279">
            <v>67.06</v>
          </cell>
          <cell r="D279">
            <v>67.06</v>
          </cell>
        </row>
        <row r="280">
          <cell r="A280">
            <v>2744</v>
          </cell>
          <cell r="B280">
            <v>26.44</v>
          </cell>
          <cell r="C280">
            <v>0</v>
          </cell>
          <cell r="D280">
            <v>26.44</v>
          </cell>
        </row>
        <row r="281">
          <cell r="A281">
            <v>2745</v>
          </cell>
          <cell r="B281">
            <v>0</v>
          </cell>
          <cell r="C281">
            <v>108.51</v>
          </cell>
          <cell r="D281">
            <v>108.51</v>
          </cell>
        </row>
        <row r="282">
          <cell r="A282">
            <v>2746</v>
          </cell>
          <cell r="B282">
            <v>0</v>
          </cell>
          <cell r="C282">
            <v>67.06</v>
          </cell>
          <cell r="D282">
            <v>67.06</v>
          </cell>
        </row>
        <row r="283">
          <cell r="A283">
            <v>2747</v>
          </cell>
          <cell r="B283">
            <v>0</v>
          </cell>
          <cell r="C283">
            <v>67.06</v>
          </cell>
          <cell r="D283">
            <v>67.06</v>
          </cell>
        </row>
        <row r="284">
          <cell r="A284">
            <v>2756</v>
          </cell>
          <cell r="B284">
            <v>0</v>
          </cell>
          <cell r="C284">
            <v>126.26</v>
          </cell>
          <cell r="D284">
            <v>126.26</v>
          </cell>
        </row>
        <row r="285">
          <cell r="A285">
            <v>2758</v>
          </cell>
          <cell r="B285">
            <v>0</v>
          </cell>
          <cell r="C285">
            <v>78.03</v>
          </cell>
          <cell r="D285">
            <v>78.03</v>
          </cell>
        </row>
        <row r="286">
          <cell r="A286">
            <v>2762</v>
          </cell>
          <cell r="B286">
            <v>0</v>
          </cell>
          <cell r="C286">
            <v>67.06</v>
          </cell>
          <cell r="D286">
            <v>67.06</v>
          </cell>
        </row>
        <row r="287">
          <cell r="A287">
            <v>2763</v>
          </cell>
          <cell r="B287">
            <v>26.44</v>
          </cell>
          <cell r="C287">
            <v>0</v>
          </cell>
          <cell r="D287">
            <v>26.44</v>
          </cell>
        </row>
        <row r="288">
          <cell r="A288">
            <v>2766</v>
          </cell>
          <cell r="B288">
            <v>0</v>
          </cell>
          <cell r="C288">
            <v>67.06</v>
          </cell>
          <cell r="D288">
            <v>67.06</v>
          </cell>
        </row>
        <row r="289">
          <cell r="A289">
            <v>2794</v>
          </cell>
          <cell r="B289">
            <v>23.51</v>
          </cell>
          <cell r="C289">
            <v>0</v>
          </cell>
          <cell r="D289">
            <v>23.51</v>
          </cell>
        </row>
        <row r="290">
          <cell r="A290">
            <v>2797</v>
          </cell>
          <cell r="B290">
            <v>13.25</v>
          </cell>
          <cell r="C290">
            <v>0</v>
          </cell>
          <cell r="D290">
            <v>13.25</v>
          </cell>
        </row>
        <row r="291">
          <cell r="A291">
            <v>2798</v>
          </cell>
          <cell r="B291">
            <v>0</v>
          </cell>
          <cell r="C291">
            <v>126.26</v>
          </cell>
          <cell r="D291">
            <v>126.26</v>
          </cell>
        </row>
        <row r="292">
          <cell r="A292">
            <v>2802</v>
          </cell>
          <cell r="B292">
            <v>26.44</v>
          </cell>
          <cell r="C292">
            <v>0</v>
          </cell>
          <cell r="D292">
            <v>26.44</v>
          </cell>
        </row>
        <row r="293">
          <cell r="A293">
            <v>2809</v>
          </cell>
          <cell r="B293">
            <v>0</v>
          </cell>
          <cell r="C293">
            <v>79.91</v>
          </cell>
          <cell r="D293">
            <v>79.91</v>
          </cell>
        </row>
        <row r="294">
          <cell r="A294">
            <v>2816</v>
          </cell>
          <cell r="B294">
            <v>0</v>
          </cell>
          <cell r="C294">
            <v>50.09</v>
          </cell>
          <cell r="D294">
            <v>50.09</v>
          </cell>
        </row>
        <row r="295">
          <cell r="A295">
            <v>2817</v>
          </cell>
          <cell r="B295">
            <v>30.77</v>
          </cell>
          <cell r="C295">
            <v>0</v>
          </cell>
          <cell r="D295">
            <v>30.77</v>
          </cell>
        </row>
        <row r="296">
          <cell r="A296">
            <v>2818</v>
          </cell>
          <cell r="B296">
            <v>0</v>
          </cell>
          <cell r="C296">
            <v>78.75</v>
          </cell>
          <cell r="D296">
            <v>78.75</v>
          </cell>
        </row>
        <row r="297">
          <cell r="A297">
            <v>2821</v>
          </cell>
          <cell r="B297">
            <v>15.88</v>
          </cell>
          <cell r="C297">
            <v>0</v>
          </cell>
          <cell r="D297">
            <v>15.88</v>
          </cell>
        </row>
        <row r="298">
          <cell r="A298">
            <v>2832</v>
          </cell>
          <cell r="B298">
            <v>19.63</v>
          </cell>
          <cell r="C298">
            <v>0</v>
          </cell>
          <cell r="D298">
            <v>19.63</v>
          </cell>
        </row>
        <row r="299">
          <cell r="A299">
            <v>2833</v>
          </cell>
          <cell r="B299">
            <v>0</v>
          </cell>
          <cell r="C299">
            <v>40.229999999999997</v>
          </cell>
          <cell r="D299">
            <v>40.229999999999997</v>
          </cell>
        </row>
        <row r="300">
          <cell r="A300">
            <v>2839</v>
          </cell>
          <cell r="B300">
            <v>30.77</v>
          </cell>
          <cell r="C300">
            <v>0</v>
          </cell>
          <cell r="D300">
            <v>30.77</v>
          </cell>
        </row>
        <row r="301">
          <cell r="A301">
            <v>2841</v>
          </cell>
          <cell r="B301">
            <v>0</v>
          </cell>
          <cell r="C301">
            <v>33.630000000000003</v>
          </cell>
          <cell r="D301">
            <v>33.630000000000003</v>
          </cell>
        </row>
        <row r="302">
          <cell r="A302">
            <v>2846</v>
          </cell>
          <cell r="B302">
            <v>0</v>
          </cell>
          <cell r="C302">
            <v>126.26</v>
          </cell>
          <cell r="D302">
            <v>126.26</v>
          </cell>
        </row>
        <row r="303">
          <cell r="A303">
            <v>2847</v>
          </cell>
          <cell r="B303">
            <v>0</v>
          </cell>
          <cell r="C303">
            <v>50.09</v>
          </cell>
          <cell r="D303">
            <v>50.09</v>
          </cell>
        </row>
        <row r="304">
          <cell r="A304">
            <v>2851</v>
          </cell>
          <cell r="B304">
            <v>23.51</v>
          </cell>
          <cell r="C304">
            <v>0</v>
          </cell>
          <cell r="D304">
            <v>23.51</v>
          </cell>
        </row>
        <row r="305">
          <cell r="A305">
            <v>2854</v>
          </cell>
          <cell r="B305">
            <v>0</v>
          </cell>
          <cell r="C305">
            <v>78.75</v>
          </cell>
          <cell r="D305">
            <v>78.75</v>
          </cell>
        </row>
        <row r="306">
          <cell r="A306">
            <v>2856</v>
          </cell>
          <cell r="B306">
            <v>0</v>
          </cell>
          <cell r="C306">
            <v>67.06</v>
          </cell>
          <cell r="D306">
            <v>67.06</v>
          </cell>
        </row>
        <row r="307">
          <cell r="A307">
            <v>2862</v>
          </cell>
          <cell r="B307">
            <v>0</v>
          </cell>
          <cell r="C307">
            <v>106.37</v>
          </cell>
          <cell r="D307">
            <v>106.37</v>
          </cell>
        </row>
        <row r="308">
          <cell r="A308">
            <v>2863</v>
          </cell>
          <cell r="B308">
            <v>0</v>
          </cell>
          <cell r="C308">
            <v>66.569999999999993</v>
          </cell>
          <cell r="D308">
            <v>66.569999999999993</v>
          </cell>
        </row>
        <row r="309">
          <cell r="A309">
            <v>2864</v>
          </cell>
          <cell r="B309">
            <v>26.44</v>
          </cell>
          <cell r="C309">
            <v>0</v>
          </cell>
          <cell r="D309">
            <v>26.44</v>
          </cell>
        </row>
        <row r="310">
          <cell r="A310">
            <v>2866</v>
          </cell>
          <cell r="B310">
            <v>30.77</v>
          </cell>
          <cell r="C310">
            <v>0</v>
          </cell>
          <cell r="D310">
            <v>30.77</v>
          </cell>
        </row>
        <row r="311">
          <cell r="A311">
            <v>2867</v>
          </cell>
          <cell r="B311">
            <v>0</v>
          </cell>
          <cell r="C311">
            <v>67.06</v>
          </cell>
          <cell r="D311">
            <v>67.06</v>
          </cell>
        </row>
        <row r="312">
          <cell r="A312">
            <v>2871</v>
          </cell>
          <cell r="B312">
            <v>0</v>
          </cell>
          <cell r="C312">
            <v>67.06</v>
          </cell>
          <cell r="D312">
            <v>67.06</v>
          </cell>
        </row>
        <row r="313">
          <cell r="A313">
            <v>2872</v>
          </cell>
          <cell r="B313">
            <v>0</v>
          </cell>
          <cell r="C313">
            <v>67.06</v>
          </cell>
          <cell r="D313">
            <v>67.06</v>
          </cell>
        </row>
        <row r="314">
          <cell r="A314">
            <v>2875</v>
          </cell>
          <cell r="B314">
            <v>0</v>
          </cell>
          <cell r="C314">
            <v>67.06</v>
          </cell>
          <cell r="D314">
            <v>67.06</v>
          </cell>
        </row>
        <row r="315">
          <cell r="A315">
            <v>2880</v>
          </cell>
          <cell r="B315">
            <v>0</v>
          </cell>
          <cell r="C315">
            <v>80.55</v>
          </cell>
          <cell r="D315">
            <v>80.55</v>
          </cell>
        </row>
        <row r="316">
          <cell r="A316">
            <v>2881</v>
          </cell>
          <cell r="B316">
            <v>0</v>
          </cell>
          <cell r="C316">
            <v>49.67</v>
          </cell>
          <cell r="D316">
            <v>49.67</v>
          </cell>
        </row>
        <row r="317">
          <cell r="A317">
            <v>2886</v>
          </cell>
          <cell r="B317">
            <v>0</v>
          </cell>
          <cell r="C317">
            <v>50.09</v>
          </cell>
          <cell r="D317">
            <v>50.09</v>
          </cell>
        </row>
        <row r="318">
          <cell r="A318">
            <v>2888</v>
          </cell>
          <cell r="B318">
            <v>23.51</v>
          </cell>
          <cell r="C318">
            <v>0</v>
          </cell>
          <cell r="D318">
            <v>23.51</v>
          </cell>
        </row>
        <row r="319">
          <cell r="A319">
            <v>2889</v>
          </cell>
          <cell r="B319">
            <v>0</v>
          </cell>
          <cell r="C319">
            <v>50.09</v>
          </cell>
          <cell r="D319">
            <v>50.09</v>
          </cell>
        </row>
        <row r="320">
          <cell r="A320">
            <v>2890</v>
          </cell>
          <cell r="B320">
            <v>19.63</v>
          </cell>
          <cell r="C320">
            <v>0</v>
          </cell>
          <cell r="D320">
            <v>19.63</v>
          </cell>
        </row>
        <row r="321">
          <cell r="A321">
            <v>2893</v>
          </cell>
          <cell r="B321">
            <v>0</v>
          </cell>
          <cell r="C321">
            <v>30.81</v>
          </cell>
          <cell r="D321">
            <v>30.81</v>
          </cell>
        </row>
        <row r="322">
          <cell r="A322">
            <v>2896</v>
          </cell>
          <cell r="B322">
            <v>0</v>
          </cell>
          <cell r="C322">
            <v>54.39</v>
          </cell>
          <cell r="D322">
            <v>54.39</v>
          </cell>
        </row>
        <row r="323">
          <cell r="A323">
            <v>2904</v>
          </cell>
          <cell r="B323">
            <v>0</v>
          </cell>
          <cell r="C323">
            <v>50.09</v>
          </cell>
          <cell r="D323">
            <v>50.09</v>
          </cell>
        </row>
        <row r="324">
          <cell r="A324">
            <v>2912</v>
          </cell>
          <cell r="B324">
            <v>19.63</v>
          </cell>
          <cell r="C324">
            <v>0</v>
          </cell>
          <cell r="D324">
            <v>19.63</v>
          </cell>
        </row>
        <row r="325">
          <cell r="A325">
            <v>2913</v>
          </cell>
          <cell r="B325">
            <v>19.63</v>
          </cell>
          <cell r="C325">
            <v>0</v>
          </cell>
          <cell r="D325">
            <v>19.63</v>
          </cell>
        </row>
        <row r="326">
          <cell r="A326">
            <v>2916</v>
          </cell>
          <cell r="B326">
            <v>37.04</v>
          </cell>
          <cell r="C326">
            <v>0</v>
          </cell>
          <cell r="D326">
            <v>37.04</v>
          </cell>
        </row>
        <row r="327">
          <cell r="A327">
            <v>2917</v>
          </cell>
          <cell r="B327">
            <v>0</v>
          </cell>
          <cell r="C327">
            <v>96.45</v>
          </cell>
          <cell r="D327">
            <v>96.45</v>
          </cell>
        </row>
        <row r="328">
          <cell r="A328">
            <v>2918</v>
          </cell>
          <cell r="B328">
            <v>30.77</v>
          </cell>
          <cell r="C328">
            <v>0</v>
          </cell>
          <cell r="D328">
            <v>30.77</v>
          </cell>
        </row>
        <row r="329">
          <cell r="A329">
            <v>2929</v>
          </cell>
          <cell r="B329">
            <v>0</v>
          </cell>
          <cell r="C329">
            <v>96.46</v>
          </cell>
          <cell r="D329">
            <v>96.46</v>
          </cell>
        </row>
        <row r="330">
          <cell r="A330">
            <v>2931</v>
          </cell>
          <cell r="B330">
            <v>0</v>
          </cell>
          <cell r="C330">
            <v>50.09</v>
          </cell>
          <cell r="D330">
            <v>50.09</v>
          </cell>
        </row>
        <row r="331">
          <cell r="A331">
            <v>2936</v>
          </cell>
          <cell r="B331">
            <v>0</v>
          </cell>
          <cell r="C331">
            <v>67.06</v>
          </cell>
          <cell r="D331">
            <v>67.06</v>
          </cell>
        </row>
        <row r="332">
          <cell r="A332">
            <v>2945</v>
          </cell>
          <cell r="B332">
            <v>26.44</v>
          </cell>
          <cell r="C332">
            <v>0</v>
          </cell>
          <cell r="D332">
            <v>26.44</v>
          </cell>
        </row>
        <row r="333">
          <cell r="A333">
            <v>2950</v>
          </cell>
          <cell r="B333">
            <v>30.77</v>
          </cell>
          <cell r="C333">
            <v>0</v>
          </cell>
          <cell r="D333">
            <v>30.77</v>
          </cell>
        </row>
        <row r="334">
          <cell r="A334">
            <v>2962</v>
          </cell>
          <cell r="B334">
            <v>23.51</v>
          </cell>
          <cell r="C334">
            <v>0</v>
          </cell>
          <cell r="D334">
            <v>23.51</v>
          </cell>
        </row>
        <row r="335">
          <cell r="A335">
            <v>2964</v>
          </cell>
          <cell r="B335">
            <v>23.51</v>
          </cell>
          <cell r="C335">
            <v>0</v>
          </cell>
          <cell r="D335">
            <v>23.51</v>
          </cell>
        </row>
        <row r="336">
          <cell r="A336">
            <v>2965</v>
          </cell>
          <cell r="B336">
            <v>13.25</v>
          </cell>
          <cell r="C336">
            <v>0</v>
          </cell>
          <cell r="D336">
            <v>13.25</v>
          </cell>
        </row>
        <row r="337">
          <cell r="A337">
            <v>2967</v>
          </cell>
          <cell r="B337">
            <v>0</v>
          </cell>
          <cell r="C337">
            <v>49.67</v>
          </cell>
          <cell r="D337">
            <v>49.67</v>
          </cell>
        </row>
        <row r="338">
          <cell r="A338">
            <v>2974</v>
          </cell>
          <cell r="B338">
            <v>30.77</v>
          </cell>
          <cell r="C338">
            <v>0</v>
          </cell>
          <cell r="D338">
            <v>30.77</v>
          </cell>
        </row>
        <row r="339">
          <cell r="A339">
            <v>2987</v>
          </cell>
          <cell r="B339">
            <v>30.77</v>
          </cell>
          <cell r="C339">
            <v>0</v>
          </cell>
          <cell r="D339">
            <v>30.77</v>
          </cell>
        </row>
        <row r="340">
          <cell r="A340">
            <v>2989</v>
          </cell>
          <cell r="B340">
            <v>30.77</v>
          </cell>
          <cell r="C340">
            <v>0</v>
          </cell>
          <cell r="D340">
            <v>30.77</v>
          </cell>
        </row>
        <row r="341">
          <cell r="A341">
            <v>2999</v>
          </cell>
          <cell r="B341">
            <v>0</v>
          </cell>
          <cell r="C341">
            <v>0</v>
          </cell>
          <cell r="D341">
            <v>0</v>
          </cell>
        </row>
        <row r="342">
          <cell r="A342">
            <v>3000</v>
          </cell>
          <cell r="B342">
            <v>0</v>
          </cell>
          <cell r="C342">
            <v>19.63</v>
          </cell>
          <cell r="D342">
            <v>19.63</v>
          </cell>
        </row>
        <row r="343">
          <cell r="A343">
            <v>3002</v>
          </cell>
          <cell r="B343">
            <v>19.63</v>
          </cell>
          <cell r="C343">
            <v>0</v>
          </cell>
          <cell r="D343">
            <v>19.63</v>
          </cell>
        </row>
        <row r="344">
          <cell r="A344">
            <v>3004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3005</v>
          </cell>
          <cell r="B345">
            <v>0</v>
          </cell>
          <cell r="C345">
            <v>67.06</v>
          </cell>
          <cell r="D345">
            <v>67.06</v>
          </cell>
        </row>
        <row r="346">
          <cell r="A346">
            <v>3006</v>
          </cell>
          <cell r="B346">
            <v>0</v>
          </cell>
          <cell r="C346">
            <v>50.09</v>
          </cell>
          <cell r="D346">
            <v>50.09</v>
          </cell>
        </row>
        <row r="347">
          <cell r="A347">
            <v>3100</v>
          </cell>
          <cell r="B347">
            <v>0</v>
          </cell>
          <cell r="C347">
            <v>66.569999999999993</v>
          </cell>
          <cell r="D347">
            <v>66.569999999999993</v>
          </cell>
        </row>
        <row r="348">
          <cell r="A348">
            <v>3112</v>
          </cell>
          <cell r="B348">
            <v>19.63</v>
          </cell>
          <cell r="C348">
            <v>0</v>
          </cell>
          <cell r="D348">
            <v>19.63</v>
          </cell>
        </row>
        <row r="349">
          <cell r="A349">
            <v>3120</v>
          </cell>
          <cell r="B349">
            <v>0</v>
          </cell>
          <cell r="C349">
            <v>67.06</v>
          </cell>
          <cell r="D349">
            <v>67.06</v>
          </cell>
        </row>
        <row r="350">
          <cell r="A350">
            <v>3127</v>
          </cell>
          <cell r="B350">
            <v>19.48</v>
          </cell>
          <cell r="C350">
            <v>0</v>
          </cell>
          <cell r="D350">
            <v>19.48</v>
          </cell>
        </row>
        <row r="351">
          <cell r="A351">
            <v>3128</v>
          </cell>
          <cell r="B351">
            <v>0</v>
          </cell>
          <cell r="C351">
            <v>78.03</v>
          </cell>
          <cell r="D351">
            <v>78.03</v>
          </cell>
        </row>
        <row r="352">
          <cell r="A352">
            <v>3130</v>
          </cell>
          <cell r="B352">
            <v>0</v>
          </cell>
          <cell r="C352">
            <v>80.55</v>
          </cell>
          <cell r="D352">
            <v>80.55</v>
          </cell>
        </row>
        <row r="353">
          <cell r="A353">
            <v>3136</v>
          </cell>
          <cell r="B353">
            <v>0</v>
          </cell>
          <cell r="C353">
            <v>50.09</v>
          </cell>
          <cell r="D353">
            <v>50.09</v>
          </cell>
        </row>
        <row r="354">
          <cell r="A354">
            <v>3142</v>
          </cell>
          <cell r="B354">
            <v>19.63</v>
          </cell>
          <cell r="C354">
            <v>0</v>
          </cell>
          <cell r="D354">
            <v>19.63</v>
          </cell>
        </row>
        <row r="355">
          <cell r="A355">
            <v>3147</v>
          </cell>
          <cell r="B355">
            <v>0</v>
          </cell>
          <cell r="C355">
            <v>50.09</v>
          </cell>
          <cell r="D355">
            <v>50.09</v>
          </cell>
        </row>
        <row r="356">
          <cell r="A356">
            <v>3153</v>
          </cell>
          <cell r="B356">
            <v>0</v>
          </cell>
          <cell r="C356">
            <v>78.03</v>
          </cell>
          <cell r="D356">
            <v>78.03</v>
          </cell>
        </row>
        <row r="357">
          <cell r="A357">
            <v>3165</v>
          </cell>
          <cell r="B357">
            <v>0</v>
          </cell>
          <cell r="C357">
            <v>80.55</v>
          </cell>
          <cell r="D357">
            <v>80.55</v>
          </cell>
        </row>
        <row r="358">
          <cell r="A358">
            <v>3170</v>
          </cell>
          <cell r="B358">
            <v>0</v>
          </cell>
          <cell r="C358">
            <v>54.39</v>
          </cell>
          <cell r="D358">
            <v>54.39</v>
          </cell>
        </row>
        <row r="359">
          <cell r="A359">
            <v>3181</v>
          </cell>
          <cell r="B359">
            <v>26.44</v>
          </cell>
          <cell r="C359">
            <v>0</v>
          </cell>
          <cell r="D359">
            <v>26.44</v>
          </cell>
        </row>
        <row r="360">
          <cell r="A360">
            <v>3182</v>
          </cell>
          <cell r="B360">
            <v>26.44</v>
          </cell>
          <cell r="C360">
            <v>0</v>
          </cell>
          <cell r="D360">
            <v>26.44</v>
          </cell>
        </row>
        <row r="361">
          <cell r="A361">
            <v>3189</v>
          </cell>
          <cell r="B361">
            <v>0</v>
          </cell>
          <cell r="C361">
            <v>66.569999999999993</v>
          </cell>
          <cell r="D361">
            <v>66.569999999999993</v>
          </cell>
        </row>
        <row r="362">
          <cell r="A362">
            <v>3195</v>
          </cell>
          <cell r="B362">
            <v>0</v>
          </cell>
          <cell r="C362">
            <v>67.06</v>
          </cell>
          <cell r="D362">
            <v>67.06</v>
          </cell>
        </row>
        <row r="363">
          <cell r="A363">
            <v>3196</v>
          </cell>
          <cell r="B363">
            <v>0</v>
          </cell>
          <cell r="C363">
            <v>50.09</v>
          </cell>
          <cell r="D363">
            <v>50.09</v>
          </cell>
        </row>
        <row r="364">
          <cell r="A364">
            <v>3197</v>
          </cell>
          <cell r="B364">
            <v>0</v>
          </cell>
          <cell r="C364">
            <v>33.630000000000003</v>
          </cell>
          <cell r="D364">
            <v>33.630000000000003</v>
          </cell>
        </row>
        <row r="365">
          <cell r="A365">
            <v>3198</v>
          </cell>
          <cell r="B365">
            <v>0</v>
          </cell>
          <cell r="C365">
            <v>80.55</v>
          </cell>
          <cell r="D365">
            <v>80.55</v>
          </cell>
        </row>
        <row r="366">
          <cell r="A366">
            <v>3200</v>
          </cell>
          <cell r="B366">
            <v>5.3</v>
          </cell>
          <cell r="C366">
            <v>0</v>
          </cell>
          <cell r="D366">
            <v>5.3</v>
          </cell>
        </row>
        <row r="367">
          <cell r="A367">
            <v>3206</v>
          </cell>
          <cell r="B367">
            <v>0</v>
          </cell>
          <cell r="C367">
            <v>50.09</v>
          </cell>
          <cell r="D367">
            <v>50.09</v>
          </cell>
        </row>
        <row r="368">
          <cell r="A368">
            <v>3210</v>
          </cell>
          <cell r="B368">
            <v>0</v>
          </cell>
          <cell r="C368">
            <v>67.06</v>
          </cell>
          <cell r="D368">
            <v>67.06</v>
          </cell>
        </row>
        <row r="369">
          <cell r="A369">
            <v>3217</v>
          </cell>
          <cell r="B369">
            <v>0</v>
          </cell>
          <cell r="C369">
            <v>50.09</v>
          </cell>
          <cell r="D369">
            <v>50.09</v>
          </cell>
        </row>
        <row r="370">
          <cell r="A370">
            <v>3221</v>
          </cell>
          <cell r="B370">
            <v>0</v>
          </cell>
          <cell r="C370">
            <v>50.09</v>
          </cell>
          <cell r="D370">
            <v>50.09</v>
          </cell>
        </row>
        <row r="371">
          <cell r="A371">
            <v>3230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3244</v>
          </cell>
          <cell r="B372">
            <v>0</v>
          </cell>
          <cell r="C372">
            <v>80.55</v>
          </cell>
          <cell r="D372">
            <v>80.55</v>
          </cell>
        </row>
        <row r="373">
          <cell r="A373">
            <v>3246</v>
          </cell>
          <cell r="B373">
            <v>78.03</v>
          </cell>
          <cell r="C373">
            <v>0</v>
          </cell>
          <cell r="D373">
            <v>78.03</v>
          </cell>
        </row>
        <row r="374">
          <cell r="A374">
            <v>3248</v>
          </cell>
          <cell r="B374">
            <v>19.63</v>
          </cell>
          <cell r="C374">
            <v>0</v>
          </cell>
          <cell r="D374">
            <v>19.63</v>
          </cell>
        </row>
        <row r="375">
          <cell r="A375">
            <v>3276</v>
          </cell>
          <cell r="B375">
            <v>26.44</v>
          </cell>
          <cell r="C375">
            <v>0</v>
          </cell>
          <cell r="D375">
            <v>26.44</v>
          </cell>
        </row>
        <row r="376">
          <cell r="A376">
            <v>3277</v>
          </cell>
          <cell r="B376">
            <v>0</v>
          </cell>
          <cell r="C376">
            <v>50.08</v>
          </cell>
          <cell r="D376">
            <v>50.08</v>
          </cell>
        </row>
        <row r="377">
          <cell r="A377">
            <v>3278</v>
          </cell>
          <cell r="B377">
            <v>13.25</v>
          </cell>
          <cell r="C377">
            <v>0</v>
          </cell>
          <cell r="D377">
            <v>13.25</v>
          </cell>
        </row>
        <row r="378">
          <cell r="A378">
            <v>3279</v>
          </cell>
          <cell r="B378">
            <v>13.25</v>
          </cell>
          <cell r="C378">
            <v>0</v>
          </cell>
          <cell r="D378">
            <v>13.25</v>
          </cell>
        </row>
        <row r="379">
          <cell r="A379">
            <v>3281</v>
          </cell>
          <cell r="B379">
            <v>53.32</v>
          </cell>
          <cell r="C379">
            <v>0</v>
          </cell>
          <cell r="D379">
            <v>53.32</v>
          </cell>
        </row>
        <row r="380">
          <cell r="A380">
            <v>3286</v>
          </cell>
          <cell r="B380">
            <v>0</v>
          </cell>
          <cell r="C380">
            <v>80.55</v>
          </cell>
          <cell r="D380">
            <v>80.55</v>
          </cell>
        </row>
        <row r="381">
          <cell r="A381">
            <v>3287</v>
          </cell>
          <cell r="B381">
            <v>0</v>
          </cell>
          <cell r="C381">
            <v>0</v>
          </cell>
          <cell r="D381">
            <v>0</v>
          </cell>
        </row>
        <row r="382">
          <cell r="A382">
            <v>3290</v>
          </cell>
          <cell r="B382">
            <v>0</v>
          </cell>
          <cell r="C382">
            <v>50.09</v>
          </cell>
          <cell r="D382">
            <v>50.09</v>
          </cell>
        </row>
        <row r="383">
          <cell r="A383">
            <v>3292</v>
          </cell>
          <cell r="B383">
            <v>0</v>
          </cell>
          <cell r="C383">
            <v>67.06</v>
          </cell>
          <cell r="D383">
            <v>67.06</v>
          </cell>
        </row>
        <row r="384">
          <cell r="A384">
            <v>3301</v>
          </cell>
          <cell r="B384">
            <v>0</v>
          </cell>
          <cell r="C384">
            <v>54.35</v>
          </cell>
          <cell r="D384">
            <v>54.35</v>
          </cell>
        </row>
        <row r="385">
          <cell r="A385">
            <v>3303</v>
          </cell>
          <cell r="B385">
            <v>0</v>
          </cell>
          <cell r="C385">
            <v>80.55</v>
          </cell>
          <cell r="D385">
            <v>80.55</v>
          </cell>
        </row>
        <row r="386">
          <cell r="A386">
            <v>3304</v>
          </cell>
          <cell r="B386">
            <v>0</v>
          </cell>
          <cell r="C386">
            <v>0</v>
          </cell>
          <cell r="D386">
            <v>0</v>
          </cell>
        </row>
        <row r="387">
          <cell r="A387">
            <v>3305</v>
          </cell>
          <cell r="B387">
            <v>0</v>
          </cell>
          <cell r="C387">
            <v>50.09</v>
          </cell>
          <cell r="D387">
            <v>50.09</v>
          </cell>
        </row>
        <row r="388">
          <cell r="A388">
            <v>3306</v>
          </cell>
          <cell r="B388">
            <v>0</v>
          </cell>
          <cell r="C388">
            <v>108.51</v>
          </cell>
          <cell r="D388">
            <v>108.51</v>
          </cell>
        </row>
        <row r="389">
          <cell r="A389">
            <v>3308</v>
          </cell>
          <cell r="B389">
            <v>0</v>
          </cell>
          <cell r="C389">
            <v>36</v>
          </cell>
          <cell r="D389">
            <v>36</v>
          </cell>
        </row>
        <row r="390">
          <cell r="A390">
            <v>3310</v>
          </cell>
          <cell r="B390">
            <v>0</v>
          </cell>
          <cell r="C390">
            <v>50.09</v>
          </cell>
          <cell r="D390">
            <v>50.09</v>
          </cell>
        </row>
        <row r="391">
          <cell r="A391">
            <v>3335</v>
          </cell>
          <cell r="B391">
            <v>0</v>
          </cell>
          <cell r="C391">
            <v>50.09</v>
          </cell>
          <cell r="D391">
            <v>50.09</v>
          </cell>
        </row>
        <row r="392">
          <cell r="A392">
            <v>3342</v>
          </cell>
          <cell r="B392">
            <v>0</v>
          </cell>
          <cell r="C392">
            <v>25.23</v>
          </cell>
          <cell r="D392">
            <v>25.23</v>
          </cell>
        </row>
        <row r="393">
          <cell r="A393">
            <v>3348</v>
          </cell>
          <cell r="B393">
            <v>0</v>
          </cell>
          <cell r="C393">
            <v>50.09</v>
          </cell>
          <cell r="D393">
            <v>50.09</v>
          </cell>
        </row>
        <row r="394">
          <cell r="A394">
            <v>3349</v>
          </cell>
          <cell r="B394">
            <v>0</v>
          </cell>
          <cell r="C394">
            <v>78.75</v>
          </cell>
          <cell r="D394">
            <v>78.75</v>
          </cell>
        </row>
        <row r="395">
          <cell r="A395">
            <v>3353</v>
          </cell>
          <cell r="B395">
            <v>0</v>
          </cell>
          <cell r="C395">
            <v>108.51</v>
          </cell>
          <cell r="D395">
            <v>108.51</v>
          </cell>
        </row>
        <row r="396">
          <cell r="A396">
            <v>3354</v>
          </cell>
          <cell r="B396">
            <v>0</v>
          </cell>
          <cell r="C396">
            <v>66.569999999999993</v>
          </cell>
          <cell r="D396">
            <v>66.569999999999993</v>
          </cell>
        </row>
        <row r="397">
          <cell r="A397">
            <v>3356</v>
          </cell>
          <cell r="B397">
            <v>0</v>
          </cell>
          <cell r="C397">
            <v>50.09</v>
          </cell>
          <cell r="D397">
            <v>50.09</v>
          </cell>
        </row>
        <row r="398">
          <cell r="A398">
            <v>3357</v>
          </cell>
          <cell r="B398">
            <v>23.51</v>
          </cell>
          <cell r="C398">
            <v>0</v>
          </cell>
          <cell r="D398">
            <v>23.51</v>
          </cell>
        </row>
        <row r="399">
          <cell r="A399">
            <v>3362</v>
          </cell>
          <cell r="B399">
            <v>13.26</v>
          </cell>
          <cell r="C399">
            <v>0</v>
          </cell>
          <cell r="D399">
            <v>13.26</v>
          </cell>
        </row>
        <row r="400">
          <cell r="A400">
            <v>3363</v>
          </cell>
          <cell r="B400">
            <v>0</v>
          </cell>
          <cell r="C400">
            <v>0</v>
          </cell>
          <cell r="D400">
            <v>0</v>
          </cell>
        </row>
        <row r="401">
          <cell r="A401">
            <v>3367</v>
          </cell>
          <cell r="B401">
            <v>19.63</v>
          </cell>
          <cell r="C401">
            <v>0</v>
          </cell>
          <cell r="D401">
            <v>19.63</v>
          </cell>
        </row>
        <row r="402">
          <cell r="A402">
            <v>3368</v>
          </cell>
          <cell r="B402">
            <v>19.63</v>
          </cell>
          <cell r="C402">
            <v>0</v>
          </cell>
          <cell r="D402">
            <v>19.63</v>
          </cell>
        </row>
        <row r="403">
          <cell r="A403">
            <v>3369</v>
          </cell>
          <cell r="B403">
            <v>0</v>
          </cell>
          <cell r="C403">
            <v>50.09</v>
          </cell>
          <cell r="D403">
            <v>50.09</v>
          </cell>
        </row>
        <row r="404">
          <cell r="A404">
            <v>3371</v>
          </cell>
          <cell r="B404">
            <v>0</v>
          </cell>
          <cell r="C404">
            <v>67.06</v>
          </cell>
          <cell r="D404">
            <v>67.06</v>
          </cell>
        </row>
        <row r="405">
          <cell r="A405">
            <v>3372</v>
          </cell>
          <cell r="B405">
            <v>26.44</v>
          </cell>
          <cell r="C405">
            <v>0</v>
          </cell>
          <cell r="D405">
            <v>26.44</v>
          </cell>
        </row>
        <row r="406">
          <cell r="A406">
            <v>3387</v>
          </cell>
          <cell r="B406">
            <v>13.25</v>
          </cell>
          <cell r="C406">
            <v>0</v>
          </cell>
          <cell r="D406">
            <v>13.25</v>
          </cell>
        </row>
        <row r="407">
          <cell r="A407">
            <v>3390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3391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3394</v>
          </cell>
          <cell r="B409">
            <v>0</v>
          </cell>
          <cell r="C409">
            <v>67.06</v>
          </cell>
          <cell r="D409">
            <v>67.06</v>
          </cell>
        </row>
        <row r="410">
          <cell r="A410">
            <v>3397</v>
          </cell>
          <cell r="B410">
            <v>0</v>
          </cell>
          <cell r="C410">
            <v>50.09</v>
          </cell>
          <cell r="D410">
            <v>50.09</v>
          </cell>
        </row>
        <row r="411">
          <cell r="A411">
            <v>4006</v>
          </cell>
          <cell r="B411">
            <v>0</v>
          </cell>
          <cell r="C411">
            <v>36.28</v>
          </cell>
          <cell r="D411">
            <v>36.28</v>
          </cell>
        </row>
        <row r="412">
          <cell r="A412">
            <v>4007</v>
          </cell>
          <cell r="B412">
            <v>0</v>
          </cell>
          <cell r="C412">
            <v>50.09</v>
          </cell>
          <cell r="D412">
            <v>50.09</v>
          </cell>
        </row>
        <row r="413">
          <cell r="A413">
            <v>4008</v>
          </cell>
          <cell r="B413">
            <v>26.44</v>
          </cell>
          <cell r="C413">
            <v>0</v>
          </cell>
          <cell r="D413">
            <v>26.44</v>
          </cell>
        </row>
        <row r="414">
          <cell r="A414">
            <v>4009</v>
          </cell>
          <cell r="B414">
            <v>0</v>
          </cell>
          <cell r="C414">
            <v>67.06</v>
          </cell>
          <cell r="D414">
            <v>67.06</v>
          </cell>
        </row>
        <row r="415">
          <cell r="A415">
            <v>4010</v>
          </cell>
          <cell r="B415">
            <v>0</v>
          </cell>
          <cell r="C415">
            <v>67.06</v>
          </cell>
          <cell r="D415">
            <v>67.06</v>
          </cell>
        </row>
        <row r="416">
          <cell r="A416">
            <v>4012</v>
          </cell>
          <cell r="B416">
            <v>23.51</v>
          </cell>
          <cell r="C416">
            <v>0</v>
          </cell>
          <cell r="D416">
            <v>23.51</v>
          </cell>
        </row>
        <row r="417">
          <cell r="A417">
            <v>4013</v>
          </cell>
          <cell r="B417">
            <v>23.51</v>
          </cell>
          <cell r="C417">
            <v>0</v>
          </cell>
          <cell r="D417">
            <v>23.51</v>
          </cell>
        </row>
        <row r="418">
          <cell r="A418">
            <v>4014</v>
          </cell>
          <cell r="B418">
            <v>0</v>
          </cell>
          <cell r="C418">
            <v>16.82</v>
          </cell>
          <cell r="D418">
            <v>16.82</v>
          </cell>
        </row>
        <row r="419">
          <cell r="A419">
            <v>4018</v>
          </cell>
          <cell r="B419">
            <v>0</v>
          </cell>
          <cell r="C419">
            <v>67.06</v>
          </cell>
          <cell r="D419">
            <v>67.06</v>
          </cell>
        </row>
        <row r="420">
          <cell r="A420">
            <v>4019</v>
          </cell>
          <cell r="B420">
            <v>26.44</v>
          </cell>
          <cell r="C420">
            <v>0</v>
          </cell>
          <cell r="D420">
            <v>26.44</v>
          </cell>
        </row>
        <row r="421">
          <cell r="A421">
            <v>4027</v>
          </cell>
          <cell r="B421">
            <v>0</v>
          </cell>
          <cell r="C421">
            <v>59.95</v>
          </cell>
          <cell r="D421">
            <v>59.95</v>
          </cell>
        </row>
        <row r="422">
          <cell r="A422">
            <v>4035</v>
          </cell>
          <cell r="B422">
            <v>0</v>
          </cell>
          <cell r="C422">
            <v>50.09</v>
          </cell>
          <cell r="D422">
            <v>50.09</v>
          </cell>
        </row>
        <row r="423">
          <cell r="A423">
            <v>4036</v>
          </cell>
          <cell r="B423">
            <v>0</v>
          </cell>
          <cell r="C423">
            <v>0</v>
          </cell>
          <cell r="D423">
            <v>0</v>
          </cell>
        </row>
        <row r="424">
          <cell r="A424">
            <v>4040</v>
          </cell>
          <cell r="B424">
            <v>0</v>
          </cell>
          <cell r="C424">
            <v>32.58</v>
          </cell>
          <cell r="D424">
            <v>32.58</v>
          </cell>
        </row>
        <row r="425">
          <cell r="A425">
            <v>4041</v>
          </cell>
          <cell r="B425">
            <v>0</v>
          </cell>
          <cell r="C425">
            <v>67.06</v>
          </cell>
          <cell r="D425">
            <v>67.06</v>
          </cell>
        </row>
        <row r="426">
          <cell r="A426">
            <v>4048</v>
          </cell>
          <cell r="B426">
            <v>0</v>
          </cell>
          <cell r="C426">
            <v>16.82</v>
          </cell>
          <cell r="D426">
            <v>16.82</v>
          </cell>
        </row>
        <row r="427">
          <cell r="A427">
            <v>4056</v>
          </cell>
          <cell r="B427">
            <v>0</v>
          </cell>
          <cell r="C427">
            <v>54.39</v>
          </cell>
          <cell r="D427">
            <v>54.39</v>
          </cell>
        </row>
        <row r="428">
          <cell r="A428">
            <v>4059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4060</v>
          </cell>
          <cell r="B429">
            <v>26.44</v>
          </cell>
          <cell r="C429">
            <v>0</v>
          </cell>
          <cell r="D429">
            <v>26.44</v>
          </cell>
        </row>
        <row r="430">
          <cell r="A430">
            <v>4068</v>
          </cell>
          <cell r="B430">
            <v>13.25</v>
          </cell>
          <cell r="C430">
            <v>0</v>
          </cell>
          <cell r="D430">
            <v>13.25</v>
          </cell>
        </row>
        <row r="431">
          <cell r="A431">
            <v>4071</v>
          </cell>
          <cell r="B431">
            <v>0</v>
          </cell>
          <cell r="C431">
            <v>33.630000000000003</v>
          </cell>
          <cell r="D431">
            <v>33.630000000000003</v>
          </cell>
        </row>
        <row r="432">
          <cell r="A432">
            <v>4077</v>
          </cell>
          <cell r="B432">
            <v>0</v>
          </cell>
          <cell r="C432">
            <v>49.67</v>
          </cell>
          <cell r="D432">
            <v>49.67</v>
          </cell>
        </row>
        <row r="433">
          <cell r="A433">
            <v>4078</v>
          </cell>
          <cell r="B433">
            <v>0</v>
          </cell>
          <cell r="C433">
            <v>50.09</v>
          </cell>
          <cell r="D433">
            <v>50.09</v>
          </cell>
        </row>
        <row r="434">
          <cell r="A434">
            <v>4079</v>
          </cell>
          <cell r="B434">
            <v>0</v>
          </cell>
          <cell r="C434">
            <v>12.14</v>
          </cell>
          <cell r="D434">
            <v>12.14</v>
          </cell>
        </row>
        <row r="435">
          <cell r="A435">
            <v>4080</v>
          </cell>
          <cell r="B435">
            <v>0</v>
          </cell>
          <cell r="C435">
            <v>50.09</v>
          </cell>
          <cell r="D435">
            <v>50.09</v>
          </cell>
        </row>
        <row r="436">
          <cell r="A436">
            <v>4081</v>
          </cell>
          <cell r="B436">
            <v>0</v>
          </cell>
          <cell r="C436">
            <v>50.09</v>
          </cell>
          <cell r="D436">
            <v>50.09</v>
          </cell>
        </row>
        <row r="437">
          <cell r="A437">
            <v>4082</v>
          </cell>
          <cell r="B437">
            <v>13.25</v>
          </cell>
          <cell r="C437">
            <v>0</v>
          </cell>
          <cell r="D437">
            <v>13.25</v>
          </cell>
        </row>
        <row r="438">
          <cell r="A438">
            <v>4085</v>
          </cell>
          <cell r="B438">
            <v>13.25</v>
          </cell>
          <cell r="C438">
            <v>0</v>
          </cell>
          <cell r="D438">
            <v>13.25</v>
          </cell>
        </row>
        <row r="439">
          <cell r="A439">
            <v>4088</v>
          </cell>
          <cell r="B439">
            <v>0</v>
          </cell>
          <cell r="C439">
            <v>80.55</v>
          </cell>
          <cell r="D439">
            <v>80.55</v>
          </cell>
        </row>
        <row r="440">
          <cell r="A440">
            <v>4089</v>
          </cell>
          <cell r="B440">
            <v>0</v>
          </cell>
          <cell r="C440">
            <v>50.09</v>
          </cell>
          <cell r="D440">
            <v>50.09</v>
          </cell>
        </row>
        <row r="441">
          <cell r="A441">
            <v>4092</v>
          </cell>
          <cell r="B441">
            <v>19.63</v>
          </cell>
          <cell r="C441">
            <v>0</v>
          </cell>
          <cell r="D441">
            <v>19.63</v>
          </cell>
        </row>
        <row r="442">
          <cell r="A442">
            <v>4093</v>
          </cell>
          <cell r="B442">
            <v>0</v>
          </cell>
          <cell r="C442">
            <v>50.09</v>
          </cell>
          <cell r="D442">
            <v>50.09</v>
          </cell>
        </row>
        <row r="443">
          <cell r="A443">
            <v>4094</v>
          </cell>
          <cell r="B443">
            <v>0</v>
          </cell>
          <cell r="C443">
            <v>80.55</v>
          </cell>
          <cell r="D443">
            <v>80.55</v>
          </cell>
        </row>
        <row r="444">
          <cell r="A444">
            <v>4099</v>
          </cell>
          <cell r="B444">
            <v>26.44</v>
          </cell>
          <cell r="C444">
            <v>0</v>
          </cell>
          <cell r="D444">
            <v>26.44</v>
          </cell>
        </row>
        <row r="445">
          <cell r="A445">
            <v>4101</v>
          </cell>
          <cell r="B445">
            <v>19.63</v>
          </cell>
          <cell r="C445">
            <v>0</v>
          </cell>
          <cell r="D445">
            <v>19.63</v>
          </cell>
        </row>
        <row r="446">
          <cell r="A446">
            <v>4102</v>
          </cell>
          <cell r="B446">
            <v>19.63</v>
          </cell>
          <cell r="C446">
            <v>0</v>
          </cell>
          <cell r="D446">
            <v>19.63</v>
          </cell>
        </row>
        <row r="447">
          <cell r="A447">
            <v>4104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4106</v>
          </cell>
          <cell r="B448">
            <v>19.63</v>
          </cell>
          <cell r="C448">
            <v>0</v>
          </cell>
          <cell r="D448">
            <v>19.63</v>
          </cell>
        </row>
        <row r="449">
          <cell r="A449">
            <v>4107</v>
          </cell>
          <cell r="B449">
            <v>19.63</v>
          </cell>
          <cell r="C449">
            <v>0</v>
          </cell>
          <cell r="D449">
            <v>19.63</v>
          </cell>
        </row>
        <row r="450">
          <cell r="A450">
            <v>4112</v>
          </cell>
          <cell r="B450">
            <v>6.63</v>
          </cell>
          <cell r="C450">
            <v>0</v>
          </cell>
          <cell r="D450">
            <v>6.63</v>
          </cell>
        </row>
        <row r="451">
          <cell r="A451">
            <v>4113</v>
          </cell>
          <cell r="B451">
            <v>13.25</v>
          </cell>
          <cell r="C451">
            <v>0</v>
          </cell>
          <cell r="D451">
            <v>13.25</v>
          </cell>
        </row>
        <row r="452">
          <cell r="A452">
            <v>4118</v>
          </cell>
          <cell r="B452">
            <v>36.1</v>
          </cell>
          <cell r="C452">
            <v>0</v>
          </cell>
          <cell r="D452">
            <v>36.1</v>
          </cell>
        </row>
        <row r="453">
          <cell r="A453">
            <v>4119</v>
          </cell>
          <cell r="B453">
            <v>19.63</v>
          </cell>
          <cell r="C453">
            <v>0</v>
          </cell>
          <cell r="D453">
            <v>19.63</v>
          </cell>
        </row>
        <row r="454">
          <cell r="A454">
            <v>4120</v>
          </cell>
          <cell r="B454">
            <v>0</v>
          </cell>
          <cell r="C454">
            <v>78.75</v>
          </cell>
          <cell r="D454">
            <v>78.75</v>
          </cell>
        </row>
        <row r="455">
          <cell r="A455">
            <v>4122</v>
          </cell>
          <cell r="B455">
            <v>13.25</v>
          </cell>
          <cell r="C455">
            <v>0</v>
          </cell>
          <cell r="D455">
            <v>13.25</v>
          </cell>
        </row>
        <row r="456">
          <cell r="A456">
            <v>4125</v>
          </cell>
          <cell r="B456">
            <v>4.75</v>
          </cell>
          <cell r="C456">
            <v>0</v>
          </cell>
          <cell r="D456">
            <v>4.75</v>
          </cell>
        </row>
        <row r="457">
          <cell r="A457">
            <v>4126</v>
          </cell>
          <cell r="B457">
            <v>0</v>
          </cell>
          <cell r="C457">
            <v>49.67</v>
          </cell>
          <cell r="D457">
            <v>49.67</v>
          </cell>
        </row>
        <row r="458">
          <cell r="A458">
            <v>4133</v>
          </cell>
          <cell r="B458">
            <v>13.25</v>
          </cell>
          <cell r="C458">
            <v>0</v>
          </cell>
          <cell r="D458">
            <v>13.25</v>
          </cell>
        </row>
        <row r="459">
          <cell r="A459">
            <v>4135</v>
          </cell>
          <cell r="B459">
            <v>5.3</v>
          </cell>
          <cell r="C459">
            <v>0</v>
          </cell>
          <cell r="D459">
            <v>5.3</v>
          </cell>
        </row>
        <row r="460">
          <cell r="A460">
            <v>4137</v>
          </cell>
          <cell r="B460">
            <v>19.63</v>
          </cell>
          <cell r="C460">
            <v>0</v>
          </cell>
          <cell r="D460">
            <v>19.63</v>
          </cell>
        </row>
        <row r="461">
          <cell r="A461">
            <v>4139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4142</v>
          </cell>
          <cell r="B462">
            <v>19.63</v>
          </cell>
          <cell r="C462">
            <v>0</v>
          </cell>
          <cell r="D462">
            <v>19.63</v>
          </cell>
        </row>
        <row r="463">
          <cell r="A463">
            <v>4144</v>
          </cell>
          <cell r="B463">
            <v>0</v>
          </cell>
          <cell r="C463">
            <v>35.93</v>
          </cell>
          <cell r="D463">
            <v>35.93</v>
          </cell>
        </row>
        <row r="464">
          <cell r="A464">
            <v>4145</v>
          </cell>
          <cell r="B464">
            <v>19.63</v>
          </cell>
          <cell r="C464">
            <v>0</v>
          </cell>
          <cell r="D464">
            <v>19.63</v>
          </cell>
        </row>
        <row r="465">
          <cell r="A465">
            <v>4149</v>
          </cell>
          <cell r="B465">
            <v>0</v>
          </cell>
          <cell r="C465">
            <v>50.09</v>
          </cell>
          <cell r="D465">
            <v>50.09</v>
          </cell>
        </row>
        <row r="466">
          <cell r="A466">
            <v>4150</v>
          </cell>
          <cell r="B466">
            <v>19.63</v>
          </cell>
          <cell r="C466">
            <v>0</v>
          </cell>
          <cell r="D466">
            <v>19.63</v>
          </cell>
        </row>
        <row r="467">
          <cell r="A467">
            <v>4151</v>
          </cell>
          <cell r="B467">
            <v>0</v>
          </cell>
          <cell r="C467">
            <v>36.28</v>
          </cell>
          <cell r="D467">
            <v>36.28</v>
          </cell>
        </row>
        <row r="468">
          <cell r="A468">
            <v>4152</v>
          </cell>
          <cell r="B468">
            <v>0</v>
          </cell>
          <cell r="C468">
            <v>50.09</v>
          </cell>
          <cell r="D468">
            <v>50.09</v>
          </cell>
        </row>
        <row r="469">
          <cell r="A469">
            <v>4154</v>
          </cell>
          <cell r="B469">
            <v>0</v>
          </cell>
          <cell r="C469">
            <v>50.09</v>
          </cell>
          <cell r="D469">
            <v>50.09</v>
          </cell>
        </row>
        <row r="470">
          <cell r="A470">
            <v>4155</v>
          </cell>
          <cell r="B470">
            <v>0</v>
          </cell>
          <cell r="C470">
            <v>50.09</v>
          </cell>
          <cell r="D470">
            <v>50.09</v>
          </cell>
        </row>
        <row r="471">
          <cell r="A471">
            <v>4156</v>
          </cell>
          <cell r="B471">
            <v>0</v>
          </cell>
          <cell r="C471">
            <v>80.55</v>
          </cell>
          <cell r="D471">
            <v>80.55</v>
          </cell>
        </row>
        <row r="472">
          <cell r="A472">
            <v>4157</v>
          </cell>
          <cell r="B472">
            <v>0</v>
          </cell>
          <cell r="C472">
            <v>50.09</v>
          </cell>
          <cell r="D472">
            <v>50.09</v>
          </cell>
        </row>
        <row r="473">
          <cell r="A473">
            <v>4158</v>
          </cell>
          <cell r="B473">
            <v>0</v>
          </cell>
          <cell r="C473">
            <v>50.09</v>
          </cell>
          <cell r="D473">
            <v>50.09</v>
          </cell>
        </row>
        <row r="474">
          <cell r="A474">
            <v>4166</v>
          </cell>
          <cell r="B474">
            <v>13.25</v>
          </cell>
          <cell r="C474">
            <v>0</v>
          </cell>
          <cell r="D474">
            <v>13.25</v>
          </cell>
        </row>
        <row r="475">
          <cell r="A475">
            <v>4169</v>
          </cell>
          <cell r="B475">
            <v>0</v>
          </cell>
          <cell r="C475">
            <v>50.09</v>
          </cell>
          <cell r="D475">
            <v>50.09</v>
          </cell>
        </row>
        <row r="476">
          <cell r="A476">
            <v>4170</v>
          </cell>
          <cell r="B476">
            <v>19.63</v>
          </cell>
          <cell r="C476">
            <v>0</v>
          </cell>
          <cell r="D476">
            <v>19.63</v>
          </cell>
        </row>
        <row r="477">
          <cell r="A477">
            <v>4171</v>
          </cell>
          <cell r="B477">
            <v>0</v>
          </cell>
          <cell r="C477">
            <v>36.28</v>
          </cell>
          <cell r="D477">
            <v>36.28</v>
          </cell>
        </row>
        <row r="478">
          <cell r="A478">
            <v>4172</v>
          </cell>
          <cell r="B478">
            <v>0</v>
          </cell>
          <cell r="C478">
            <v>16.809999999999999</v>
          </cell>
          <cell r="D478">
            <v>16.809999999999999</v>
          </cell>
        </row>
        <row r="479">
          <cell r="A479">
            <v>4177</v>
          </cell>
          <cell r="B479">
            <v>0</v>
          </cell>
          <cell r="C479">
            <v>50.09</v>
          </cell>
          <cell r="D479">
            <v>50.09</v>
          </cell>
        </row>
        <row r="480">
          <cell r="A480">
            <v>4179</v>
          </cell>
          <cell r="B480">
            <v>19.63</v>
          </cell>
          <cell r="C480">
            <v>0</v>
          </cell>
          <cell r="D480">
            <v>19.63</v>
          </cell>
        </row>
        <row r="481">
          <cell r="A481">
            <v>4182</v>
          </cell>
          <cell r="B481">
            <v>0</v>
          </cell>
          <cell r="C481">
            <v>0</v>
          </cell>
          <cell r="D481">
            <v>0</v>
          </cell>
        </row>
        <row r="482">
          <cell r="A482">
            <v>4184</v>
          </cell>
          <cell r="B482">
            <v>13.96</v>
          </cell>
          <cell r="C482">
            <v>0</v>
          </cell>
          <cell r="D482">
            <v>13.96</v>
          </cell>
        </row>
        <row r="483">
          <cell r="A483">
            <v>4193</v>
          </cell>
          <cell r="B483">
            <v>0</v>
          </cell>
          <cell r="C483">
            <v>54.39</v>
          </cell>
          <cell r="D483">
            <v>54.39</v>
          </cell>
        </row>
        <row r="484">
          <cell r="A484">
            <v>4194</v>
          </cell>
          <cell r="B484">
            <v>0</v>
          </cell>
          <cell r="C484">
            <v>50.09</v>
          </cell>
          <cell r="D484">
            <v>50.09</v>
          </cell>
        </row>
        <row r="485">
          <cell r="A485">
            <v>4195</v>
          </cell>
          <cell r="B485">
            <v>19.63</v>
          </cell>
          <cell r="C485">
            <v>0</v>
          </cell>
          <cell r="D485">
            <v>19.63</v>
          </cell>
        </row>
        <row r="486">
          <cell r="A486">
            <v>4196</v>
          </cell>
          <cell r="B486">
            <v>13.16</v>
          </cell>
          <cell r="C486">
            <v>0</v>
          </cell>
          <cell r="D486">
            <v>13.16</v>
          </cell>
        </row>
        <row r="487">
          <cell r="A487">
            <v>4198</v>
          </cell>
          <cell r="B487">
            <v>0</v>
          </cell>
          <cell r="C487">
            <v>50.09</v>
          </cell>
          <cell r="D487">
            <v>50.09</v>
          </cell>
        </row>
        <row r="488">
          <cell r="A488">
            <v>4205</v>
          </cell>
          <cell r="B488">
            <v>19.63</v>
          </cell>
          <cell r="C488">
            <v>0</v>
          </cell>
          <cell r="D488">
            <v>19.63</v>
          </cell>
        </row>
        <row r="489">
          <cell r="A489">
            <v>4206</v>
          </cell>
          <cell r="B489">
            <v>19.63</v>
          </cell>
          <cell r="C489">
            <v>0</v>
          </cell>
          <cell r="D489">
            <v>19.63</v>
          </cell>
        </row>
        <row r="490">
          <cell r="A490">
            <v>4207</v>
          </cell>
          <cell r="B490">
            <v>0</v>
          </cell>
          <cell r="C490">
            <v>50.09</v>
          </cell>
          <cell r="D490">
            <v>50.09</v>
          </cell>
        </row>
        <row r="491">
          <cell r="A491">
            <v>4223</v>
          </cell>
          <cell r="B491">
            <v>0</v>
          </cell>
          <cell r="C491">
            <v>36.28</v>
          </cell>
          <cell r="D491">
            <v>36.28</v>
          </cell>
        </row>
        <row r="492">
          <cell r="A492">
            <v>4226</v>
          </cell>
          <cell r="B492">
            <v>0</v>
          </cell>
          <cell r="C492">
            <v>50.09</v>
          </cell>
          <cell r="D492">
            <v>50.09</v>
          </cell>
        </row>
        <row r="493">
          <cell r="A493">
            <v>4230</v>
          </cell>
          <cell r="B493">
            <v>19.63</v>
          </cell>
          <cell r="C493">
            <v>0</v>
          </cell>
          <cell r="D493">
            <v>19.63</v>
          </cell>
        </row>
        <row r="494">
          <cell r="A494">
            <v>4232</v>
          </cell>
          <cell r="B494">
            <v>0</v>
          </cell>
          <cell r="C494">
            <v>78.75</v>
          </cell>
          <cell r="D494">
            <v>78.75</v>
          </cell>
        </row>
        <row r="495">
          <cell r="A495">
            <v>4234</v>
          </cell>
          <cell r="B495">
            <v>0</v>
          </cell>
          <cell r="C495">
            <v>50.09</v>
          </cell>
          <cell r="D495">
            <v>50.09</v>
          </cell>
        </row>
        <row r="496">
          <cell r="A496">
            <v>4235</v>
          </cell>
          <cell r="B496">
            <v>6.63</v>
          </cell>
          <cell r="C496">
            <v>0</v>
          </cell>
          <cell r="D496">
            <v>6.63</v>
          </cell>
        </row>
        <row r="497">
          <cell r="A497">
            <v>4237</v>
          </cell>
          <cell r="B497">
            <v>0</v>
          </cell>
          <cell r="C497">
            <v>36.28</v>
          </cell>
          <cell r="D497">
            <v>36.28</v>
          </cell>
        </row>
        <row r="498">
          <cell r="A498">
            <v>4238</v>
          </cell>
          <cell r="B498">
            <v>0</v>
          </cell>
          <cell r="C498">
            <v>38.28</v>
          </cell>
          <cell r="D498">
            <v>38.28</v>
          </cell>
        </row>
        <row r="499">
          <cell r="A499">
            <v>4239</v>
          </cell>
          <cell r="B499">
            <v>0</v>
          </cell>
          <cell r="C499">
            <v>36.28</v>
          </cell>
          <cell r="D499">
            <v>36.28</v>
          </cell>
        </row>
        <row r="500">
          <cell r="A500">
            <v>4242</v>
          </cell>
          <cell r="B500">
            <v>0</v>
          </cell>
          <cell r="C500">
            <v>50.09</v>
          </cell>
          <cell r="D500">
            <v>50.09</v>
          </cell>
        </row>
        <row r="501">
          <cell r="A501">
            <v>4245</v>
          </cell>
          <cell r="B501">
            <v>30.77</v>
          </cell>
          <cell r="C501">
            <v>0</v>
          </cell>
          <cell r="D501">
            <v>30.77</v>
          </cell>
        </row>
        <row r="502">
          <cell r="A502">
            <v>4247</v>
          </cell>
          <cell r="B502">
            <v>0</v>
          </cell>
          <cell r="C502">
            <v>3.53</v>
          </cell>
          <cell r="D502">
            <v>3.53</v>
          </cell>
        </row>
        <row r="503">
          <cell r="A503">
            <v>4255</v>
          </cell>
          <cell r="B503">
            <v>13.25</v>
          </cell>
          <cell r="C503">
            <v>0</v>
          </cell>
          <cell r="D503">
            <v>13.25</v>
          </cell>
        </row>
        <row r="504">
          <cell r="A504">
            <v>4257</v>
          </cell>
          <cell r="B504">
            <v>0</v>
          </cell>
          <cell r="C504">
            <v>50.09</v>
          </cell>
          <cell r="D504">
            <v>50.09</v>
          </cell>
        </row>
        <row r="505">
          <cell r="A505">
            <v>4270</v>
          </cell>
          <cell r="B505">
            <v>0</v>
          </cell>
          <cell r="C505">
            <v>0</v>
          </cell>
          <cell r="D505">
            <v>0</v>
          </cell>
        </row>
        <row r="506">
          <cell r="A506">
            <v>4278</v>
          </cell>
          <cell r="B506">
            <v>14.06</v>
          </cell>
          <cell r="C506">
            <v>0</v>
          </cell>
          <cell r="D506">
            <v>14.06</v>
          </cell>
        </row>
        <row r="507">
          <cell r="A507">
            <v>4279</v>
          </cell>
          <cell r="B507">
            <v>19.63</v>
          </cell>
          <cell r="C507">
            <v>0</v>
          </cell>
          <cell r="D507">
            <v>19.63</v>
          </cell>
        </row>
        <row r="508">
          <cell r="A508">
            <v>4280</v>
          </cell>
          <cell r="B508">
            <v>19.63</v>
          </cell>
          <cell r="C508">
            <v>0</v>
          </cell>
          <cell r="D508">
            <v>19.63</v>
          </cell>
        </row>
        <row r="509">
          <cell r="A509">
            <v>4282</v>
          </cell>
          <cell r="B509">
            <v>0</v>
          </cell>
          <cell r="C509">
            <v>50.28</v>
          </cell>
          <cell r="D509">
            <v>50.28</v>
          </cell>
        </row>
        <row r="510">
          <cell r="A510">
            <v>4283</v>
          </cell>
          <cell r="B510">
            <v>0</v>
          </cell>
          <cell r="C510">
            <v>33.630000000000003</v>
          </cell>
          <cell r="D510">
            <v>33.630000000000003</v>
          </cell>
        </row>
        <row r="511">
          <cell r="A511">
            <v>4284</v>
          </cell>
          <cell r="B511">
            <v>0</v>
          </cell>
          <cell r="C511">
            <v>12.14</v>
          </cell>
          <cell r="D511">
            <v>12.14</v>
          </cell>
        </row>
        <row r="512">
          <cell r="A512">
            <v>4285</v>
          </cell>
          <cell r="B512">
            <v>14.06</v>
          </cell>
          <cell r="C512">
            <v>0</v>
          </cell>
          <cell r="D512">
            <v>14.06</v>
          </cell>
        </row>
        <row r="513">
          <cell r="A513">
            <v>4286</v>
          </cell>
          <cell r="B513">
            <v>0</v>
          </cell>
          <cell r="C513">
            <v>24.27</v>
          </cell>
          <cell r="D513">
            <v>24.27</v>
          </cell>
        </row>
        <row r="514">
          <cell r="A514">
            <v>4306</v>
          </cell>
          <cell r="B514">
            <v>0</v>
          </cell>
          <cell r="C514">
            <v>36.28</v>
          </cell>
          <cell r="D514">
            <v>36.28</v>
          </cell>
        </row>
        <row r="515">
          <cell r="A515">
            <v>4307</v>
          </cell>
          <cell r="B515">
            <v>0</v>
          </cell>
          <cell r="C515">
            <v>36.28</v>
          </cell>
          <cell r="D515">
            <v>36.28</v>
          </cell>
        </row>
        <row r="516">
          <cell r="A516">
            <v>4312</v>
          </cell>
          <cell r="B516">
            <v>13.25</v>
          </cell>
          <cell r="C516">
            <v>0</v>
          </cell>
          <cell r="D516">
            <v>13.25</v>
          </cell>
        </row>
        <row r="517">
          <cell r="A517">
            <v>4319</v>
          </cell>
          <cell r="B517">
            <v>14.06</v>
          </cell>
          <cell r="C517">
            <v>0</v>
          </cell>
          <cell r="D517">
            <v>14.06</v>
          </cell>
        </row>
        <row r="518">
          <cell r="A518">
            <v>4327</v>
          </cell>
          <cell r="B518">
            <v>13.25</v>
          </cell>
          <cell r="C518">
            <v>0</v>
          </cell>
          <cell r="D518">
            <v>13.25</v>
          </cell>
        </row>
        <row r="519">
          <cell r="A519">
            <v>4331</v>
          </cell>
          <cell r="B519">
            <v>19.63</v>
          </cell>
          <cell r="C519">
            <v>0</v>
          </cell>
          <cell r="D519">
            <v>19.63</v>
          </cell>
        </row>
        <row r="520">
          <cell r="A520">
            <v>4332</v>
          </cell>
          <cell r="B520">
            <v>19.63</v>
          </cell>
          <cell r="C520">
            <v>0</v>
          </cell>
          <cell r="D520">
            <v>19.63</v>
          </cell>
        </row>
        <row r="521">
          <cell r="A521">
            <v>4333</v>
          </cell>
          <cell r="B521">
            <v>19.63</v>
          </cell>
          <cell r="C521">
            <v>0</v>
          </cell>
          <cell r="D521">
            <v>19.63</v>
          </cell>
        </row>
        <row r="522">
          <cell r="A522">
            <v>4335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4336</v>
          </cell>
          <cell r="B523">
            <v>0</v>
          </cell>
          <cell r="C523">
            <v>50.09</v>
          </cell>
          <cell r="D523">
            <v>50.09</v>
          </cell>
        </row>
        <row r="524">
          <cell r="A524">
            <v>4337</v>
          </cell>
          <cell r="B524">
            <v>0</v>
          </cell>
          <cell r="C524">
            <v>36.28</v>
          </cell>
          <cell r="D524">
            <v>36.28</v>
          </cell>
        </row>
        <row r="525">
          <cell r="A525">
            <v>4340</v>
          </cell>
          <cell r="B525">
            <v>0</v>
          </cell>
          <cell r="C525">
            <v>50.09</v>
          </cell>
          <cell r="D525">
            <v>50.09</v>
          </cell>
        </row>
        <row r="526">
          <cell r="A526">
            <v>4342</v>
          </cell>
          <cell r="B526">
            <v>13.96</v>
          </cell>
          <cell r="C526">
            <v>0</v>
          </cell>
          <cell r="D526">
            <v>13.96</v>
          </cell>
        </row>
        <row r="527">
          <cell r="A527">
            <v>4346</v>
          </cell>
          <cell r="B527">
            <v>19.63</v>
          </cell>
          <cell r="C527">
            <v>0</v>
          </cell>
          <cell r="D527">
            <v>19.63</v>
          </cell>
        </row>
        <row r="528">
          <cell r="A528">
            <v>4348</v>
          </cell>
          <cell r="B528">
            <v>19.63</v>
          </cell>
          <cell r="C528">
            <v>0</v>
          </cell>
          <cell r="D528">
            <v>19.63</v>
          </cell>
        </row>
        <row r="529">
          <cell r="A529">
            <v>4356</v>
          </cell>
          <cell r="B529">
            <v>0</v>
          </cell>
          <cell r="C529">
            <v>0</v>
          </cell>
          <cell r="D529">
            <v>0</v>
          </cell>
        </row>
        <row r="530">
          <cell r="A530">
            <v>4359</v>
          </cell>
          <cell r="B530">
            <v>0</v>
          </cell>
          <cell r="C530">
            <v>49.67</v>
          </cell>
          <cell r="D530">
            <v>49.67</v>
          </cell>
        </row>
        <row r="531">
          <cell r="A531">
            <v>4361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4362</v>
          </cell>
          <cell r="B532">
            <v>13.79</v>
          </cell>
          <cell r="C532">
            <v>0</v>
          </cell>
          <cell r="D532">
            <v>13.79</v>
          </cell>
        </row>
        <row r="533">
          <cell r="A533">
            <v>4373</v>
          </cell>
          <cell r="B533">
            <v>14.06</v>
          </cell>
          <cell r="C533">
            <v>0</v>
          </cell>
          <cell r="D533">
            <v>14.06</v>
          </cell>
        </row>
        <row r="534">
          <cell r="A534">
            <v>4374</v>
          </cell>
          <cell r="B534">
            <v>0</v>
          </cell>
          <cell r="C534">
            <v>36.28</v>
          </cell>
          <cell r="D534">
            <v>36.28</v>
          </cell>
        </row>
        <row r="535">
          <cell r="A535">
            <v>4376</v>
          </cell>
          <cell r="B535">
            <v>0</v>
          </cell>
          <cell r="C535">
            <v>36.28</v>
          </cell>
          <cell r="D535">
            <v>36.28</v>
          </cell>
        </row>
        <row r="536">
          <cell r="A536">
            <v>4378</v>
          </cell>
          <cell r="B536">
            <v>0</v>
          </cell>
          <cell r="C536">
            <v>35.93</v>
          </cell>
          <cell r="D536">
            <v>35.93</v>
          </cell>
        </row>
        <row r="537">
          <cell r="A537">
            <v>4379</v>
          </cell>
          <cell r="B537">
            <v>0</v>
          </cell>
          <cell r="C537">
            <v>24.27</v>
          </cell>
          <cell r="D537">
            <v>24.27</v>
          </cell>
        </row>
        <row r="538">
          <cell r="A538">
            <v>4383</v>
          </cell>
          <cell r="B538">
            <v>19.63</v>
          </cell>
          <cell r="C538">
            <v>0</v>
          </cell>
          <cell r="D538">
            <v>19.63</v>
          </cell>
        </row>
        <row r="539">
          <cell r="A539">
            <v>4386</v>
          </cell>
          <cell r="B539">
            <v>14.06</v>
          </cell>
          <cell r="C539">
            <v>0</v>
          </cell>
          <cell r="D539">
            <v>14.06</v>
          </cell>
        </row>
        <row r="540">
          <cell r="A540">
            <v>4391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4395</v>
          </cell>
          <cell r="B541">
            <v>19.63</v>
          </cell>
          <cell r="C541">
            <v>0</v>
          </cell>
          <cell r="D541">
            <v>19.63</v>
          </cell>
        </row>
        <row r="542">
          <cell r="A542">
            <v>4398</v>
          </cell>
          <cell r="B542">
            <v>0</v>
          </cell>
          <cell r="C542">
            <v>57.71</v>
          </cell>
          <cell r="D542">
            <v>57.71</v>
          </cell>
        </row>
        <row r="543">
          <cell r="A543">
            <v>4401</v>
          </cell>
          <cell r="B543">
            <v>13.81</v>
          </cell>
          <cell r="C543">
            <v>0</v>
          </cell>
          <cell r="D543">
            <v>13.81</v>
          </cell>
        </row>
        <row r="544">
          <cell r="A544">
            <v>4406</v>
          </cell>
          <cell r="B544">
            <v>14.06</v>
          </cell>
          <cell r="C544">
            <v>0</v>
          </cell>
          <cell r="D544">
            <v>14.06</v>
          </cell>
        </row>
        <row r="545">
          <cell r="A545">
            <v>4411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4412</v>
          </cell>
          <cell r="B546">
            <v>0</v>
          </cell>
          <cell r="C546">
            <v>36.28</v>
          </cell>
          <cell r="D546">
            <v>36.28</v>
          </cell>
        </row>
        <row r="547">
          <cell r="A547">
            <v>4429</v>
          </cell>
          <cell r="B547">
            <v>0</v>
          </cell>
          <cell r="C547">
            <v>0</v>
          </cell>
          <cell r="D547">
            <v>0</v>
          </cell>
        </row>
        <row r="548">
          <cell r="A548">
            <v>4430</v>
          </cell>
          <cell r="B548">
            <v>14.06</v>
          </cell>
          <cell r="C548">
            <v>0</v>
          </cell>
          <cell r="D548">
            <v>14.06</v>
          </cell>
        </row>
        <row r="549">
          <cell r="A549">
            <v>4477</v>
          </cell>
          <cell r="B549">
            <v>0</v>
          </cell>
          <cell r="C549">
            <v>50.09</v>
          </cell>
          <cell r="D549">
            <v>50.09</v>
          </cell>
        </row>
        <row r="550">
          <cell r="A550">
            <v>4493</v>
          </cell>
          <cell r="B550">
            <v>0</v>
          </cell>
          <cell r="C550">
            <v>29.14</v>
          </cell>
          <cell r="D550">
            <v>29.14</v>
          </cell>
        </row>
        <row r="551">
          <cell r="A551">
            <v>4504</v>
          </cell>
          <cell r="B551">
            <v>9.5</v>
          </cell>
          <cell r="C551">
            <v>0</v>
          </cell>
          <cell r="D551">
            <v>9.5</v>
          </cell>
        </row>
        <row r="552">
          <cell r="A552">
            <v>4505</v>
          </cell>
          <cell r="B552">
            <v>0</v>
          </cell>
          <cell r="C552">
            <v>24.06</v>
          </cell>
          <cell r="D552">
            <v>24.06</v>
          </cell>
        </row>
        <row r="553">
          <cell r="A553">
            <v>4516</v>
          </cell>
          <cell r="B553">
            <v>0</v>
          </cell>
          <cell r="C553">
            <v>57.71</v>
          </cell>
          <cell r="D553">
            <v>57.71</v>
          </cell>
        </row>
        <row r="554">
          <cell r="A554">
            <v>4521</v>
          </cell>
          <cell r="B554">
            <v>0</v>
          </cell>
          <cell r="C554">
            <v>57.7</v>
          </cell>
          <cell r="D554">
            <v>57.7</v>
          </cell>
        </row>
        <row r="555">
          <cell r="A555">
            <v>4522</v>
          </cell>
          <cell r="B555">
            <v>9.31</v>
          </cell>
          <cell r="C555">
            <v>0</v>
          </cell>
          <cell r="D555">
            <v>9.31</v>
          </cell>
        </row>
        <row r="556">
          <cell r="A556">
            <v>4523</v>
          </cell>
          <cell r="B556">
            <v>0</v>
          </cell>
          <cell r="C556">
            <v>0</v>
          </cell>
          <cell r="D556">
            <v>0</v>
          </cell>
        </row>
        <row r="557">
          <cell r="A557">
            <v>4524</v>
          </cell>
          <cell r="B557">
            <v>19.63</v>
          </cell>
          <cell r="C557">
            <v>0</v>
          </cell>
          <cell r="D557">
            <v>19.63</v>
          </cell>
        </row>
        <row r="558">
          <cell r="A558">
            <v>4527</v>
          </cell>
          <cell r="B558">
            <v>0</v>
          </cell>
          <cell r="C558">
            <v>35.93</v>
          </cell>
          <cell r="D558">
            <v>35.93</v>
          </cell>
        </row>
        <row r="559">
          <cell r="A559">
            <v>4532</v>
          </cell>
          <cell r="B559">
            <v>9.1199999999999992</v>
          </cell>
          <cell r="C559">
            <v>0</v>
          </cell>
          <cell r="D559">
            <v>9.1199999999999992</v>
          </cell>
        </row>
        <row r="560">
          <cell r="A560">
            <v>4534</v>
          </cell>
          <cell r="B560">
            <v>0</v>
          </cell>
          <cell r="C560">
            <v>13.16</v>
          </cell>
          <cell r="D560">
            <v>13.16</v>
          </cell>
        </row>
        <row r="561">
          <cell r="A561">
            <v>4535</v>
          </cell>
          <cell r="B561">
            <v>3.8</v>
          </cell>
          <cell r="C561">
            <v>0</v>
          </cell>
          <cell r="D561">
            <v>3.8</v>
          </cell>
        </row>
        <row r="562">
          <cell r="A562">
            <v>4537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4541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4542</v>
          </cell>
          <cell r="B564">
            <v>0</v>
          </cell>
          <cell r="C564">
            <v>91.96</v>
          </cell>
          <cell r="D564">
            <v>91.96</v>
          </cell>
        </row>
        <row r="565">
          <cell r="A565">
            <v>4544</v>
          </cell>
          <cell r="B565">
            <v>13.25</v>
          </cell>
          <cell r="C565">
            <v>0</v>
          </cell>
          <cell r="D565">
            <v>13.25</v>
          </cell>
        </row>
        <row r="566">
          <cell r="A566">
            <v>4546</v>
          </cell>
          <cell r="B566">
            <v>0</v>
          </cell>
          <cell r="C566">
            <v>0</v>
          </cell>
          <cell r="D566">
            <v>0</v>
          </cell>
        </row>
        <row r="567">
          <cell r="A567">
            <v>4548</v>
          </cell>
          <cell r="B567">
            <v>19.63</v>
          </cell>
          <cell r="C567">
            <v>0</v>
          </cell>
          <cell r="D567">
            <v>19.63</v>
          </cell>
        </row>
        <row r="568">
          <cell r="A568">
            <v>4549</v>
          </cell>
          <cell r="B568">
            <v>19.63</v>
          </cell>
          <cell r="C568">
            <v>0</v>
          </cell>
          <cell r="D568">
            <v>19.63</v>
          </cell>
        </row>
        <row r="569">
          <cell r="A569">
            <v>4560</v>
          </cell>
          <cell r="B569">
            <v>19.63</v>
          </cell>
          <cell r="C569">
            <v>0</v>
          </cell>
          <cell r="D569">
            <v>19.63</v>
          </cell>
        </row>
        <row r="570">
          <cell r="A570">
            <v>4561</v>
          </cell>
          <cell r="B570">
            <v>0</v>
          </cell>
          <cell r="C570">
            <v>0</v>
          </cell>
          <cell r="D570">
            <v>0</v>
          </cell>
        </row>
        <row r="571">
          <cell r="A571">
            <v>4562</v>
          </cell>
          <cell r="B571">
            <v>0</v>
          </cell>
          <cell r="C571">
            <v>38.99</v>
          </cell>
          <cell r="D571">
            <v>38.99</v>
          </cell>
        </row>
        <row r="572">
          <cell r="A572">
            <v>4563</v>
          </cell>
          <cell r="B572">
            <v>9.5</v>
          </cell>
          <cell r="C572">
            <v>0</v>
          </cell>
          <cell r="D572">
            <v>9.5</v>
          </cell>
        </row>
        <row r="573">
          <cell r="A573">
            <v>4564</v>
          </cell>
          <cell r="B573">
            <v>0</v>
          </cell>
          <cell r="C573">
            <v>0</v>
          </cell>
          <cell r="D573">
            <v>0</v>
          </cell>
        </row>
        <row r="574">
          <cell r="A574">
            <v>4572</v>
          </cell>
          <cell r="B574">
            <v>19.63</v>
          </cell>
          <cell r="C574">
            <v>0</v>
          </cell>
          <cell r="D574">
            <v>19.63</v>
          </cell>
        </row>
        <row r="575">
          <cell r="A575">
            <v>4573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4585</v>
          </cell>
          <cell r="B576">
            <v>13.25</v>
          </cell>
          <cell r="C576">
            <v>0</v>
          </cell>
          <cell r="D576">
            <v>13.25</v>
          </cell>
        </row>
        <row r="577">
          <cell r="A577">
            <v>4588</v>
          </cell>
          <cell r="B577">
            <v>9.5</v>
          </cell>
          <cell r="C577">
            <v>0</v>
          </cell>
          <cell r="D577">
            <v>9.5</v>
          </cell>
        </row>
        <row r="578">
          <cell r="A578">
            <v>4600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4604</v>
          </cell>
          <cell r="B579">
            <v>13.25</v>
          </cell>
          <cell r="C579">
            <v>0</v>
          </cell>
          <cell r="D579">
            <v>13.25</v>
          </cell>
        </row>
        <row r="580">
          <cell r="A580">
            <v>4615</v>
          </cell>
          <cell r="B580">
            <v>14.06</v>
          </cell>
          <cell r="C580">
            <v>0</v>
          </cell>
          <cell r="D580">
            <v>14.06</v>
          </cell>
        </row>
        <row r="581">
          <cell r="A581">
            <v>4617</v>
          </cell>
          <cell r="B581">
            <v>0</v>
          </cell>
          <cell r="C581">
            <v>57.71</v>
          </cell>
          <cell r="D581">
            <v>57.71</v>
          </cell>
        </row>
        <row r="582">
          <cell r="A582">
            <v>4619</v>
          </cell>
          <cell r="B582">
            <v>0</v>
          </cell>
          <cell r="C582">
            <v>38.99</v>
          </cell>
          <cell r="D582">
            <v>38.99</v>
          </cell>
        </row>
        <row r="583">
          <cell r="A583">
            <v>4623</v>
          </cell>
          <cell r="B583">
            <v>14.06</v>
          </cell>
          <cell r="C583">
            <v>0</v>
          </cell>
          <cell r="D583">
            <v>14.06</v>
          </cell>
        </row>
        <row r="584">
          <cell r="A584">
            <v>4631</v>
          </cell>
          <cell r="B584">
            <v>5.3</v>
          </cell>
          <cell r="C584">
            <v>0</v>
          </cell>
          <cell r="D584">
            <v>5.3</v>
          </cell>
        </row>
        <row r="585">
          <cell r="A585">
            <v>4634</v>
          </cell>
          <cell r="B585">
            <v>0</v>
          </cell>
          <cell r="C585">
            <v>57.71</v>
          </cell>
          <cell r="D585">
            <v>57.71</v>
          </cell>
        </row>
        <row r="586">
          <cell r="A586">
            <v>4637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4638</v>
          </cell>
          <cell r="B587">
            <v>14</v>
          </cell>
          <cell r="C587">
            <v>0</v>
          </cell>
          <cell r="D587">
            <v>14</v>
          </cell>
        </row>
        <row r="588">
          <cell r="A588">
            <v>4642</v>
          </cell>
          <cell r="B588">
            <v>14.06</v>
          </cell>
          <cell r="C588">
            <v>0</v>
          </cell>
          <cell r="D588">
            <v>14.06</v>
          </cell>
        </row>
        <row r="589">
          <cell r="A589">
            <v>4643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4644</v>
          </cell>
          <cell r="B590">
            <v>19.63</v>
          </cell>
          <cell r="C590">
            <v>0</v>
          </cell>
          <cell r="D590">
            <v>19.63</v>
          </cell>
        </row>
        <row r="591">
          <cell r="A591">
            <v>4658</v>
          </cell>
          <cell r="B591">
            <v>36.270000000000003</v>
          </cell>
          <cell r="C591">
            <v>0</v>
          </cell>
          <cell r="D591">
            <v>36.270000000000003</v>
          </cell>
        </row>
        <row r="592">
          <cell r="A592">
            <v>4661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4676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4680</v>
          </cell>
          <cell r="B594">
            <v>35.07</v>
          </cell>
          <cell r="C594">
            <v>0</v>
          </cell>
          <cell r="D594">
            <v>35.07</v>
          </cell>
        </row>
        <row r="595">
          <cell r="A595">
            <v>4683</v>
          </cell>
          <cell r="B595">
            <v>13.26</v>
          </cell>
          <cell r="C595">
            <v>0</v>
          </cell>
          <cell r="D595">
            <v>13.26</v>
          </cell>
        </row>
        <row r="596">
          <cell r="A596">
            <v>4687</v>
          </cell>
          <cell r="B596">
            <v>35.07</v>
          </cell>
          <cell r="C596">
            <v>0</v>
          </cell>
          <cell r="D596">
            <v>35.07</v>
          </cell>
        </row>
        <row r="597">
          <cell r="A597">
            <v>4695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4696</v>
          </cell>
          <cell r="B598">
            <v>4.72</v>
          </cell>
          <cell r="C598">
            <v>0</v>
          </cell>
          <cell r="D598">
            <v>4.72</v>
          </cell>
        </row>
        <row r="599">
          <cell r="A599">
            <v>4698</v>
          </cell>
          <cell r="B599">
            <v>4.72</v>
          </cell>
          <cell r="C599">
            <v>0</v>
          </cell>
          <cell r="D599">
            <v>4.72</v>
          </cell>
        </row>
        <row r="600">
          <cell r="A600">
            <v>4702</v>
          </cell>
          <cell r="B600">
            <v>7.91</v>
          </cell>
          <cell r="C600">
            <v>0</v>
          </cell>
          <cell r="D600">
            <v>7.91</v>
          </cell>
        </row>
        <row r="601">
          <cell r="A601">
            <v>4704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4721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4728</v>
          </cell>
          <cell r="B603">
            <v>0</v>
          </cell>
          <cell r="C603">
            <v>0</v>
          </cell>
          <cell r="D603">
            <v>0</v>
          </cell>
        </row>
        <row r="604">
          <cell r="A604">
            <v>4736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4748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4751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4779</v>
          </cell>
          <cell r="B607">
            <v>0</v>
          </cell>
          <cell r="C607">
            <v>0</v>
          </cell>
          <cell r="D607">
            <v>0</v>
          </cell>
        </row>
        <row r="608">
          <cell r="A608">
            <v>4782</v>
          </cell>
          <cell r="B608">
            <v>0</v>
          </cell>
          <cell r="C608">
            <v>0</v>
          </cell>
          <cell r="D608">
            <v>0</v>
          </cell>
        </row>
        <row r="609">
          <cell r="A609">
            <v>4784</v>
          </cell>
          <cell r="B609">
            <v>13.78</v>
          </cell>
          <cell r="C609">
            <v>0</v>
          </cell>
          <cell r="D609">
            <v>13.78</v>
          </cell>
        </row>
        <row r="610">
          <cell r="A610">
            <v>4785</v>
          </cell>
          <cell r="B610">
            <v>13.78</v>
          </cell>
          <cell r="C610">
            <v>0</v>
          </cell>
          <cell r="D610">
            <v>13.78</v>
          </cell>
        </row>
        <row r="611">
          <cell r="A611">
            <v>4798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4799</v>
          </cell>
          <cell r="B612">
            <v>0</v>
          </cell>
          <cell r="C612">
            <v>0</v>
          </cell>
          <cell r="D612">
            <v>0</v>
          </cell>
        </row>
        <row r="613">
          <cell r="A613">
            <v>4800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4803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4821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4822</v>
          </cell>
          <cell r="B616">
            <v>0</v>
          </cell>
          <cell r="C616">
            <v>0</v>
          </cell>
          <cell r="D616">
            <v>0</v>
          </cell>
        </row>
        <row r="617">
          <cell r="A617">
            <v>4823</v>
          </cell>
          <cell r="B617">
            <v>0</v>
          </cell>
          <cell r="C617">
            <v>0</v>
          </cell>
          <cell r="D617">
            <v>0</v>
          </cell>
        </row>
        <row r="618">
          <cell r="A618">
            <v>4824</v>
          </cell>
          <cell r="B618">
            <v>0</v>
          </cell>
          <cell r="C618">
            <v>0</v>
          </cell>
          <cell r="D618">
            <v>0</v>
          </cell>
        </row>
        <row r="619">
          <cell r="A619">
            <v>4827</v>
          </cell>
          <cell r="B619">
            <v>0</v>
          </cell>
          <cell r="C619">
            <v>0</v>
          </cell>
          <cell r="D619">
            <v>0</v>
          </cell>
        </row>
        <row r="620">
          <cell r="A620">
            <v>4828</v>
          </cell>
          <cell r="B620">
            <v>0</v>
          </cell>
          <cell r="C620">
            <v>0</v>
          </cell>
          <cell r="D620">
            <v>0</v>
          </cell>
        </row>
        <row r="621">
          <cell r="A621">
            <v>4833</v>
          </cell>
          <cell r="B621">
            <v>0</v>
          </cell>
          <cell r="C621">
            <v>0</v>
          </cell>
          <cell r="D621">
            <v>0</v>
          </cell>
        </row>
        <row r="622">
          <cell r="A622">
            <v>4837</v>
          </cell>
          <cell r="B622">
            <v>0</v>
          </cell>
          <cell r="C622">
            <v>0</v>
          </cell>
          <cell r="D622">
            <v>0</v>
          </cell>
        </row>
        <row r="623">
          <cell r="A623">
            <v>4843</v>
          </cell>
          <cell r="B623">
            <v>0</v>
          </cell>
          <cell r="C623">
            <v>0</v>
          </cell>
          <cell r="D623">
            <v>0</v>
          </cell>
        </row>
        <row r="624">
          <cell r="A624">
            <v>4849</v>
          </cell>
          <cell r="B624">
            <v>0</v>
          </cell>
          <cell r="C624">
            <v>0</v>
          </cell>
          <cell r="D624">
            <v>0</v>
          </cell>
        </row>
        <row r="625">
          <cell r="A625">
            <v>4850</v>
          </cell>
          <cell r="B625">
            <v>0</v>
          </cell>
          <cell r="C625">
            <v>0</v>
          </cell>
          <cell r="D625">
            <v>0</v>
          </cell>
        </row>
        <row r="626">
          <cell r="A626">
            <v>4853</v>
          </cell>
          <cell r="B626">
            <v>0</v>
          </cell>
          <cell r="C626">
            <v>0</v>
          </cell>
          <cell r="D626">
            <v>0</v>
          </cell>
        </row>
        <row r="627">
          <cell r="A627">
            <v>4863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4868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4869</v>
          </cell>
          <cell r="B629">
            <v>0</v>
          </cell>
          <cell r="C629">
            <v>0</v>
          </cell>
          <cell r="D629">
            <v>0</v>
          </cell>
        </row>
        <row r="630">
          <cell r="A630">
            <v>4871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4872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4891</v>
          </cell>
          <cell r="B632">
            <v>0</v>
          </cell>
          <cell r="C632">
            <v>0</v>
          </cell>
          <cell r="D632">
            <v>0</v>
          </cell>
        </row>
        <row r="633">
          <cell r="A633">
            <v>4893</v>
          </cell>
          <cell r="B633">
            <v>0</v>
          </cell>
          <cell r="C633">
            <v>0</v>
          </cell>
          <cell r="D633">
            <v>0</v>
          </cell>
        </row>
        <row r="634">
          <cell r="A634">
            <v>4897</v>
          </cell>
          <cell r="B634">
            <v>0</v>
          </cell>
          <cell r="C634">
            <v>0</v>
          </cell>
          <cell r="D634">
            <v>0</v>
          </cell>
        </row>
        <row r="635">
          <cell r="A635">
            <v>4898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4901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4902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4904</v>
          </cell>
          <cell r="B638">
            <v>0</v>
          </cell>
          <cell r="C638">
            <v>0</v>
          </cell>
          <cell r="D638">
            <v>0</v>
          </cell>
        </row>
        <row r="639">
          <cell r="A639">
            <v>4907</v>
          </cell>
          <cell r="B639">
            <v>0</v>
          </cell>
          <cell r="C639">
            <v>0</v>
          </cell>
          <cell r="D639">
            <v>0</v>
          </cell>
        </row>
        <row r="640">
          <cell r="A640">
            <v>4910</v>
          </cell>
          <cell r="B640">
            <v>0</v>
          </cell>
          <cell r="C640">
            <v>0</v>
          </cell>
          <cell r="D640">
            <v>0</v>
          </cell>
        </row>
        <row r="641">
          <cell r="A641">
            <v>4911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4915</v>
          </cell>
          <cell r="B642">
            <v>0</v>
          </cell>
          <cell r="C642">
            <v>0</v>
          </cell>
          <cell r="D642">
            <v>0</v>
          </cell>
        </row>
        <row r="643">
          <cell r="A643">
            <v>4920</v>
          </cell>
          <cell r="B643">
            <v>0</v>
          </cell>
          <cell r="C643">
            <v>0</v>
          </cell>
          <cell r="D643">
            <v>0</v>
          </cell>
        </row>
        <row r="644">
          <cell r="A644">
            <v>4924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4936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4938</v>
          </cell>
          <cell r="B646">
            <v>0</v>
          </cell>
          <cell r="C646">
            <v>0</v>
          </cell>
          <cell r="D646">
            <v>0</v>
          </cell>
        </row>
        <row r="647">
          <cell r="A647">
            <v>4941</v>
          </cell>
          <cell r="B647">
            <v>0</v>
          </cell>
          <cell r="C647">
            <v>0</v>
          </cell>
          <cell r="D647">
            <v>0</v>
          </cell>
        </row>
        <row r="648">
          <cell r="A648">
            <v>4945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4946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4948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4953</v>
          </cell>
          <cell r="B651">
            <v>0</v>
          </cell>
          <cell r="C651">
            <v>0</v>
          </cell>
          <cell r="D651">
            <v>0</v>
          </cell>
        </row>
        <row r="652">
          <cell r="A652">
            <v>4957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4974</v>
          </cell>
          <cell r="B653">
            <v>0</v>
          </cell>
          <cell r="C653">
            <v>0</v>
          </cell>
          <cell r="D653">
            <v>0</v>
          </cell>
        </row>
        <row r="654">
          <cell r="A654">
            <v>4992</v>
          </cell>
          <cell r="B654">
            <v>0</v>
          </cell>
          <cell r="C654">
            <v>0</v>
          </cell>
          <cell r="D654">
            <v>0</v>
          </cell>
        </row>
        <row r="655">
          <cell r="A655">
            <v>4993</v>
          </cell>
          <cell r="B655">
            <v>0</v>
          </cell>
          <cell r="C655">
            <v>0</v>
          </cell>
          <cell r="D655">
            <v>0</v>
          </cell>
        </row>
        <row r="656">
          <cell r="A656">
            <v>4994</v>
          </cell>
          <cell r="B656">
            <v>0</v>
          </cell>
          <cell r="C656">
            <v>0</v>
          </cell>
          <cell r="D656">
            <v>0</v>
          </cell>
        </row>
        <row r="657">
          <cell r="A657">
            <v>4995</v>
          </cell>
          <cell r="B657">
            <v>0</v>
          </cell>
          <cell r="C657">
            <v>0</v>
          </cell>
          <cell r="D657">
            <v>0</v>
          </cell>
        </row>
        <row r="658">
          <cell r="A658">
            <v>4996</v>
          </cell>
          <cell r="B658">
            <v>0</v>
          </cell>
          <cell r="C658">
            <v>0</v>
          </cell>
          <cell r="D658">
            <v>0</v>
          </cell>
        </row>
        <row r="659">
          <cell r="A659">
            <v>4997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4998</v>
          </cell>
          <cell r="B660">
            <v>0</v>
          </cell>
          <cell r="C660">
            <v>0</v>
          </cell>
          <cell r="D660">
            <v>0</v>
          </cell>
        </row>
        <row r="661">
          <cell r="A661">
            <v>5001</v>
          </cell>
          <cell r="B661">
            <v>0</v>
          </cell>
          <cell r="C661">
            <v>50.09</v>
          </cell>
          <cell r="D661">
            <v>50.09</v>
          </cell>
        </row>
        <row r="662">
          <cell r="A662">
            <v>5010</v>
          </cell>
          <cell r="B662">
            <v>0</v>
          </cell>
          <cell r="C662">
            <v>50.09</v>
          </cell>
          <cell r="D662">
            <v>50.09</v>
          </cell>
        </row>
        <row r="663">
          <cell r="A663">
            <v>5021</v>
          </cell>
          <cell r="B663">
            <v>0</v>
          </cell>
          <cell r="C663">
            <v>50.09</v>
          </cell>
          <cell r="D663">
            <v>50.09</v>
          </cell>
        </row>
        <row r="664">
          <cell r="A664">
            <v>5023</v>
          </cell>
          <cell r="B664">
            <v>0</v>
          </cell>
          <cell r="C664">
            <v>50.09</v>
          </cell>
          <cell r="D664">
            <v>50.09</v>
          </cell>
        </row>
        <row r="665">
          <cell r="A665">
            <v>5025</v>
          </cell>
          <cell r="B665">
            <v>0</v>
          </cell>
          <cell r="C665">
            <v>50.09</v>
          </cell>
          <cell r="D665">
            <v>50.09</v>
          </cell>
        </row>
        <row r="666">
          <cell r="A666">
            <v>5034</v>
          </cell>
          <cell r="B666">
            <v>0</v>
          </cell>
          <cell r="C666">
            <v>50.09</v>
          </cell>
          <cell r="D666">
            <v>50.09</v>
          </cell>
        </row>
        <row r="667">
          <cell r="A667">
            <v>5039</v>
          </cell>
          <cell r="B667">
            <v>0</v>
          </cell>
          <cell r="C667">
            <v>36.32</v>
          </cell>
          <cell r="D667">
            <v>36.32</v>
          </cell>
        </row>
        <row r="668">
          <cell r="A668">
            <v>5040</v>
          </cell>
          <cell r="B668">
            <v>0</v>
          </cell>
          <cell r="C668">
            <v>80.55</v>
          </cell>
          <cell r="D668">
            <v>80.55</v>
          </cell>
        </row>
        <row r="669">
          <cell r="A669">
            <v>5041</v>
          </cell>
          <cell r="B669">
            <v>19.63</v>
          </cell>
          <cell r="C669">
            <v>0</v>
          </cell>
          <cell r="D669">
            <v>19.63</v>
          </cell>
        </row>
        <row r="670">
          <cell r="A670">
            <v>5042</v>
          </cell>
          <cell r="B670">
            <v>19.63</v>
          </cell>
          <cell r="C670">
            <v>0</v>
          </cell>
          <cell r="D670">
            <v>19.63</v>
          </cell>
        </row>
        <row r="671">
          <cell r="A671">
            <v>5046</v>
          </cell>
          <cell r="B671">
            <v>0</v>
          </cell>
          <cell r="C671">
            <v>36.32</v>
          </cell>
          <cell r="D671">
            <v>36.32</v>
          </cell>
        </row>
        <row r="672">
          <cell r="A672">
            <v>5047</v>
          </cell>
          <cell r="B672">
            <v>13.25</v>
          </cell>
          <cell r="C672">
            <v>0</v>
          </cell>
          <cell r="D672">
            <v>13.25</v>
          </cell>
        </row>
        <row r="673">
          <cell r="A673">
            <v>5048</v>
          </cell>
          <cell r="B673">
            <v>0</v>
          </cell>
          <cell r="C673">
            <v>50.09</v>
          </cell>
          <cell r="D673">
            <v>50.09</v>
          </cell>
        </row>
        <row r="674">
          <cell r="A674">
            <v>5049</v>
          </cell>
          <cell r="B674">
            <v>0</v>
          </cell>
          <cell r="C674">
            <v>50.09</v>
          </cell>
          <cell r="D674">
            <v>50.09</v>
          </cell>
        </row>
        <row r="675">
          <cell r="A675">
            <v>5050</v>
          </cell>
          <cell r="B675">
            <v>0</v>
          </cell>
          <cell r="C675">
            <v>78.75</v>
          </cell>
          <cell r="D675">
            <v>78.75</v>
          </cell>
        </row>
        <row r="676">
          <cell r="A676">
            <v>5052</v>
          </cell>
          <cell r="B676">
            <v>19.63</v>
          </cell>
          <cell r="C676">
            <v>0</v>
          </cell>
          <cell r="D676">
            <v>19.63</v>
          </cell>
        </row>
        <row r="677">
          <cell r="A677">
            <v>5053</v>
          </cell>
          <cell r="B677">
            <v>19.63</v>
          </cell>
          <cell r="C677">
            <v>0</v>
          </cell>
          <cell r="D677">
            <v>19.63</v>
          </cell>
        </row>
        <row r="678">
          <cell r="A678">
            <v>5055</v>
          </cell>
          <cell r="B678">
            <v>0</v>
          </cell>
          <cell r="C678">
            <v>50.09</v>
          </cell>
          <cell r="D678">
            <v>50.09</v>
          </cell>
        </row>
        <row r="679">
          <cell r="A679">
            <v>5056</v>
          </cell>
          <cell r="B679">
            <v>30.77</v>
          </cell>
          <cell r="C679">
            <v>0</v>
          </cell>
          <cell r="D679">
            <v>30.77</v>
          </cell>
        </row>
        <row r="680">
          <cell r="A680">
            <v>5060</v>
          </cell>
          <cell r="B680">
            <v>0</v>
          </cell>
          <cell r="C680">
            <v>50.09</v>
          </cell>
          <cell r="D680">
            <v>50.09</v>
          </cell>
        </row>
        <row r="681">
          <cell r="A681">
            <v>5061</v>
          </cell>
          <cell r="B681">
            <v>0</v>
          </cell>
          <cell r="C681">
            <v>33.630000000000003</v>
          </cell>
          <cell r="D681">
            <v>33.630000000000003</v>
          </cell>
        </row>
        <row r="682">
          <cell r="A682">
            <v>5065</v>
          </cell>
          <cell r="B682">
            <v>0</v>
          </cell>
          <cell r="C682">
            <v>0</v>
          </cell>
          <cell r="D682">
            <v>0</v>
          </cell>
        </row>
        <row r="683">
          <cell r="A683">
            <v>5066</v>
          </cell>
          <cell r="B683">
            <v>0</v>
          </cell>
          <cell r="C683">
            <v>21.86</v>
          </cell>
          <cell r="D683">
            <v>21.86</v>
          </cell>
        </row>
        <row r="684">
          <cell r="A684">
            <v>5073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5081</v>
          </cell>
          <cell r="B685">
            <v>0</v>
          </cell>
          <cell r="C685">
            <v>0</v>
          </cell>
          <cell r="D685">
            <v>0</v>
          </cell>
        </row>
        <row r="686">
          <cell r="A686">
            <v>5082</v>
          </cell>
          <cell r="B686">
            <v>0</v>
          </cell>
          <cell r="C686">
            <v>0</v>
          </cell>
          <cell r="D686">
            <v>0</v>
          </cell>
        </row>
        <row r="687">
          <cell r="A687">
            <v>5086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5116</v>
          </cell>
          <cell r="B688">
            <v>0</v>
          </cell>
          <cell r="C688">
            <v>0</v>
          </cell>
          <cell r="D688">
            <v>0</v>
          </cell>
        </row>
        <row r="689">
          <cell r="A689">
            <v>5119</v>
          </cell>
          <cell r="B689">
            <v>0</v>
          </cell>
          <cell r="C689">
            <v>0</v>
          </cell>
          <cell r="D689">
            <v>0</v>
          </cell>
        </row>
        <row r="690">
          <cell r="A690">
            <v>5138</v>
          </cell>
          <cell r="B690">
            <v>0</v>
          </cell>
          <cell r="C690">
            <v>0</v>
          </cell>
          <cell r="D690">
            <v>0</v>
          </cell>
        </row>
        <row r="691">
          <cell r="A691">
            <v>5140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5145</v>
          </cell>
          <cell r="B692">
            <v>0</v>
          </cell>
          <cell r="C692">
            <v>0</v>
          </cell>
          <cell r="D692">
            <v>0</v>
          </cell>
        </row>
        <row r="693">
          <cell r="A693">
            <v>5146</v>
          </cell>
          <cell r="B693">
            <v>0</v>
          </cell>
          <cell r="C693">
            <v>0</v>
          </cell>
          <cell r="D693">
            <v>0</v>
          </cell>
        </row>
        <row r="694">
          <cell r="A694">
            <v>5149</v>
          </cell>
          <cell r="B694">
            <v>0</v>
          </cell>
          <cell r="C694">
            <v>0</v>
          </cell>
          <cell r="D694">
            <v>0</v>
          </cell>
        </row>
        <row r="695">
          <cell r="A695">
            <v>5151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5152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5153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5157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5159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5162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5163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5164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5167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5168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5176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5181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5185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5191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5192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5200</v>
          </cell>
          <cell r="B710">
            <v>0</v>
          </cell>
          <cell r="C710">
            <v>0</v>
          </cell>
          <cell r="D710">
            <v>0</v>
          </cell>
        </row>
        <row r="711">
          <cell r="A711">
            <v>5225</v>
          </cell>
          <cell r="B711">
            <v>0</v>
          </cell>
          <cell r="C711">
            <v>0</v>
          </cell>
          <cell r="D711">
            <v>0</v>
          </cell>
        </row>
        <row r="712">
          <cell r="A712">
            <v>5228</v>
          </cell>
          <cell r="B712">
            <v>0</v>
          </cell>
          <cell r="C712">
            <v>0</v>
          </cell>
          <cell r="D712">
            <v>0</v>
          </cell>
        </row>
        <row r="713">
          <cell r="A713">
            <v>5229</v>
          </cell>
          <cell r="B713">
            <v>0</v>
          </cell>
          <cell r="C713">
            <v>0</v>
          </cell>
          <cell r="D713">
            <v>0</v>
          </cell>
        </row>
        <row r="714">
          <cell r="A714">
            <v>5230</v>
          </cell>
          <cell r="B714">
            <v>0</v>
          </cell>
          <cell r="C714">
            <v>0</v>
          </cell>
          <cell r="D714">
            <v>0</v>
          </cell>
        </row>
        <row r="715">
          <cell r="A715">
            <v>5231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5234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5236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5237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5238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5241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5249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5255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5258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5262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5264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5266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5267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5268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5271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5274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5275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5293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5312</v>
          </cell>
          <cell r="B733">
            <v>0</v>
          </cell>
          <cell r="C733">
            <v>0</v>
          </cell>
          <cell r="D733">
            <v>0</v>
          </cell>
        </row>
        <row r="734">
          <cell r="A734">
            <v>5316</v>
          </cell>
          <cell r="B734">
            <v>0</v>
          </cell>
          <cell r="C734">
            <v>0</v>
          </cell>
          <cell r="D734">
            <v>0</v>
          </cell>
        </row>
        <row r="735">
          <cell r="A735">
            <v>5317</v>
          </cell>
          <cell r="B735">
            <v>0</v>
          </cell>
          <cell r="C735">
            <v>0</v>
          </cell>
          <cell r="D735">
            <v>0</v>
          </cell>
        </row>
        <row r="736">
          <cell r="A736">
            <v>5318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5319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5333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5337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5339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5341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5342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5371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5376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5385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5387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5389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5390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5391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5392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5393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5394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5395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5409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5411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5413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5420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5426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5435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5442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5443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5445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5446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5447</v>
          </cell>
          <cell r="B764">
            <v>0</v>
          </cell>
          <cell r="C764">
            <v>0</v>
          </cell>
          <cell r="D764">
            <v>0</v>
          </cell>
        </row>
        <row r="765">
          <cell r="A765">
            <v>5448</v>
          </cell>
          <cell r="B765">
            <v>0</v>
          </cell>
          <cell r="C765">
            <v>0</v>
          </cell>
          <cell r="D765">
            <v>0</v>
          </cell>
        </row>
        <row r="766">
          <cell r="A766">
            <v>5475</v>
          </cell>
          <cell r="B766">
            <v>0</v>
          </cell>
          <cell r="C766">
            <v>0</v>
          </cell>
          <cell r="D766">
            <v>0</v>
          </cell>
        </row>
        <row r="767">
          <cell r="A767">
            <v>5487</v>
          </cell>
          <cell r="B767">
            <v>0</v>
          </cell>
          <cell r="C767">
            <v>0</v>
          </cell>
          <cell r="D767">
            <v>0</v>
          </cell>
        </row>
        <row r="768">
          <cell r="A768">
            <v>5568</v>
          </cell>
          <cell r="B768">
            <v>0</v>
          </cell>
          <cell r="C768">
            <v>0</v>
          </cell>
          <cell r="D768">
            <v>0</v>
          </cell>
        </row>
        <row r="769">
          <cell r="A769">
            <v>5571</v>
          </cell>
          <cell r="B769">
            <v>0</v>
          </cell>
          <cell r="C769">
            <v>0</v>
          </cell>
          <cell r="D769">
            <v>0</v>
          </cell>
        </row>
        <row r="770">
          <cell r="A770">
            <v>5572</v>
          </cell>
          <cell r="B770">
            <v>0</v>
          </cell>
          <cell r="C770">
            <v>0</v>
          </cell>
          <cell r="D770">
            <v>0</v>
          </cell>
        </row>
        <row r="771">
          <cell r="A771">
            <v>5573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5574</v>
          </cell>
          <cell r="B772">
            <v>0</v>
          </cell>
          <cell r="C772">
            <v>0</v>
          </cell>
          <cell r="D772">
            <v>0</v>
          </cell>
        </row>
        <row r="773">
          <cell r="A773">
            <v>5577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5578</v>
          </cell>
          <cell r="B774">
            <v>0</v>
          </cell>
          <cell r="C774">
            <v>0</v>
          </cell>
          <cell r="D774">
            <v>0</v>
          </cell>
        </row>
        <row r="775">
          <cell r="A775">
            <v>5583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5588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5589</v>
          </cell>
          <cell r="B777">
            <v>0</v>
          </cell>
          <cell r="C777">
            <v>0</v>
          </cell>
          <cell r="D777">
            <v>0</v>
          </cell>
        </row>
        <row r="778">
          <cell r="A778">
            <v>5590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5591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5595</v>
          </cell>
          <cell r="B780">
            <v>0</v>
          </cell>
          <cell r="C780">
            <v>0</v>
          </cell>
          <cell r="D780">
            <v>0</v>
          </cell>
        </row>
        <row r="781">
          <cell r="A781">
            <v>5596</v>
          </cell>
          <cell r="B781">
            <v>0</v>
          </cell>
          <cell r="C781">
            <v>0</v>
          </cell>
          <cell r="D781">
            <v>0</v>
          </cell>
        </row>
        <row r="782">
          <cell r="A782">
            <v>5599</v>
          </cell>
          <cell r="B782">
            <v>0</v>
          </cell>
          <cell r="C782">
            <v>0</v>
          </cell>
          <cell r="D782">
            <v>0</v>
          </cell>
        </row>
        <row r="783">
          <cell r="A783">
            <v>5607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5610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5612</v>
          </cell>
          <cell r="B785">
            <v>0</v>
          </cell>
          <cell r="C785">
            <v>0</v>
          </cell>
          <cell r="D785">
            <v>0</v>
          </cell>
        </row>
        <row r="786">
          <cell r="A786">
            <v>5632</v>
          </cell>
          <cell r="B786">
            <v>0</v>
          </cell>
          <cell r="C786">
            <v>0</v>
          </cell>
          <cell r="D786">
            <v>0</v>
          </cell>
        </row>
        <row r="787">
          <cell r="A787">
            <v>5633</v>
          </cell>
          <cell r="B787">
            <v>0</v>
          </cell>
          <cell r="C787">
            <v>0</v>
          </cell>
          <cell r="D787">
            <v>0</v>
          </cell>
        </row>
        <row r="788">
          <cell r="A788">
            <v>5634</v>
          </cell>
          <cell r="B788">
            <v>0</v>
          </cell>
          <cell r="C788">
            <v>0</v>
          </cell>
          <cell r="D788">
            <v>0</v>
          </cell>
        </row>
        <row r="789">
          <cell r="A789">
            <v>5635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5645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5647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5660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5661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5683</v>
          </cell>
          <cell r="B794">
            <v>0</v>
          </cell>
          <cell r="C794">
            <v>0</v>
          </cell>
          <cell r="D794">
            <v>0</v>
          </cell>
        </row>
        <row r="795">
          <cell r="A795">
            <v>5690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5692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5744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5745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5746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5747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5754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5755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5756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5760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5761</v>
          </cell>
          <cell r="B805">
            <v>0</v>
          </cell>
          <cell r="C805">
            <v>0</v>
          </cell>
          <cell r="D805">
            <v>0</v>
          </cell>
        </row>
        <row r="806">
          <cell r="A806">
            <v>5762</v>
          </cell>
          <cell r="B806">
            <v>0</v>
          </cell>
          <cell r="C806">
            <v>0</v>
          </cell>
          <cell r="D806">
            <v>0</v>
          </cell>
        </row>
        <row r="807">
          <cell r="A807">
            <v>5766</v>
          </cell>
          <cell r="B807">
            <v>0</v>
          </cell>
          <cell r="C807">
            <v>0</v>
          </cell>
          <cell r="D807">
            <v>0</v>
          </cell>
        </row>
        <row r="808">
          <cell r="A808">
            <v>5770</v>
          </cell>
          <cell r="B808">
            <v>0</v>
          </cell>
          <cell r="C808">
            <v>0</v>
          </cell>
          <cell r="D808">
            <v>0</v>
          </cell>
        </row>
        <row r="809">
          <cell r="A809">
            <v>5772</v>
          </cell>
          <cell r="B809">
            <v>0</v>
          </cell>
          <cell r="C809">
            <v>0</v>
          </cell>
          <cell r="D809">
            <v>0</v>
          </cell>
        </row>
        <row r="810">
          <cell r="A810">
            <v>5773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5774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1622</v>
          </cell>
          <cell r="B812">
            <v>13.25</v>
          </cell>
          <cell r="C812">
            <v>0</v>
          </cell>
          <cell r="D812">
            <v>13.25</v>
          </cell>
        </row>
        <row r="813">
          <cell r="A813">
            <v>1646</v>
          </cell>
          <cell r="B813">
            <v>15.48</v>
          </cell>
          <cell r="C813">
            <v>0</v>
          </cell>
          <cell r="D813">
            <v>15.48</v>
          </cell>
        </row>
        <row r="814">
          <cell r="A814">
            <v>2214</v>
          </cell>
          <cell r="B814">
            <v>8.65</v>
          </cell>
          <cell r="C814">
            <v>0</v>
          </cell>
          <cell r="D814">
            <v>8.65</v>
          </cell>
        </row>
        <row r="815">
          <cell r="A815">
            <v>2906</v>
          </cell>
          <cell r="B815">
            <v>0</v>
          </cell>
          <cell r="C815">
            <v>43.96</v>
          </cell>
          <cell r="D815">
            <v>43.96</v>
          </cell>
        </row>
        <row r="816">
          <cell r="A816">
            <v>2988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3143</v>
          </cell>
          <cell r="B817">
            <v>13.18</v>
          </cell>
          <cell r="C817">
            <v>0</v>
          </cell>
          <cell r="D817">
            <v>13.18</v>
          </cell>
        </row>
        <row r="818">
          <cell r="A818">
            <v>3282</v>
          </cell>
          <cell r="B818">
            <v>0</v>
          </cell>
          <cell r="C818">
            <v>0</v>
          </cell>
          <cell r="D818">
            <v>0</v>
          </cell>
        </row>
        <row r="819">
          <cell r="A819">
            <v>3309</v>
          </cell>
          <cell r="B819">
            <v>0</v>
          </cell>
          <cell r="C819">
            <v>0</v>
          </cell>
          <cell r="D819">
            <v>0</v>
          </cell>
        </row>
        <row r="820">
          <cell r="A820">
            <v>3366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4028</v>
          </cell>
          <cell r="B821">
            <v>19.63</v>
          </cell>
          <cell r="C821">
            <v>0</v>
          </cell>
          <cell r="D821">
            <v>19.63</v>
          </cell>
        </row>
        <row r="822">
          <cell r="A822">
            <v>4103</v>
          </cell>
          <cell r="B822">
            <v>8.65</v>
          </cell>
          <cell r="C822">
            <v>0</v>
          </cell>
          <cell r="D822">
            <v>8.65</v>
          </cell>
        </row>
        <row r="823">
          <cell r="A823">
            <v>4124</v>
          </cell>
          <cell r="B823">
            <v>0</v>
          </cell>
          <cell r="C823">
            <v>38.4</v>
          </cell>
          <cell r="D823">
            <v>38.4</v>
          </cell>
        </row>
        <row r="824">
          <cell r="A824">
            <v>4146</v>
          </cell>
          <cell r="B824">
            <v>19.63</v>
          </cell>
          <cell r="C824">
            <v>0</v>
          </cell>
          <cell r="D824">
            <v>19.63</v>
          </cell>
        </row>
        <row r="825">
          <cell r="A825">
            <v>4167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4219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4225</v>
          </cell>
          <cell r="B827">
            <v>0</v>
          </cell>
          <cell r="C827">
            <v>43.96</v>
          </cell>
          <cell r="D827">
            <v>43.96</v>
          </cell>
        </row>
        <row r="828">
          <cell r="A828">
            <v>4260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4269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4328</v>
          </cell>
          <cell r="B830">
            <v>13.26</v>
          </cell>
          <cell r="C830">
            <v>0</v>
          </cell>
          <cell r="D830">
            <v>13.26</v>
          </cell>
        </row>
        <row r="831">
          <cell r="A831">
            <v>4357</v>
          </cell>
          <cell r="B831">
            <v>6.63</v>
          </cell>
          <cell r="C831">
            <v>0</v>
          </cell>
          <cell r="D831">
            <v>6.63</v>
          </cell>
        </row>
        <row r="832">
          <cell r="A832">
            <v>4396</v>
          </cell>
          <cell r="B832">
            <v>19.63</v>
          </cell>
          <cell r="C832">
            <v>0</v>
          </cell>
          <cell r="D832">
            <v>19.63</v>
          </cell>
        </row>
        <row r="833">
          <cell r="A833">
            <v>4403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4492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4498</v>
          </cell>
          <cell r="B835">
            <v>8.65</v>
          </cell>
          <cell r="C835">
            <v>0</v>
          </cell>
          <cell r="D835">
            <v>8.65</v>
          </cell>
        </row>
        <row r="836">
          <cell r="A836">
            <v>4499</v>
          </cell>
          <cell r="B836">
            <v>0</v>
          </cell>
          <cell r="C836">
            <v>35.51</v>
          </cell>
          <cell r="D836">
            <v>35.51</v>
          </cell>
        </row>
        <row r="837">
          <cell r="A837">
            <v>4500</v>
          </cell>
          <cell r="B837">
            <v>8.65</v>
          </cell>
          <cell r="C837">
            <v>0</v>
          </cell>
          <cell r="D837">
            <v>8.65</v>
          </cell>
        </row>
        <row r="838">
          <cell r="A838">
            <v>4501</v>
          </cell>
          <cell r="B838">
            <v>4.33</v>
          </cell>
          <cell r="C838">
            <v>0</v>
          </cell>
          <cell r="D838">
            <v>4.33</v>
          </cell>
        </row>
        <row r="839">
          <cell r="A839">
            <v>4550</v>
          </cell>
          <cell r="B839">
            <v>0</v>
          </cell>
          <cell r="C839">
            <v>0</v>
          </cell>
          <cell r="D839">
            <v>0</v>
          </cell>
        </row>
        <row r="840">
          <cell r="A840">
            <v>4558</v>
          </cell>
          <cell r="B840">
            <v>13.25</v>
          </cell>
          <cell r="C840">
            <v>0</v>
          </cell>
          <cell r="D840">
            <v>13.25</v>
          </cell>
        </row>
        <row r="841">
          <cell r="A841">
            <v>4609</v>
          </cell>
          <cell r="B841">
            <v>0</v>
          </cell>
          <cell r="C841">
            <v>0</v>
          </cell>
          <cell r="D841">
            <v>0</v>
          </cell>
        </row>
        <row r="842">
          <cell r="A842">
            <v>4610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4670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4674</v>
          </cell>
          <cell r="B844">
            <v>13.16</v>
          </cell>
          <cell r="C844">
            <v>0</v>
          </cell>
          <cell r="D844">
            <v>13.16</v>
          </cell>
        </row>
        <row r="845">
          <cell r="A845">
            <v>4718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4719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4744</v>
          </cell>
          <cell r="B847">
            <v>13.15</v>
          </cell>
          <cell r="C847">
            <v>0</v>
          </cell>
          <cell r="D847">
            <v>13.15</v>
          </cell>
        </row>
        <row r="848">
          <cell r="A848">
            <v>4747</v>
          </cell>
          <cell r="B848">
            <v>0</v>
          </cell>
          <cell r="C848">
            <v>0</v>
          </cell>
          <cell r="D848">
            <v>0</v>
          </cell>
        </row>
        <row r="849">
          <cell r="A849">
            <v>4846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4854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4864</v>
          </cell>
          <cell r="B851">
            <v>0</v>
          </cell>
          <cell r="C851">
            <v>0</v>
          </cell>
          <cell r="D851">
            <v>0</v>
          </cell>
        </row>
        <row r="852">
          <cell r="A852">
            <v>4865</v>
          </cell>
          <cell r="B852">
            <v>0</v>
          </cell>
          <cell r="C852">
            <v>0</v>
          </cell>
          <cell r="D852">
            <v>0</v>
          </cell>
        </row>
        <row r="853">
          <cell r="A853">
            <v>4885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4916</v>
          </cell>
          <cell r="B854">
            <v>0</v>
          </cell>
          <cell r="C854">
            <v>0</v>
          </cell>
          <cell r="D854">
            <v>0</v>
          </cell>
        </row>
        <row r="855">
          <cell r="A855">
            <v>4917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4937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4939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4942</v>
          </cell>
          <cell r="B858">
            <v>0</v>
          </cell>
          <cell r="C858">
            <v>0</v>
          </cell>
          <cell r="D858">
            <v>0</v>
          </cell>
        </row>
        <row r="859">
          <cell r="A859">
            <v>4943</v>
          </cell>
          <cell r="B859">
            <v>0</v>
          </cell>
          <cell r="C859">
            <v>0</v>
          </cell>
          <cell r="D859">
            <v>0</v>
          </cell>
        </row>
        <row r="860">
          <cell r="A860">
            <v>4947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4955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4956</v>
          </cell>
          <cell r="B862">
            <v>0</v>
          </cell>
          <cell r="C862">
            <v>0</v>
          </cell>
          <cell r="D862">
            <v>0</v>
          </cell>
        </row>
        <row r="863">
          <cell r="A863">
            <v>4959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4975</v>
          </cell>
          <cell r="B864">
            <v>0</v>
          </cell>
          <cell r="C864">
            <v>0</v>
          </cell>
          <cell r="D864">
            <v>0</v>
          </cell>
        </row>
        <row r="865">
          <cell r="A865">
            <v>4984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4999</v>
          </cell>
          <cell r="B866">
            <v>0</v>
          </cell>
          <cell r="C866">
            <v>0</v>
          </cell>
          <cell r="D866">
            <v>0</v>
          </cell>
        </row>
        <row r="867">
          <cell r="A867">
            <v>5058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5079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5147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5150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5154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5156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5158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5203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5204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5206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5227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5233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5235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5243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5250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5252</v>
          </cell>
          <cell r="B882">
            <v>0</v>
          </cell>
          <cell r="C882">
            <v>0</v>
          </cell>
          <cell r="D882">
            <v>0</v>
          </cell>
        </row>
        <row r="883">
          <cell r="A883">
            <v>5261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5263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5265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5269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5270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5272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5273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5291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5307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5308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5309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5315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5320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5324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5327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5335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5338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5366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5367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5408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5414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5416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5418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5422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5428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5429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5437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5440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5449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5458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5465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5476</v>
          </cell>
          <cell r="B914">
            <v>0</v>
          </cell>
          <cell r="C914">
            <v>0</v>
          </cell>
          <cell r="D914">
            <v>0</v>
          </cell>
        </row>
        <row r="915">
          <cell r="A915">
            <v>5477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5500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5506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5507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5508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5509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5510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5511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5524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5545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5546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5550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5575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5576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5579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5582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5584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5585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5586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5598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5600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5601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5602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5603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5616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5617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5621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5622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5624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5631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5636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5637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5638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5640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5648</v>
          </cell>
          <cell r="B949">
            <v>0</v>
          </cell>
          <cell r="C949">
            <v>0</v>
          </cell>
          <cell r="D949">
            <v>0</v>
          </cell>
        </row>
        <row r="950">
          <cell r="A950">
            <v>5649</v>
          </cell>
          <cell r="B950">
            <v>0</v>
          </cell>
          <cell r="C950">
            <v>0</v>
          </cell>
          <cell r="D950">
            <v>0</v>
          </cell>
        </row>
        <row r="951">
          <cell r="A951">
            <v>5653</v>
          </cell>
          <cell r="B951">
            <v>0</v>
          </cell>
          <cell r="C951">
            <v>0</v>
          </cell>
          <cell r="D951">
            <v>0</v>
          </cell>
        </row>
        <row r="952">
          <cell r="A952">
            <v>5654</v>
          </cell>
          <cell r="B952">
            <v>0</v>
          </cell>
          <cell r="C952">
            <v>0</v>
          </cell>
          <cell r="D952">
            <v>0</v>
          </cell>
        </row>
        <row r="953">
          <cell r="A953">
            <v>5655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5656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5659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5665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5666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5668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5676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5677</v>
          </cell>
          <cell r="B960">
            <v>0</v>
          </cell>
          <cell r="C960">
            <v>0</v>
          </cell>
          <cell r="D960">
            <v>0</v>
          </cell>
        </row>
        <row r="961">
          <cell r="A961">
            <v>5682</v>
          </cell>
          <cell r="B961">
            <v>0</v>
          </cell>
          <cell r="C961">
            <v>0</v>
          </cell>
          <cell r="D961">
            <v>0</v>
          </cell>
        </row>
        <row r="962">
          <cell r="A962">
            <v>5689</v>
          </cell>
          <cell r="B962">
            <v>0</v>
          </cell>
          <cell r="C962">
            <v>0</v>
          </cell>
          <cell r="D962">
            <v>0</v>
          </cell>
        </row>
        <row r="963">
          <cell r="A963">
            <v>5691</v>
          </cell>
          <cell r="B963">
            <v>0</v>
          </cell>
          <cell r="C963">
            <v>0</v>
          </cell>
          <cell r="D963">
            <v>0</v>
          </cell>
        </row>
        <row r="964">
          <cell r="A964">
            <v>5703</v>
          </cell>
          <cell r="B964">
            <v>0</v>
          </cell>
          <cell r="C964">
            <v>0</v>
          </cell>
          <cell r="D964">
            <v>0</v>
          </cell>
        </row>
        <row r="965">
          <cell r="A965">
            <v>5706</v>
          </cell>
          <cell r="B965">
            <v>0</v>
          </cell>
          <cell r="C965">
            <v>0</v>
          </cell>
          <cell r="D965">
            <v>0</v>
          </cell>
        </row>
        <row r="966">
          <cell r="A966">
            <v>5713</v>
          </cell>
          <cell r="B966">
            <v>0</v>
          </cell>
          <cell r="C966">
            <v>0</v>
          </cell>
          <cell r="D966">
            <v>0</v>
          </cell>
        </row>
        <row r="967">
          <cell r="A967">
            <v>5714</v>
          </cell>
          <cell r="B967">
            <v>0</v>
          </cell>
          <cell r="C967">
            <v>0</v>
          </cell>
          <cell r="D967">
            <v>0</v>
          </cell>
        </row>
        <row r="968">
          <cell r="A968">
            <v>5716</v>
          </cell>
          <cell r="B968">
            <v>0</v>
          </cell>
          <cell r="C968">
            <v>0</v>
          </cell>
          <cell r="D968">
            <v>0</v>
          </cell>
        </row>
        <row r="969">
          <cell r="A969">
            <v>5717</v>
          </cell>
          <cell r="B969">
            <v>0</v>
          </cell>
          <cell r="C969">
            <v>0</v>
          </cell>
          <cell r="D969">
            <v>0</v>
          </cell>
        </row>
        <row r="970">
          <cell r="A970">
            <v>5724</v>
          </cell>
          <cell r="B970">
            <v>0</v>
          </cell>
          <cell r="C970">
            <v>0</v>
          </cell>
          <cell r="D970">
            <v>0</v>
          </cell>
        </row>
        <row r="971">
          <cell r="A971">
            <v>5725</v>
          </cell>
          <cell r="B971">
            <v>0</v>
          </cell>
          <cell r="C971">
            <v>0</v>
          </cell>
          <cell r="D971">
            <v>0</v>
          </cell>
        </row>
        <row r="972">
          <cell r="A972">
            <v>5731</v>
          </cell>
          <cell r="B972">
            <v>0</v>
          </cell>
          <cell r="C972">
            <v>0</v>
          </cell>
          <cell r="D972">
            <v>0</v>
          </cell>
        </row>
        <row r="973">
          <cell r="A973">
            <v>5732</v>
          </cell>
          <cell r="B973">
            <v>0</v>
          </cell>
          <cell r="C973">
            <v>0</v>
          </cell>
          <cell r="D973">
            <v>0</v>
          </cell>
        </row>
        <row r="974">
          <cell r="A974">
            <v>5740</v>
          </cell>
          <cell r="B974">
            <v>0</v>
          </cell>
          <cell r="C974">
            <v>0</v>
          </cell>
          <cell r="D974">
            <v>0</v>
          </cell>
        </row>
        <row r="975">
          <cell r="A975">
            <v>5742</v>
          </cell>
          <cell r="B975">
            <v>0</v>
          </cell>
          <cell r="C975">
            <v>0</v>
          </cell>
          <cell r="D975">
            <v>0</v>
          </cell>
        </row>
        <row r="976">
          <cell r="A976">
            <v>5757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5764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5769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5778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5785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5786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5788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5790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5792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5793</v>
          </cell>
          <cell r="B985">
            <v>0</v>
          </cell>
          <cell r="C985">
            <v>0</v>
          </cell>
          <cell r="D985">
            <v>0</v>
          </cell>
        </row>
        <row r="986">
          <cell r="A986">
            <v>5777</v>
          </cell>
          <cell r="B986">
            <v>0</v>
          </cell>
          <cell r="C986">
            <v>0</v>
          </cell>
          <cell r="D986">
            <v>0</v>
          </cell>
        </row>
        <row r="987">
          <cell r="A987">
            <v>5794</v>
          </cell>
          <cell r="B987">
            <v>0</v>
          </cell>
          <cell r="C987">
            <v>0</v>
          </cell>
          <cell r="D987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BG2193"/>
  <sheetViews>
    <sheetView showGridLines="0" tabSelected="1" view="pageBreakPreview" topLeftCell="A88" zoomScale="148" zoomScaleSheetLayoutView="148" workbookViewId="0">
      <selection activeCell="A99" sqref="A99"/>
    </sheetView>
  </sheetViews>
  <sheetFormatPr baseColWidth="10" defaultRowHeight="16.5"/>
  <cols>
    <col min="1" max="1" width="8.42578125" style="295" customWidth="1"/>
    <col min="2" max="2" width="9" style="111" hidden="1" customWidth="1"/>
    <col min="3" max="3" width="7.7109375" style="111" customWidth="1"/>
    <col min="4" max="4" width="8.28515625" style="111" customWidth="1"/>
    <col min="5" max="5" width="21.42578125" style="111" customWidth="1"/>
    <col min="6" max="6" width="49.85546875" style="111" customWidth="1"/>
    <col min="7" max="7" width="10.42578125" style="248" customWidth="1"/>
    <col min="8" max="8" width="12.85546875" style="311" customWidth="1"/>
    <col min="9" max="9" width="10.28515625" style="311" customWidth="1"/>
    <col min="10" max="10" width="12" style="248" customWidth="1"/>
    <col min="11" max="11" width="10.28515625" style="248" customWidth="1"/>
    <col min="12" max="12" width="12.28515625" style="248" customWidth="1"/>
    <col min="13" max="13" width="10.42578125" style="248" customWidth="1"/>
    <col min="14" max="15" width="12.7109375" style="248" customWidth="1"/>
    <col min="16" max="16" width="12.140625" style="248" customWidth="1"/>
    <col min="17" max="17" width="10.5703125" style="248" customWidth="1"/>
    <col min="18" max="18" width="10.7109375" style="248" customWidth="1"/>
    <col min="19" max="19" width="11.140625" style="248" customWidth="1"/>
    <col min="20" max="20" width="15.42578125" style="248" customWidth="1"/>
    <col min="21" max="21" width="12.7109375" style="248" customWidth="1"/>
    <col min="22" max="22" width="14.85546875" style="248" customWidth="1"/>
    <col min="23" max="23" width="13.5703125" style="248" customWidth="1"/>
    <col min="24" max="24" width="8.85546875" style="112" customWidth="1"/>
    <col min="25" max="25" width="8.28515625" style="112" customWidth="1"/>
    <col min="26" max="26" width="9.85546875" style="290" customWidth="1"/>
    <col min="27" max="27" width="9.28515625" style="290" customWidth="1"/>
    <col min="28" max="28" width="6.42578125" style="290" customWidth="1"/>
    <col min="29" max="29" width="14.140625" style="290" customWidth="1"/>
    <col min="30" max="30" width="14.42578125" style="290" customWidth="1"/>
    <col min="31" max="31" width="11.42578125" style="290"/>
    <col min="32" max="32" width="12.28515625" style="290" customWidth="1"/>
    <col min="33" max="33" width="16" style="290" customWidth="1"/>
    <col min="34" max="34" width="12.7109375" style="290" customWidth="1"/>
    <col min="35" max="35" width="12.42578125" style="290" customWidth="1"/>
    <col min="36" max="36" width="11" style="290" customWidth="1"/>
    <col min="37" max="37" width="16" style="290" customWidth="1"/>
    <col min="38" max="38" width="12.5703125" style="290" customWidth="1"/>
    <col min="39" max="39" width="14.140625" style="290" customWidth="1"/>
    <col min="40" max="41" width="15.85546875" style="290" customWidth="1"/>
    <col min="42" max="42" width="16.140625" style="290" customWidth="1"/>
    <col min="43" max="43" width="16" style="290" customWidth="1"/>
    <col min="44" max="44" width="14.42578125" style="290" customWidth="1"/>
    <col min="45" max="46" width="16.28515625" style="290" customWidth="1"/>
    <col min="47" max="47" width="7.7109375" style="290" customWidth="1"/>
    <col min="48" max="48" width="18" style="290" customWidth="1"/>
    <col min="49" max="50" width="11.42578125" style="290"/>
    <col min="51" max="51" width="16.5703125" style="290" customWidth="1"/>
    <col min="52" max="52" width="11.42578125" style="290"/>
    <col min="53" max="53" width="29.42578125" style="290" customWidth="1"/>
    <col min="54" max="54" width="18.5703125" style="290" customWidth="1"/>
    <col min="55" max="16384" width="11.42578125" style="290"/>
  </cols>
  <sheetData>
    <row r="1" spans="1:59">
      <c r="A1" s="295" t="s">
        <v>616</v>
      </c>
      <c r="H1" s="248"/>
      <c r="I1" s="246"/>
      <c r="W1" s="301"/>
    </row>
    <row r="2" spans="1:59" s="226" customFormat="1" ht="18.75">
      <c r="A2" s="295" t="s">
        <v>1792</v>
      </c>
      <c r="B2" s="111"/>
      <c r="C2" s="111"/>
      <c r="D2" s="111"/>
      <c r="E2" s="111"/>
      <c r="F2" s="111"/>
      <c r="G2" s="248"/>
      <c r="H2" s="246"/>
      <c r="I2" s="246"/>
      <c r="J2" s="302"/>
      <c r="K2" s="248"/>
      <c r="L2" s="248"/>
      <c r="M2" s="248"/>
      <c r="N2" s="248"/>
      <c r="O2" s="248"/>
      <c r="P2" s="248"/>
      <c r="Q2" s="247"/>
      <c r="R2" s="247"/>
      <c r="S2" s="247"/>
      <c r="T2" s="248"/>
      <c r="U2" s="248"/>
      <c r="V2" s="248"/>
      <c r="W2" s="248"/>
      <c r="X2" s="112"/>
      <c r="Y2" s="112"/>
    </row>
    <row r="3" spans="1:59" s="226" customFormat="1" ht="9.75" customHeight="1">
      <c r="A3" s="295"/>
      <c r="B3" s="111"/>
      <c r="C3" s="111"/>
      <c r="D3" s="111"/>
      <c r="E3" s="111"/>
      <c r="F3" s="111"/>
      <c r="G3" s="248"/>
      <c r="H3" s="246"/>
      <c r="I3" s="246"/>
      <c r="J3" s="248"/>
      <c r="K3" s="248"/>
      <c r="L3" s="248"/>
      <c r="M3" s="248"/>
      <c r="N3" s="248"/>
      <c r="O3" s="248"/>
      <c r="P3" s="248"/>
      <c r="Q3" s="247"/>
      <c r="R3" s="247"/>
      <c r="S3" s="247"/>
      <c r="T3" s="248"/>
      <c r="U3" s="248"/>
      <c r="V3" s="248"/>
      <c r="W3" s="248"/>
      <c r="X3" s="112"/>
      <c r="Y3" s="112"/>
    </row>
    <row r="4" spans="1:59" s="327" customFormat="1" ht="27.75" customHeight="1">
      <c r="A4" s="335" t="s">
        <v>1922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227"/>
      <c r="Y4" s="228"/>
    </row>
    <row r="5" spans="1:59" s="229" customFormat="1" ht="20.25" customHeight="1">
      <c r="A5" s="295"/>
      <c r="B5" s="111"/>
      <c r="C5" s="111"/>
      <c r="D5" s="111"/>
      <c r="E5" s="111"/>
      <c r="F5" s="111"/>
      <c r="G5" s="248"/>
      <c r="H5" s="246"/>
      <c r="I5" s="246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112"/>
      <c r="Y5" s="112"/>
    </row>
    <row r="6" spans="1:59" s="226" customFormat="1" ht="18.75">
      <c r="A6" s="295" t="s">
        <v>1838</v>
      </c>
      <c r="B6" s="111"/>
      <c r="C6" s="111"/>
      <c r="D6" s="111"/>
      <c r="E6" s="111"/>
      <c r="F6" s="111"/>
      <c r="G6" s="248"/>
      <c r="H6" s="246"/>
      <c r="I6" s="246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301"/>
      <c r="X6" s="112"/>
      <c r="Y6" s="112"/>
    </row>
    <row r="7" spans="1:59" s="262" customFormat="1">
      <c r="A7" s="330" t="s">
        <v>236</v>
      </c>
      <c r="B7" s="230" t="s">
        <v>546</v>
      </c>
      <c r="C7" s="230" t="s">
        <v>153</v>
      </c>
      <c r="D7" s="231" t="s">
        <v>538</v>
      </c>
      <c r="E7" s="230" t="s">
        <v>22</v>
      </c>
      <c r="F7" s="230" t="s">
        <v>154</v>
      </c>
      <c r="G7" s="303" t="s">
        <v>503</v>
      </c>
      <c r="H7" s="303" t="s">
        <v>505</v>
      </c>
      <c r="I7" s="303" t="s">
        <v>535</v>
      </c>
      <c r="J7" s="303" t="s">
        <v>507</v>
      </c>
      <c r="K7" s="304" t="s">
        <v>509</v>
      </c>
      <c r="L7" s="305" t="s">
        <v>511</v>
      </c>
      <c r="M7" s="304" t="s">
        <v>514</v>
      </c>
      <c r="N7" s="304" t="s">
        <v>669</v>
      </c>
      <c r="O7" s="304" t="s">
        <v>603</v>
      </c>
      <c r="P7" s="303" t="s">
        <v>518</v>
      </c>
      <c r="Q7" s="303" t="s">
        <v>517</v>
      </c>
      <c r="R7" s="303" t="s">
        <v>528</v>
      </c>
      <c r="S7" s="304" t="s">
        <v>485</v>
      </c>
      <c r="T7" s="303" t="s">
        <v>1785</v>
      </c>
      <c r="U7" s="303" t="s">
        <v>1787</v>
      </c>
      <c r="V7" s="303" t="s">
        <v>1788</v>
      </c>
      <c r="W7" s="303" t="s">
        <v>532</v>
      </c>
      <c r="X7" s="112"/>
      <c r="Y7" s="112"/>
      <c r="AX7" s="236"/>
      <c r="AY7" s="236"/>
      <c r="AZ7" s="236"/>
      <c r="BA7" s="236"/>
      <c r="BB7" s="236"/>
      <c r="BC7" s="236"/>
      <c r="BD7" s="236"/>
      <c r="BE7" s="236"/>
      <c r="BF7" s="236"/>
      <c r="BG7" s="236"/>
    </row>
    <row r="8" spans="1:59" s="262" customFormat="1">
      <c r="A8" s="331" t="s">
        <v>155</v>
      </c>
      <c r="B8" s="232" t="s">
        <v>613</v>
      </c>
      <c r="C8" s="232" t="s">
        <v>540</v>
      </c>
      <c r="D8" s="233" t="s">
        <v>539</v>
      </c>
      <c r="E8" s="232" t="s">
        <v>614</v>
      </c>
      <c r="F8" s="232"/>
      <c r="G8" s="328" t="s">
        <v>504</v>
      </c>
      <c r="H8" s="328" t="s">
        <v>506</v>
      </c>
      <c r="I8" s="328" t="s">
        <v>537</v>
      </c>
      <c r="J8" s="328" t="s">
        <v>508</v>
      </c>
      <c r="K8" s="306" t="s">
        <v>510</v>
      </c>
      <c r="L8" s="307"/>
      <c r="M8" s="306"/>
      <c r="N8" s="306" t="s">
        <v>670</v>
      </c>
      <c r="O8" s="308" t="s">
        <v>611</v>
      </c>
      <c r="P8" s="328" t="s">
        <v>519</v>
      </c>
      <c r="Q8" s="328" t="s">
        <v>530</v>
      </c>
      <c r="R8" s="328" t="s">
        <v>529</v>
      </c>
      <c r="S8" s="308" t="s">
        <v>565</v>
      </c>
      <c r="T8" s="309" t="s">
        <v>1786</v>
      </c>
      <c r="U8" s="309" t="s">
        <v>377</v>
      </c>
      <c r="V8" s="309" t="s">
        <v>377</v>
      </c>
      <c r="W8" s="328" t="s">
        <v>531</v>
      </c>
      <c r="X8" s="112"/>
      <c r="Y8" s="112"/>
      <c r="AX8" s="235"/>
      <c r="AY8" s="236"/>
      <c r="AZ8" s="236"/>
      <c r="BA8" s="235"/>
      <c r="BB8" s="236"/>
      <c r="BC8" s="237"/>
      <c r="BD8" s="238"/>
      <c r="BE8" s="238"/>
      <c r="BF8" s="236"/>
      <c r="BG8" s="236"/>
    </row>
    <row r="9" spans="1:59" s="262" customFormat="1">
      <c r="A9" s="179">
        <v>166</v>
      </c>
      <c r="B9" s="106">
        <v>4081</v>
      </c>
      <c r="C9" s="106">
        <v>1</v>
      </c>
      <c r="D9" s="106">
        <v>2</v>
      </c>
      <c r="E9" s="107" t="s">
        <v>644</v>
      </c>
      <c r="F9" s="111" t="s">
        <v>364</v>
      </c>
      <c r="G9" s="109">
        <f t="shared" ref="G9:G14" si="0">VLOOKUP(E9,REMU,3,0)</f>
        <v>25</v>
      </c>
      <c r="H9" s="109">
        <f t="shared" ref="H9:H14" si="1">VLOOKUP(E9,REMU,4,0)</f>
        <v>14.37</v>
      </c>
      <c r="I9" s="109">
        <f t="shared" ref="I9:I14" si="2">VLOOKUP(E9,REMU,8,0)</f>
        <v>0</v>
      </c>
      <c r="J9" s="239">
        <f t="shared" ref="J9:J14" si="3">VLOOKUP(E9,REMU,7,0)</f>
        <v>343.6</v>
      </c>
      <c r="K9" s="109">
        <f t="shared" ref="K9:K14" si="4">VLOOKUP(E9,REMU,10,0)</f>
        <v>0</v>
      </c>
      <c r="L9" s="109">
        <f>SUM(G9:K9)</f>
        <v>382.97</v>
      </c>
      <c r="M9" s="109">
        <f t="shared" ref="M9:M14" si="5">VLOOKUP(E9,REMU,12,0)</f>
        <v>40.700000000000003</v>
      </c>
      <c r="N9" s="109">
        <f t="shared" ref="N9:N14" si="6">VLOOKUP(E9,REMU,13,0)</f>
        <v>100</v>
      </c>
      <c r="O9" s="109">
        <f t="shared" ref="O9:O14" si="7">VLOOKUP(E9,REMU,19,0)</f>
        <v>30</v>
      </c>
      <c r="P9" s="109">
        <f t="shared" ref="P9:P14" si="8">VLOOKUP(E9,REMU,16,0)</f>
        <v>63.79</v>
      </c>
      <c r="Q9" s="109">
        <f t="shared" ref="Q9:Q14" si="9">VLOOKUP(E9,REMU,17,0)</f>
        <v>74</v>
      </c>
      <c r="R9" s="109">
        <f t="shared" ref="R9:R14" si="10">VLOOKUP(E9,REMU,18,0)</f>
        <v>85.84</v>
      </c>
      <c r="S9" s="109">
        <f t="shared" ref="S9" si="11">VLOOKUP(E9,DSUP,2,FALSE)</f>
        <v>80</v>
      </c>
      <c r="T9" s="109">
        <f t="shared" ref="T9:T14" si="12">IF(F9="VACANTE",0,VLOOKUP(F9,HOMO,8,0))</f>
        <v>0</v>
      </c>
      <c r="U9" s="109">
        <f t="shared" ref="U9:U14" si="13">IF(F9="VACANTE",0,VLOOKUP(F9,HOMO,9,0))</f>
        <v>0</v>
      </c>
      <c r="V9" s="109">
        <f t="shared" ref="V9:V15" si="14">+IF(D9=0,0,(VLOOKUP(E9,CATE,2,0)-L9-SUM(M9:U9)))</f>
        <v>146.69999999999999</v>
      </c>
      <c r="W9" s="109">
        <f t="shared" ref="W9:W14" si="15">+L9+SUM(M9:V9)</f>
        <v>1004</v>
      </c>
      <c r="X9" s="112"/>
      <c r="Y9" s="112"/>
    </row>
    <row r="10" spans="1:59" s="262" customFormat="1">
      <c r="A10" s="179">
        <v>222</v>
      </c>
      <c r="B10" s="106"/>
      <c r="C10" s="106">
        <v>1</v>
      </c>
      <c r="D10" s="106">
        <v>0</v>
      </c>
      <c r="E10" s="107" t="s">
        <v>756</v>
      </c>
      <c r="F10" s="108" t="s">
        <v>364</v>
      </c>
      <c r="G10" s="109">
        <f t="shared" si="0"/>
        <v>50</v>
      </c>
      <c r="H10" s="109">
        <f t="shared" si="1"/>
        <v>20.75</v>
      </c>
      <c r="I10" s="109">
        <f t="shared" si="2"/>
        <v>0</v>
      </c>
      <c r="J10" s="239">
        <f t="shared" si="3"/>
        <v>338.21</v>
      </c>
      <c r="K10" s="109">
        <f t="shared" si="4"/>
        <v>5</v>
      </c>
      <c r="L10" s="109">
        <f t="shared" ref="L10:L14" si="16">SUM(G10:K10)</f>
        <v>413.96</v>
      </c>
      <c r="M10" s="109">
        <f t="shared" si="5"/>
        <v>58.8</v>
      </c>
      <c r="N10" s="109">
        <f t="shared" si="6"/>
        <v>100</v>
      </c>
      <c r="O10" s="109">
        <f t="shared" si="7"/>
        <v>20</v>
      </c>
      <c r="P10" s="109">
        <f t="shared" si="8"/>
        <v>67.650000000000006</v>
      </c>
      <c r="Q10" s="109">
        <f t="shared" si="9"/>
        <v>78.47</v>
      </c>
      <c r="R10" s="109">
        <f t="shared" si="10"/>
        <v>91.03</v>
      </c>
      <c r="S10" s="109">
        <f t="shared" ref="S10:S14" si="17">VLOOKUP(E10,DSUP,2,FALSE)</f>
        <v>150</v>
      </c>
      <c r="T10" s="109">
        <f t="shared" si="12"/>
        <v>0</v>
      </c>
      <c r="U10" s="109">
        <f t="shared" si="13"/>
        <v>0</v>
      </c>
      <c r="V10" s="109">
        <f t="shared" si="14"/>
        <v>0</v>
      </c>
      <c r="W10" s="109">
        <f t="shared" si="15"/>
        <v>979.91</v>
      </c>
      <c r="X10" s="112"/>
      <c r="Y10" s="112"/>
    </row>
    <row r="11" spans="1:59" s="262" customFormat="1">
      <c r="A11" s="179">
        <v>981</v>
      </c>
      <c r="B11" s="106"/>
      <c r="C11" s="106">
        <v>1</v>
      </c>
      <c r="D11" s="106">
        <v>0</v>
      </c>
      <c r="E11" s="107" t="s">
        <v>161</v>
      </c>
      <c r="F11" s="108" t="s">
        <v>364</v>
      </c>
      <c r="G11" s="109">
        <f t="shared" si="0"/>
        <v>50</v>
      </c>
      <c r="H11" s="109">
        <f t="shared" si="1"/>
        <v>23.41</v>
      </c>
      <c r="I11" s="109">
        <f t="shared" si="2"/>
        <v>0</v>
      </c>
      <c r="J11" s="239">
        <f t="shared" si="3"/>
        <v>492.53</v>
      </c>
      <c r="K11" s="109">
        <f t="shared" si="4"/>
        <v>5</v>
      </c>
      <c r="L11" s="109">
        <f t="shared" si="16"/>
        <v>570.94000000000005</v>
      </c>
      <c r="M11" s="109">
        <f t="shared" si="5"/>
        <v>69.180000000000007</v>
      </c>
      <c r="N11" s="109">
        <f t="shared" si="6"/>
        <v>100</v>
      </c>
      <c r="O11" s="109">
        <f t="shared" si="7"/>
        <v>105</v>
      </c>
      <c r="P11" s="109">
        <f t="shared" si="8"/>
        <v>94.43</v>
      </c>
      <c r="Q11" s="109">
        <f t="shared" si="9"/>
        <v>109.54</v>
      </c>
      <c r="R11" s="109">
        <f t="shared" si="10"/>
        <v>127.06</v>
      </c>
      <c r="S11" s="109">
        <f t="shared" si="17"/>
        <v>180</v>
      </c>
      <c r="T11" s="109">
        <f t="shared" si="12"/>
        <v>0</v>
      </c>
      <c r="U11" s="109">
        <f t="shared" si="13"/>
        <v>0</v>
      </c>
      <c r="V11" s="109">
        <f t="shared" si="14"/>
        <v>0</v>
      </c>
      <c r="W11" s="109">
        <f t="shared" si="15"/>
        <v>1356.15</v>
      </c>
      <c r="X11" s="112"/>
      <c r="Y11" s="112"/>
    </row>
    <row r="12" spans="1:59" s="262" customFormat="1">
      <c r="A12" s="179">
        <v>327</v>
      </c>
      <c r="B12" s="106"/>
      <c r="C12" s="106">
        <v>1</v>
      </c>
      <c r="D12" s="106">
        <v>0</v>
      </c>
      <c r="E12" s="107" t="s">
        <v>756</v>
      </c>
      <c r="F12" s="108" t="s">
        <v>364</v>
      </c>
      <c r="G12" s="109">
        <f t="shared" si="0"/>
        <v>50</v>
      </c>
      <c r="H12" s="109">
        <f t="shared" si="1"/>
        <v>20.75</v>
      </c>
      <c r="I12" s="109">
        <f t="shared" si="2"/>
        <v>0</v>
      </c>
      <c r="J12" s="239">
        <f t="shared" si="3"/>
        <v>338.21</v>
      </c>
      <c r="K12" s="109">
        <f t="shared" si="4"/>
        <v>5</v>
      </c>
      <c r="L12" s="109">
        <f t="shared" si="16"/>
        <v>413.96</v>
      </c>
      <c r="M12" s="109">
        <f t="shared" si="5"/>
        <v>58.8</v>
      </c>
      <c r="N12" s="109">
        <f t="shared" si="6"/>
        <v>100</v>
      </c>
      <c r="O12" s="109">
        <f t="shared" si="7"/>
        <v>20</v>
      </c>
      <c r="P12" s="109">
        <f t="shared" si="8"/>
        <v>67.650000000000006</v>
      </c>
      <c r="Q12" s="109">
        <f t="shared" si="9"/>
        <v>78.47</v>
      </c>
      <c r="R12" s="109">
        <f t="shared" si="10"/>
        <v>91.03</v>
      </c>
      <c r="S12" s="109">
        <f t="shared" si="17"/>
        <v>150</v>
      </c>
      <c r="T12" s="109">
        <f t="shared" si="12"/>
        <v>0</v>
      </c>
      <c r="U12" s="109">
        <f t="shared" si="13"/>
        <v>0</v>
      </c>
      <c r="V12" s="109">
        <f t="shared" si="14"/>
        <v>0</v>
      </c>
      <c r="W12" s="109">
        <f t="shared" si="15"/>
        <v>979.91</v>
      </c>
      <c r="X12" s="112"/>
      <c r="Y12" s="112"/>
    </row>
    <row r="13" spans="1:59" s="262" customFormat="1">
      <c r="A13" s="179">
        <v>328</v>
      </c>
      <c r="B13" s="106"/>
      <c r="C13" s="106">
        <v>1</v>
      </c>
      <c r="D13" s="106">
        <v>0</v>
      </c>
      <c r="E13" s="107" t="s">
        <v>756</v>
      </c>
      <c r="F13" s="108" t="s">
        <v>364</v>
      </c>
      <c r="G13" s="109">
        <f t="shared" si="0"/>
        <v>50</v>
      </c>
      <c r="H13" s="109">
        <f t="shared" si="1"/>
        <v>20.75</v>
      </c>
      <c r="I13" s="109">
        <f t="shared" si="2"/>
        <v>0</v>
      </c>
      <c r="J13" s="239">
        <f t="shared" si="3"/>
        <v>338.21</v>
      </c>
      <c r="K13" s="109">
        <f t="shared" si="4"/>
        <v>5</v>
      </c>
      <c r="L13" s="109">
        <f t="shared" si="16"/>
        <v>413.96</v>
      </c>
      <c r="M13" s="109">
        <f t="shared" si="5"/>
        <v>58.8</v>
      </c>
      <c r="N13" s="109">
        <f t="shared" si="6"/>
        <v>100</v>
      </c>
      <c r="O13" s="109">
        <f t="shared" si="7"/>
        <v>20</v>
      </c>
      <c r="P13" s="109">
        <f t="shared" si="8"/>
        <v>67.650000000000006</v>
      </c>
      <c r="Q13" s="109">
        <f t="shared" si="9"/>
        <v>78.47</v>
      </c>
      <c r="R13" s="109">
        <f t="shared" si="10"/>
        <v>91.03</v>
      </c>
      <c r="S13" s="109">
        <f t="shared" si="17"/>
        <v>150</v>
      </c>
      <c r="T13" s="109">
        <f t="shared" si="12"/>
        <v>0</v>
      </c>
      <c r="U13" s="109">
        <f t="shared" si="13"/>
        <v>0</v>
      </c>
      <c r="V13" s="109">
        <f t="shared" si="14"/>
        <v>0</v>
      </c>
      <c r="W13" s="109">
        <f t="shared" si="15"/>
        <v>979.91</v>
      </c>
      <c r="X13" s="112"/>
      <c r="Y13" s="112"/>
    </row>
    <row r="14" spans="1:59" s="262" customFormat="1">
      <c r="A14" s="179">
        <v>330</v>
      </c>
      <c r="B14" s="106"/>
      <c r="C14" s="106">
        <v>1</v>
      </c>
      <c r="D14" s="106">
        <v>0</v>
      </c>
      <c r="E14" s="107" t="s">
        <v>756</v>
      </c>
      <c r="F14" s="108" t="s">
        <v>364</v>
      </c>
      <c r="G14" s="109">
        <f t="shared" si="0"/>
        <v>50</v>
      </c>
      <c r="H14" s="109">
        <f t="shared" si="1"/>
        <v>20.75</v>
      </c>
      <c r="I14" s="109">
        <f t="shared" si="2"/>
        <v>0</v>
      </c>
      <c r="J14" s="239">
        <f t="shared" si="3"/>
        <v>338.21</v>
      </c>
      <c r="K14" s="109">
        <f t="shared" si="4"/>
        <v>5</v>
      </c>
      <c r="L14" s="109">
        <f t="shared" si="16"/>
        <v>413.96</v>
      </c>
      <c r="M14" s="109">
        <f t="shared" si="5"/>
        <v>58.8</v>
      </c>
      <c r="N14" s="109">
        <f t="shared" si="6"/>
        <v>100</v>
      </c>
      <c r="O14" s="109">
        <f t="shared" si="7"/>
        <v>20</v>
      </c>
      <c r="P14" s="109">
        <f t="shared" si="8"/>
        <v>67.650000000000006</v>
      </c>
      <c r="Q14" s="109">
        <f t="shared" si="9"/>
        <v>78.47</v>
      </c>
      <c r="R14" s="109">
        <f t="shared" si="10"/>
        <v>91.03</v>
      </c>
      <c r="S14" s="109">
        <f t="shared" si="17"/>
        <v>150</v>
      </c>
      <c r="T14" s="109">
        <f t="shared" si="12"/>
        <v>0</v>
      </c>
      <c r="U14" s="109">
        <f t="shared" si="13"/>
        <v>0</v>
      </c>
      <c r="V14" s="109">
        <f t="shared" si="14"/>
        <v>0</v>
      </c>
      <c r="W14" s="109">
        <f t="shared" si="15"/>
        <v>979.91</v>
      </c>
      <c r="X14" s="112"/>
      <c r="Y14" s="112"/>
    </row>
    <row r="15" spans="1:59" s="262" customFormat="1">
      <c r="A15" s="179">
        <v>525</v>
      </c>
      <c r="B15" s="106"/>
      <c r="C15" s="106">
        <v>1</v>
      </c>
      <c r="D15" s="106">
        <v>2</v>
      </c>
      <c r="E15" s="107" t="s">
        <v>644</v>
      </c>
      <c r="F15" s="108" t="s">
        <v>364</v>
      </c>
      <c r="G15" s="109">
        <f t="shared" ref="G15" si="18">VLOOKUP(E15,REMU,3,0)</f>
        <v>25</v>
      </c>
      <c r="H15" s="109">
        <f t="shared" ref="H15" si="19">VLOOKUP(E15,REMU,4,0)</f>
        <v>14.37</v>
      </c>
      <c r="I15" s="109">
        <f t="shared" ref="I15" si="20">VLOOKUP(E15,REMU,8,0)</f>
        <v>0</v>
      </c>
      <c r="J15" s="239">
        <f t="shared" ref="J15" si="21">VLOOKUP(E15,REMU,7,0)</f>
        <v>343.6</v>
      </c>
      <c r="K15" s="109">
        <f t="shared" ref="K15" si="22">VLOOKUP(E15,REMU,10,0)</f>
        <v>0</v>
      </c>
      <c r="L15" s="109">
        <f t="shared" ref="L15" si="23">SUM(G15:K15)</f>
        <v>382.97</v>
      </c>
      <c r="M15" s="109">
        <f t="shared" ref="M15" si="24">VLOOKUP(E15,REMU,12,0)</f>
        <v>40.700000000000003</v>
      </c>
      <c r="N15" s="109">
        <f t="shared" ref="N15" si="25">VLOOKUP(E15,REMU,13,0)</f>
        <v>100</v>
      </c>
      <c r="O15" s="109">
        <f t="shared" ref="O15" si="26">VLOOKUP(E15,REMU,19,0)</f>
        <v>30</v>
      </c>
      <c r="P15" s="109">
        <f t="shared" ref="P15" si="27">VLOOKUP(E15,REMU,16,0)</f>
        <v>63.79</v>
      </c>
      <c r="Q15" s="109">
        <f t="shared" ref="Q15" si="28">VLOOKUP(E15,REMU,17,0)</f>
        <v>74</v>
      </c>
      <c r="R15" s="109">
        <f t="shared" ref="R15" si="29">VLOOKUP(E15,REMU,18,0)</f>
        <v>85.84</v>
      </c>
      <c r="S15" s="109">
        <f t="shared" ref="S15" si="30">VLOOKUP(E15,DSUP,2,FALSE)</f>
        <v>80</v>
      </c>
      <c r="T15" s="109">
        <f t="shared" ref="T15" si="31">IF(F15="VACANTE",0,VLOOKUP(F15,HOMO,8,0))</f>
        <v>0</v>
      </c>
      <c r="U15" s="109">
        <f t="shared" ref="U15" si="32">IF(F15="VACANTE",0,VLOOKUP(F15,HOMO,9,0))</f>
        <v>0</v>
      </c>
      <c r="V15" s="109">
        <f t="shared" si="14"/>
        <v>146.69999999999999</v>
      </c>
      <c r="W15" s="109">
        <f t="shared" ref="W15" si="33">+L15+SUM(M15:V15)</f>
        <v>1004</v>
      </c>
      <c r="X15" s="112"/>
      <c r="Y15" s="112"/>
    </row>
    <row r="16" spans="1:59" s="262" customFormat="1">
      <c r="A16" s="332" t="s">
        <v>152</v>
      </c>
      <c r="B16" s="240"/>
      <c r="C16" s="106">
        <f>SUM(C9:C15)</f>
        <v>7</v>
      </c>
      <c r="D16" s="106">
        <f>COUNTIF(D9:D15,"1")</f>
        <v>0</v>
      </c>
      <c r="E16" s="106"/>
      <c r="F16" s="106" t="s">
        <v>545</v>
      </c>
      <c r="G16" s="239">
        <f t="shared" ref="G16:W16" si="34">SUM(G9:G15)</f>
        <v>300</v>
      </c>
      <c r="H16" s="239">
        <f t="shared" si="34"/>
        <v>135.15</v>
      </c>
      <c r="I16" s="239">
        <f t="shared" si="34"/>
        <v>0</v>
      </c>
      <c r="J16" s="239">
        <f t="shared" si="34"/>
        <v>2532.5700000000002</v>
      </c>
      <c r="K16" s="239">
        <f t="shared" si="34"/>
        <v>25</v>
      </c>
      <c r="L16" s="239">
        <f t="shared" si="34"/>
        <v>2992.72</v>
      </c>
      <c r="M16" s="239">
        <f t="shared" si="34"/>
        <v>385.78</v>
      </c>
      <c r="N16" s="239">
        <f t="shared" si="34"/>
        <v>700</v>
      </c>
      <c r="O16" s="239">
        <f t="shared" si="34"/>
        <v>245</v>
      </c>
      <c r="P16" s="239">
        <f t="shared" si="34"/>
        <v>492.61</v>
      </c>
      <c r="Q16" s="239">
        <f t="shared" si="34"/>
        <v>571.41999999999996</v>
      </c>
      <c r="R16" s="239">
        <f t="shared" si="34"/>
        <v>662.86</v>
      </c>
      <c r="S16" s="239">
        <f t="shared" si="34"/>
        <v>940</v>
      </c>
      <c r="T16" s="239">
        <f t="shared" si="34"/>
        <v>0</v>
      </c>
      <c r="U16" s="239">
        <f t="shared" si="34"/>
        <v>0</v>
      </c>
      <c r="V16" s="239">
        <f t="shared" si="34"/>
        <v>293.39999999999998</v>
      </c>
      <c r="W16" s="239">
        <f t="shared" si="34"/>
        <v>7283.79</v>
      </c>
      <c r="X16" s="112"/>
      <c r="Y16" s="112"/>
    </row>
    <row r="17" spans="1:59" s="226" customFormat="1" ht="18.75">
      <c r="A17" s="295" t="s">
        <v>20</v>
      </c>
      <c r="B17" s="241"/>
      <c r="C17" s="241"/>
      <c r="D17" s="241"/>
      <c r="E17" s="244"/>
      <c r="F17" s="241"/>
      <c r="G17" s="248"/>
      <c r="H17" s="246"/>
      <c r="I17" s="246"/>
      <c r="J17" s="247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112"/>
      <c r="Y17" s="112"/>
    </row>
    <row r="18" spans="1:59" s="226" customFormat="1" ht="18.75">
      <c r="A18" s="299" t="s">
        <v>158</v>
      </c>
      <c r="B18" s="242"/>
      <c r="C18" s="241"/>
      <c r="D18" s="243"/>
      <c r="E18" s="244"/>
      <c r="F18" s="326"/>
      <c r="G18" s="245"/>
      <c r="H18" s="246"/>
      <c r="I18" s="246"/>
      <c r="J18" s="247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112"/>
      <c r="Y18" s="112"/>
    </row>
    <row r="19" spans="1:59" s="226" customFormat="1" ht="18.75">
      <c r="A19" s="299" t="s">
        <v>159</v>
      </c>
      <c r="B19" s="242"/>
      <c r="C19" s="241"/>
      <c r="D19" s="243" t="s">
        <v>23</v>
      </c>
      <c r="E19" s="244"/>
      <c r="F19" s="241"/>
      <c r="G19" s="248"/>
      <c r="H19" s="246"/>
      <c r="I19" s="246"/>
      <c r="J19" s="247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112"/>
      <c r="Y19" s="112"/>
    </row>
    <row r="20" spans="1:59" s="226" customFormat="1" ht="18.75">
      <c r="A20" s="299" t="s">
        <v>159</v>
      </c>
      <c r="B20" s="242"/>
      <c r="C20" s="241"/>
      <c r="D20" s="243" t="s">
        <v>24</v>
      </c>
      <c r="E20" s="244"/>
      <c r="F20" s="241"/>
      <c r="G20" s="248"/>
      <c r="H20" s="246"/>
      <c r="I20" s="246"/>
      <c r="J20" s="247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112"/>
      <c r="Y20" s="112"/>
    </row>
    <row r="21" spans="1:59" s="226" customFormat="1" ht="18.75">
      <c r="A21" s="299" t="s">
        <v>159</v>
      </c>
      <c r="B21" s="242"/>
      <c r="C21" s="241"/>
      <c r="D21" s="243" t="s">
        <v>25</v>
      </c>
      <c r="E21" s="244"/>
      <c r="F21" s="241"/>
      <c r="G21" s="248"/>
      <c r="H21" s="246"/>
      <c r="I21" s="246"/>
      <c r="J21" s="247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112"/>
      <c r="Y21" s="112"/>
    </row>
    <row r="22" spans="1:59" s="226" customFormat="1" ht="18.75">
      <c r="A22" s="299" t="s">
        <v>159</v>
      </c>
      <c r="B22" s="242"/>
      <c r="C22" s="241"/>
      <c r="D22" s="243" t="s">
        <v>26</v>
      </c>
      <c r="E22" s="244"/>
      <c r="F22" s="241"/>
      <c r="G22" s="248"/>
      <c r="H22" s="246"/>
      <c r="I22" s="246"/>
      <c r="J22" s="247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112"/>
      <c r="Y22" s="112"/>
    </row>
    <row r="23" spans="1:59" s="226" customFormat="1" ht="18.75">
      <c r="A23" s="299" t="s">
        <v>54</v>
      </c>
      <c r="B23" s="243"/>
      <c r="C23" s="269"/>
      <c r="D23" s="269"/>
      <c r="E23" s="269"/>
      <c r="F23" s="243"/>
      <c r="G23" s="247"/>
      <c r="H23" s="246"/>
      <c r="I23" s="246"/>
      <c r="J23" s="247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301"/>
      <c r="X23" s="112"/>
      <c r="Y23" s="112"/>
    </row>
    <row r="24" spans="1:59" s="262" customFormat="1" ht="15" customHeight="1">
      <c r="A24" s="343" t="s">
        <v>640</v>
      </c>
      <c r="B24" s="338" t="s">
        <v>642</v>
      </c>
      <c r="C24" s="342" t="s">
        <v>639</v>
      </c>
      <c r="D24" s="342" t="s">
        <v>638</v>
      </c>
      <c r="E24" s="340" t="s">
        <v>637</v>
      </c>
      <c r="F24" s="338" t="s">
        <v>154</v>
      </c>
      <c r="G24" s="336" t="s">
        <v>636</v>
      </c>
      <c r="H24" s="303" t="s">
        <v>505</v>
      </c>
      <c r="I24" s="303" t="s">
        <v>535</v>
      </c>
      <c r="J24" s="303" t="s">
        <v>507</v>
      </c>
      <c r="K24" s="304" t="s">
        <v>509</v>
      </c>
      <c r="L24" s="303" t="s">
        <v>511</v>
      </c>
      <c r="M24" s="303" t="s">
        <v>514</v>
      </c>
      <c r="N24" s="304" t="s">
        <v>669</v>
      </c>
      <c r="O24" s="304" t="s">
        <v>603</v>
      </c>
      <c r="P24" s="303" t="s">
        <v>518</v>
      </c>
      <c r="Q24" s="303" t="s">
        <v>517</v>
      </c>
      <c r="R24" s="303" t="s">
        <v>528</v>
      </c>
      <c r="S24" s="304" t="s">
        <v>485</v>
      </c>
      <c r="T24" s="303" t="s">
        <v>1785</v>
      </c>
      <c r="U24" s="303" t="s">
        <v>1787</v>
      </c>
      <c r="V24" s="303" t="s">
        <v>1788</v>
      </c>
      <c r="W24" s="303" t="s">
        <v>532</v>
      </c>
      <c r="X24" s="112"/>
      <c r="Y24" s="112"/>
    </row>
    <row r="25" spans="1:59" s="262" customFormat="1">
      <c r="A25" s="344"/>
      <c r="B25" s="339"/>
      <c r="C25" s="339"/>
      <c r="D25" s="339"/>
      <c r="E25" s="341"/>
      <c r="F25" s="339"/>
      <c r="G25" s="337"/>
      <c r="H25" s="328" t="s">
        <v>506</v>
      </c>
      <c r="I25" s="328" t="s">
        <v>537</v>
      </c>
      <c r="J25" s="328" t="s">
        <v>508</v>
      </c>
      <c r="K25" s="306" t="s">
        <v>510</v>
      </c>
      <c r="L25" s="328"/>
      <c r="M25" s="328"/>
      <c r="N25" s="306" t="s">
        <v>670</v>
      </c>
      <c r="O25" s="308" t="s">
        <v>611</v>
      </c>
      <c r="P25" s="328" t="s">
        <v>519</v>
      </c>
      <c r="Q25" s="328" t="s">
        <v>530</v>
      </c>
      <c r="R25" s="328" t="s">
        <v>529</v>
      </c>
      <c r="S25" s="308" t="s">
        <v>565</v>
      </c>
      <c r="T25" s="309" t="s">
        <v>1786</v>
      </c>
      <c r="U25" s="309" t="s">
        <v>377</v>
      </c>
      <c r="V25" s="309" t="s">
        <v>377</v>
      </c>
      <c r="W25" s="328" t="s">
        <v>531</v>
      </c>
      <c r="X25" s="112"/>
      <c r="Y25" s="112"/>
    </row>
    <row r="26" spans="1:59" s="262" customFormat="1">
      <c r="A26" s="179">
        <v>17</v>
      </c>
      <c r="B26" s="106">
        <v>1</v>
      </c>
      <c r="C26" s="106">
        <v>1</v>
      </c>
      <c r="D26" s="106">
        <v>1</v>
      </c>
      <c r="E26" s="107" t="s">
        <v>163</v>
      </c>
      <c r="F26" s="108" t="s">
        <v>1234</v>
      </c>
      <c r="G26" s="109">
        <f>VLOOKUP(E26,REMU,3,0)</f>
        <v>50</v>
      </c>
      <c r="H26" s="109">
        <f>VLOOKUP(E26,REMU,4,0)</f>
        <v>39.31</v>
      </c>
      <c r="I26" s="109">
        <f>VLOOKUP(E26,REMU,8,0)</f>
        <v>0</v>
      </c>
      <c r="J26" s="239">
        <f>VLOOKUP(E26,REMU,7,0)</f>
        <v>785.63</v>
      </c>
      <c r="K26" s="109">
        <f>VLOOKUP(E26,REMU,10,0)</f>
        <v>5</v>
      </c>
      <c r="L26" s="109">
        <f t="shared" ref="L26:L31" si="35">SUM(G26:K26)</f>
        <v>879.94</v>
      </c>
      <c r="M26" s="109">
        <f>VLOOKUP(E26,REMU,12,0)</f>
        <v>95.75</v>
      </c>
      <c r="N26" s="109">
        <f>VLOOKUP(E26,REMU,13,0)</f>
        <v>100</v>
      </c>
      <c r="O26" s="109">
        <f>VLOOKUP(E26,REMU,19,0)</f>
        <v>110</v>
      </c>
      <c r="P26" s="109">
        <f>VLOOKUP(E26,REMU,16,0)</f>
        <v>148.12</v>
      </c>
      <c r="Q26" s="109">
        <f>VLOOKUP(E26,REMU,17,0)</f>
        <v>171.82</v>
      </c>
      <c r="R26" s="109">
        <f>VLOOKUP(E26,REMU,18,0)</f>
        <v>199.31</v>
      </c>
      <c r="S26" s="109">
        <f>VLOOKUP(E26,DSUP,2,FALSE)</f>
        <v>210</v>
      </c>
      <c r="T26" s="109">
        <f t="shared" ref="T26:T42" si="36">IF(F26="VACANTE",0,VLOOKUP(F26,HOMO,8,0))</f>
        <v>130.37</v>
      </c>
      <c r="U26" s="109">
        <f t="shared" ref="U26:U42" si="37">IF(F26="VACANTE",0,VLOOKUP(F26,HOMO,9,0))</f>
        <v>280</v>
      </c>
      <c r="V26" s="109">
        <f t="shared" ref="V26:V42" si="38">+IF(D26=0,0,(VLOOKUP(E26,CATE,2,0)-L26-SUM(M26:U26)))</f>
        <v>682.69</v>
      </c>
      <c r="W26" s="109">
        <f t="shared" ref="W26:W42" si="39">+L26+SUM(M26:V26)</f>
        <v>3008</v>
      </c>
      <c r="X26" s="112"/>
      <c r="Y26" s="112"/>
    </row>
    <row r="27" spans="1:59" s="251" customFormat="1">
      <c r="A27" s="179">
        <v>35</v>
      </c>
      <c r="B27" s="249">
        <v>4687</v>
      </c>
      <c r="C27" s="106">
        <v>1</v>
      </c>
      <c r="D27" s="106">
        <v>0</v>
      </c>
      <c r="E27" s="107" t="s">
        <v>161</v>
      </c>
      <c r="F27" s="257" t="s">
        <v>364</v>
      </c>
      <c r="G27" s="109">
        <f t="shared" ref="G27:G42" si="40">VLOOKUP(E27,REMU,3,0)</f>
        <v>50</v>
      </c>
      <c r="H27" s="109">
        <f t="shared" ref="H27:H42" si="41">VLOOKUP(E27,REMU,4,0)</f>
        <v>23.41</v>
      </c>
      <c r="I27" s="109">
        <f t="shared" ref="I27:I42" si="42">VLOOKUP(E27,REMU,8,0)</f>
        <v>0</v>
      </c>
      <c r="J27" s="239">
        <f t="shared" ref="J27:J42" si="43">VLOOKUP(E27,REMU,7,0)</f>
        <v>492.53</v>
      </c>
      <c r="K27" s="109">
        <f t="shared" ref="K27:K42" si="44">VLOOKUP(E27,REMU,10,0)</f>
        <v>5</v>
      </c>
      <c r="L27" s="109">
        <f t="shared" si="35"/>
        <v>570.94000000000005</v>
      </c>
      <c r="M27" s="109">
        <f t="shared" ref="M27:M42" si="45">VLOOKUP(E27,REMU,12,0)</f>
        <v>69.180000000000007</v>
      </c>
      <c r="N27" s="109">
        <f t="shared" ref="N27:N42" si="46">VLOOKUP(E27,REMU,13,0)</f>
        <v>100</v>
      </c>
      <c r="O27" s="109">
        <f t="shared" ref="O27:O42" si="47">VLOOKUP(E27,REMU,19,0)</f>
        <v>105</v>
      </c>
      <c r="P27" s="109">
        <f t="shared" ref="P27:P42" si="48">VLOOKUP(E27,REMU,16,0)</f>
        <v>94.43</v>
      </c>
      <c r="Q27" s="109">
        <f t="shared" ref="Q27:Q42" si="49">VLOOKUP(E27,REMU,17,0)</f>
        <v>109.54</v>
      </c>
      <c r="R27" s="109">
        <f t="shared" ref="R27:R42" si="50">VLOOKUP(E27,REMU,18,0)</f>
        <v>127.06</v>
      </c>
      <c r="S27" s="109">
        <f t="shared" ref="S27:S42" si="51">VLOOKUP(E27,DSUP,2,FALSE)</f>
        <v>180</v>
      </c>
      <c r="T27" s="109">
        <f t="shared" si="36"/>
        <v>0</v>
      </c>
      <c r="U27" s="109">
        <f t="shared" si="37"/>
        <v>0</v>
      </c>
      <c r="V27" s="109">
        <f t="shared" si="38"/>
        <v>0</v>
      </c>
      <c r="W27" s="109">
        <f t="shared" si="39"/>
        <v>1356.15</v>
      </c>
      <c r="X27" s="250"/>
      <c r="Y27" s="250"/>
    </row>
    <row r="28" spans="1:59" s="262" customFormat="1">
      <c r="A28" s="179">
        <v>591</v>
      </c>
      <c r="B28" s="106"/>
      <c r="C28" s="106">
        <v>1</v>
      </c>
      <c r="D28" s="106">
        <v>1</v>
      </c>
      <c r="E28" s="107" t="s">
        <v>161</v>
      </c>
      <c r="F28" s="108" t="s">
        <v>675</v>
      </c>
      <c r="G28" s="109">
        <f t="shared" si="40"/>
        <v>50</v>
      </c>
      <c r="H28" s="109">
        <f t="shared" si="41"/>
        <v>23.41</v>
      </c>
      <c r="I28" s="109">
        <f t="shared" si="42"/>
        <v>0</v>
      </c>
      <c r="J28" s="239">
        <f t="shared" si="43"/>
        <v>492.53</v>
      </c>
      <c r="K28" s="109">
        <f t="shared" si="44"/>
        <v>5</v>
      </c>
      <c r="L28" s="109">
        <f t="shared" si="35"/>
        <v>570.94000000000005</v>
      </c>
      <c r="M28" s="109">
        <f t="shared" si="45"/>
        <v>69.180000000000007</v>
      </c>
      <c r="N28" s="109">
        <f t="shared" si="46"/>
        <v>100</v>
      </c>
      <c r="O28" s="109">
        <f t="shared" si="47"/>
        <v>105</v>
      </c>
      <c r="P28" s="109">
        <f t="shared" si="48"/>
        <v>94.43</v>
      </c>
      <c r="Q28" s="109">
        <f t="shared" si="49"/>
        <v>109.54</v>
      </c>
      <c r="R28" s="109">
        <f t="shared" si="50"/>
        <v>127.06</v>
      </c>
      <c r="S28" s="109">
        <f t="shared" si="51"/>
        <v>180</v>
      </c>
      <c r="T28" s="109">
        <f t="shared" si="36"/>
        <v>0</v>
      </c>
      <c r="U28" s="109">
        <f t="shared" si="37"/>
        <v>0</v>
      </c>
      <c r="V28" s="109">
        <f t="shared" si="38"/>
        <v>651.85</v>
      </c>
      <c r="W28" s="109">
        <f t="shared" si="39"/>
        <v>2008</v>
      </c>
      <c r="X28" s="112"/>
      <c r="Y28" s="112"/>
      <c r="AX28" s="235"/>
      <c r="AY28" s="236"/>
      <c r="AZ28" s="236"/>
      <c r="BA28" s="252"/>
      <c r="BB28" s="253"/>
      <c r="BC28" s="236"/>
      <c r="BD28" s="235"/>
      <c r="BE28" s="235"/>
      <c r="BF28" s="236"/>
      <c r="BG28" s="236"/>
    </row>
    <row r="29" spans="1:59" s="262" customFormat="1">
      <c r="A29" s="179">
        <v>735</v>
      </c>
      <c r="B29" s="106"/>
      <c r="C29" s="106">
        <v>1</v>
      </c>
      <c r="D29" s="106">
        <v>1</v>
      </c>
      <c r="E29" s="107" t="s">
        <v>161</v>
      </c>
      <c r="F29" s="108" t="s">
        <v>1306</v>
      </c>
      <c r="G29" s="109">
        <f t="shared" si="40"/>
        <v>50</v>
      </c>
      <c r="H29" s="109">
        <f t="shared" si="41"/>
        <v>23.41</v>
      </c>
      <c r="I29" s="109">
        <f t="shared" si="42"/>
        <v>0</v>
      </c>
      <c r="J29" s="239">
        <f t="shared" si="43"/>
        <v>492.53</v>
      </c>
      <c r="K29" s="109">
        <f t="shared" si="44"/>
        <v>5</v>
      </c>
      <c r="L29" s="109">
        <f t="shared" si="35"/>
        <v>570.94000000000005</v>
      </c>
      <c r="M29" s="109">
        <f t="shared" si="45"/>
        <v>69.180000000000007</v>
      </c>
      <c r="N29" s="109">
        <f t="shared" si="46"/>
        <v>100</v>
      </c>
      <c r="O29" s="109">
        <f t="shared" si="47"/>
        <v>105</v>
      </c>
      <c r="P29" s="109">
        <f t="shared" si="48"/>
        <v>94.43</v>
      </c>
      <c r="Q29" s="109">
        <f t="shared" si="49"/>
        <v>109.54</v>
      </c>
      <c r="R29" s="109">
        <f t="shared" si="50"/>
        <v>127.06</v>
      </c>
      <c r="S29" s="109">
        <f t="shared" si="51"/>
        <v>180</v>
      </c>
      <c r="T29" s="109">
        <f t="shared" si="36"/>
        <v>0</v>
      </c>
      <c r="U29" s="109">
        <f t="shared" si="37"/>
        <v>0</v>
      </c>
      <c r="V29" s="109">
        <f t="shared" si="38"/>
        <v>651.85</v>
      </c>
      <c r="W29" s="109">
        <f t="shared" si="39"/>
        <v>2008</v>
      </c>
      <c r="X29" s="112"/>
      <c r="Y29" s="112"/>
    </row>
    <row r="30" spans="1:59" s="262" customFormat="1">
      <c r="A30" s="179">
        <v>218</v>
      </c>
      <c r="B30" s="106"/>
      <c r="C30" s="106">
        <v>1</v>
      </c>
      <c r="D30" s="106">
        <v>1</v>
      </c>
      <c r="E30" s="107" t="s">
        <v>161</v>
      </c>
      <c r="F30" s="108" t="s">
        <v>676</v>
      </c>
      <c r="G30" s="109">
        <f t="shared" si="40"/>
        <v>50</v>
      </c>
      <c r="H30" s="109">
        <f t="shared" si="41"/>
        <v>23.41</v>
      </c>
      <c r="I30" s="109">
        <f t="shared" si="42"/>
        <v>0</v>
      </c>
      <c r="J30" s="239">
        <f t="shared" si="43"/>
        <v>492.53</v>
      </c>
      <c r="K30" s="109">
        <f t="shared" si="44"/>
        <v>5</v>
      </c>
      <c r="L30" s="109">
        <f t="shared" si="35"/>
        <v>570.94000000000005</v>
      </c>
      <c r="M30" s="109">
        <f t="shared" si="45"/>
        <v>69.180000000000007</v>
      </c>
      <c r="N30" s="109">
        <f t="shared" si="46"/>
        <v>100</v>
      </c>
      <c r="O30" s="109">
        <f t="shared" si="47"/>
        <v>105</v>
      </c>
      <c r="P30" s="109">
        <f t="shared" si="48"/>
        <v>94.43</v>
      </c>
      <c r="Q30" s="109">
        <f t="shared" si="49"/>
        <v>109.54</v>
      </c>
      <c r="R30" s="109">
        <f t="shared" si="50"/>
        <v>127.06</v>
      </c>
      <c r="S30" s="109">
        <f t="shared" si="51"/>
        <v>180</v>
      </c>
      <c r="T30" s="109">
        <f t="shared" si="36"/>
        <v>0</v>
      </c>
      <c r="U30" s="109">
        <f t="shared" si="37"/>
        <v>0</v>
      </c>
      <c r="V30" s="109">
        <f t="shared" si="38"/>
        <v>651.85</v>
      </c>
      <c r="W30" s="109">
        <f t="shared" si="39"/>
        <v>2008</v>
      </c>
      <c r="X30" s="112"/>
      <c r="Y30" s="112"/>
      <c r="AX30" s="235"/>
      <c r="AY30" s="236"/>
      <c r="AZ30" s="236"/>
      <c r="BA30" s="252"/>
      <c r="BB30" s="253"/>
      <c r="BC30" s="236"/>
      <c r="BD30" s="235"/>
      <c r="BE30" s="235"/>
      <c r="BF30" s="236"/>
      <c r="BG30" s="236"/>
    </row>
    <row r="31" spans="1:59" s="262" customFormat="1">
      <c r="A31" s="179">
        <v>904</v>
      </c>
      <c r="B31" s="106"/>
      <c r="C31" s="106">
        <v>1</v>
      </c>
      <c r="D31" s="106">
        <v>1</v>
      </c>
      <c r="E31" s="107" t="s">
        <v>161</v>
      </c>
      <c r="F31" s="108" t="s">
        <v>1864</v>
      </c>
      <c r="G31" s="109">
        <f t="shared" si="40"/>
        <v>50</v>
      </c>
      <c r="H31" s="109">
        <f t="shared" si="41"/>
        <v>23.41</v>
      </c>
      <c r="I31" s="109">
        <f t="shared" si="42"/>
        <v>0</v>
      </c>
      <c r="J31" s="239">
        <f t="shared" si="43"/>
        <v>492.53</v>
      </c>
      <c r="K31" s="109">
        <f t="shared" si="44"/>
        <v>5</v>
      </c>
      <c r="L31" s="109">
        <f t="shared" si="35"/>
        <v>570.94000000000005</v>
      </c>
      <c r="M31" s="109">
        <f t="shared" si="45"/>
        <v>69.180000000000007</v>
      </c>
      <c r="N31" s="109">
        <f t="shared" si="46"/>
        <v>100</v>
      </c>
      <c r="O31" s="109">
        <f t="shared" si="47"/>
        <v>105</v>
      </c>
      <c r="P31" s="109">
        <f t="shared" si="48"/>
        <v>94.43</v>
      </c>
      <c r="Q31" s="109">
        <f t="shared" si="49"/>
        <v>109.54</v>
      </c>
      <c r="R31" s="109">
        <f t="shared" si="50"/>
        <v>127.06</v>
      </c>
      <c r="S31" s="109">
        <f t="shared" si="51"/>
        <v>180</v>
      </c>
      <c r="T31" s="109">
        <f t="shared" si="36"/>
        <v>0</v>
      </c>
      <c r="U31" s="109">
        <f t="shared" si="37"/>
        <v>0</v>
      </c>
      <c r="V31" s="109">
        <f t="shared" si="38"/>
        <v>651.85</v>
      </c>
      <c r="W31" s="109">
        <f t="shared" si="39"/>
        <v>2008</v>
      </c>
      <c r="X31" s="112"/>
      <c r="Y31" s="112"/>
    </row>
    <row r="32" spans="1:59" s="262" customFormat="1">
      <c r="A32" s="179">
        <v>879</v>
      </c>
      <c r="B32" s="249">
        <v>4680</v>
      </c>
      <c r="C32" s="106">
        <v>1</v>
      </c>
      <c r="D32" s="106">
        <v>1</v>
      </c>
      <c r="E32" s="107" t="s">
        <v>157</v>
      </c>
      <c r="F32" s="108" t="s">
        <v>779</v>
      </c>
      <c r="G32" s="109">
        <f t="shared" si="40"/>
        <v>50</v>
      </c>
      <c r="H32" s="109">
        <f t="shared" si="41"/>
        <v>39.299999999999997</v>
      </c>
      <c r="I32" s="109">
        <f t="shared" si="42"/>
        <v>0</v>
      </c>
      <c r="J32" s="239">
        <f t="shared" si="43"/>
        <v>684.63</v>
      </c>
      <c r="K32" s="109">
        <f t="shared" si="44"/>
        <v>5</v>
      </c>
      <c r="L32" s="109">
        <f t="shared" ref="L32:L42" si="52">SUM(G32:K32)</f>
        <v>778.93</v>
      </c>
      <c r="M32" s="109">
        <f t="shared" si="45"/>
        <v>95.75</v>
      </c>
      <c r="N32" s="109">
        <f t="shared" si="46"/>
        <v>100</v>
      </c>
      <c r="O32" s="109">
        <f t="shared" si="47"/>
        <v>120</v>
      </c>
      <c r="P32" s="109">
        <f t="shared" si="48"/>
        <v>131.96</v>
      </c>
      <c r="Q32" s="109">
        <f t="shared" si="49"/>
        <v>153.07</v>
      </c>
      <c r="R32" s="109">
        <f t="shared" si="50"/>
        <v>177.57</v>
      </c>
      <c r="S32" s="109">
        <f t="shared" si="51"/>
        <v>250</v>
      </c>
      <c r="T32" s="109">
        <f t="shared" si="36"/>
        <v>280.08</v>
      </c>
      <c r="U32" s="109">
        <f t="shared" si="37"/>
        <v>560</v>
      </c>
      <c r="V32" s="109">
        <f t="shared" si="38"/>
        <v>4059.96</v>
      </c>
      <c r="W32" s="109">
        <f t="shared" si="39"/>
        <v>6707.32</v>
      </c>
      <c r="X32" s="112"/>
      <c r="Y32" s="112"/>
    </row>
    <row r="33" spans="1:25" s="262" customFormat="1">
      <c r="A33" s="179">
        <v>511</v>
      </c>
      <c r="B33" s="249">
        <v>5073</v>
      </c>
      <c r="C33" s="106">
        <v>1</v>
      </c>
      <c r="D33" s="106">
        <v>1</v>
      </c>
      <c r="E33" s="107" t="s">
        <v>160</v>
      </c>
      <c r="F33" s="108" t="s">
        <v>668</v>
      </c>
      <c r="G33" s="109">
        <f t="shared" si="40"/>
        <v>50</v>
      </c>
      <c r="H33" s="109">
        <f t="shared" si="41"/>
        <v>32.17</v>
      </c>
      <c r="I33" s="109">
        <f t="shared" si="42"/>
        <v>0</v>
      </c>
      <c r="J33" s="239">
        <f t="shared" si="43"/>
        <v>587.77</v>
      </c>
      <c r="K33" s="109">
        <f t="shared" si="44"/>
        <v>5</v>
      </c>
      <c r="L33" s="109">
        <f t="shared" si="52"/>
        <v>674.94</v>
      </c>
      <c r="M33" s="109">
        <f t="shared" si="45"/>
        <v>81.39</v>
      </c>
      <c r="N33" s="109">
        <f t="shared" si="46"/>
        <v>100</v>
      </c>
      <c r="O33" s="109">
        <f t="shared" si="47"/>
        <v>110</v>
      </c>
      <c r="P33" s="109">
        <f t="shared" si="48"/>
        <v>113.02</v>
      </c>
      <c r="Q33" s="109">
        <f t="shared" si="49"/>
        <v>131.11000000000001</v>
      </c>
      <c r="R33" s="109">
        <f t="shared" si="50"/>
        <v>152.08000000000001</v>
      </c>
      <c r="S33" s="109">
        <f t="shared" si="51"/>
        <v>210</v>
      </c>
      <c r="T33" s="109">
        <f t="shared" si="36"/>
        <v>130.37</v>
      </c>
      <c r="U33" s="109">
        <f t="shared" si="37"/>
        <v>280</v>
      </c>
      <c r="V33" s="109">
        <f t="shared" si="38"/>
        <v>1025.0899999999999</v>
      </c>
      <c r="W33" s="109">
        <f t="shared" si="39"/>
        <v>3008</v>
      </c>
      <c r="X33" s="112"/>
      <c r="Y33" s="112"/>
    </row>
    <row r="34" spans="1:25" s="262" customFormat="1">
      <c r="A34" s="179">
        <v>33</v>
      </c>
      <c r="B34" s="249">
        <v>4827</v>
      </c>
      <c r="C34" s="106">
        <v>1</v>
      </c>
      <c r="D34" s="106">
        <v>1</v>
      </c>
      <c r="E34" s="107" t="s">
        <v>161</v>
      </c>
      <c r="F34" s="108" t="s">
        <v>606</v>
      </c>
      <c r="G34" s="109">
        <f t="shared" si="40"/>
        <v>50</v>
      </c>
      <c r="H34" s="109">
        <f t="shared" si="41"/>
        <v>23.41</v>
      </c>
      <c r="I34" s="109">
        <f t="shared" si="42"/>
        <v>0</v>
      </c>
      <c r="J34" s="239">
        <f t="shared" si="43"/>
        <v>492.53</v>
      </c>
      <c r="K34" s="109">
        <f t="shared" si="44"/>
        <v>5</v>
      </c>
      <c r="L34" s="109">
        <f t="shared" si="52"/>
        <v>570.94000000000005</v>
      </c>
      <c r="M34" s="109">
        <f t="shared" si="45"/>
        <v>69.180000000000007</v>
      </c>
      <c r="N34" s="109">
        <f t="shared" si="46"/>
        <v>100</v>
      </c>
      <c r="O34" s="109">
        <f t="shared" si="47"/>
        <v>105</v>
      </c>
      <c r="P34" s="109">
        <f t="shared" si="48"/>
        <v>94.43</v>
      </c>
      <c r="Q34" s="109">
        <f t="shared" si="49"/>
        <v>109.54</v>
      </c>
      <c r="R34" s="109">
        <f t="shared" si="50"/>
        <v>127.06</v>
      </c>
      <c r="S34" s="109">
        <f t="shared" si="51"/>
        <v>180</v>
      </c>
      <c r="T34" s="109">
        <f t="shared" si="36"/>
        <v>130.37</v>
      </c>
      <c r="U34" s="109">
        <f t="shared" si="37"/>
        <v>280</v>
      </c>
      <c r="V34" s="109">
        <f t="shared" si="38"/>
        <v>241.48</v>
      </c>
      <c r="W34" s="109">
        <f t="shared" si="39"/>
        <v>2008</v>
      </c>
      <c r="X34" s="112"/>
      <c r="Y34" s="112"/>
    </row>
    <row r="35" spans="1:25" s="262" customFormat="1">
      <c r="A35" s="179">
        <v>34</v>
      </c>
      <c r="B35" s="249">
        <v>4850</v>
      </c>
      <c r="C35" s="106">
        <v>1</v>
      </c>
      <c r="D35" s="106">
        <v>1</v>
      </c>
      <c r="E35" s="107" t="s">
        <v>161</v>
      </c>
      <c r="F35" s="108" t="s">
        <v>658</v>
      </c>
      <c r="G35" s="109">
        <f t="shared" si="40"/>
        <v>50</v>
      </c>
      <c r="H35" s="109">
        <f t="shared" si="41"/>
        <v>23.41</v>
      </c>
      <c r="I35" s="109">
        <f t="shared" si="42"/>
        <v>0</v>
      </c>
      <c r="J35" s="239">
        <f t="shared" si="43"/>
        <v>492.53</v>
      </c>
      <c r="K35" s="109">
        <f t="shared" si="44"/>
        <v>5</v>
      </c>
      <c r="L35" s="109">
        <f t="shared" si="52"/>
        <v>570.94000000000005</v>
      </c>
      <c r="M35" s="109">
        <f t="shared" si="45"/>
        <v>69.180000000000007</v>
      </c>
      <c r="N35" s="109">
        <f t="shared" si="46"/>
        <v>100</v>
      </c>
      <c r="O35" s="109">
        <f t="shared" si="47"/>
        <v>105</v>
      </c>
      <c r="P35" s="109">
        <f t="shared" si="48"/>
        <v>94.43</v>
      </c>
      <c r="Q35" s="109">
        <f t="shared" si="49"/>
        <v>109.54</v>
      </c>
      <c r="R35" s="109">
        <f t="shared" si="50"/>
        <v>127.06</v>
      </c>
      <c r="S35" s="109">
        <f t="shared" si="51"/>
        <v>180</v>
      </c>
      <c r="T35" s="109">
        <f t="shared" si="36"/>
        <v>130.37</v>
      </c>
      <c r="U35" s="109">
        <f t="shared" si="37"/>
        <v>280</v>
      </c>
      <c r="V35" s="109">
        <f t="shared" si="38"/>
        <v>241.48</v>
      </c>
      <c r="W35" s="109">
        <f t="shared" si="39"/>
        <v>2008</v>
      </c>
      <c r="X35" s="112"/>
      <c r="Y35" s="112"/>
    </row>
    <row r="36" spans="1:25" s="251" customFormat="1">
      <c r="A36" s="179">
        <v>37</v>
      </c>
      <c r="B36" s="249">
        <v>5167</v>
      </c>
      <c r="C36" s="106">
        <v>1</v>
      </c>
      <c r="D36" s="106">
        <v>0</v>
      </c>
      <c r="E36" s="107" t="s">
        <v>161</v>
      </c>
      <c r="F36" s="108" t="s">
        <v>364</v>
      </c>
      <c r="G36" s="109">
        <f t="shared" si="40"/>
        <v>50</v>
      </c>
      <c r="H36" s="109">
        <f t="shared" si="41"/>
        <v>23.41</v>
      </c>
      <c r="I36" s="109">
        <f t="shared" si="42"/>
        <v>0</v>
      </c>
      <c r="J36" s="239">
        <f t="shared" si="43"/>
        <v>492.53</v>
      </c>
      <c r="K36" s="109">
        <f t="shared" si="44"/>
        <v>5</v>
      </c>
      <c r="L36" s="109">
        <f t="shared" si="52"/>
        <v>570.94000000000005</v>
      </c>
      <c r="M36" s="109">
        <f t="shared" si="45"/>
        <v>69.180000000000007</v>
      </c>
      <c r="N36" s="109">
        <f t="shared" si="46"/>
        <v>100</v>
      </c>
      <c r="O36" s="109">
        <f t="shared" si="47"/>
        <v>105</v>
      </c>
      <c r="P36" s="109">
        <f t="shared" si="48"/>
        <v>94.43</v>
      </c>
      <c r="Q36" s="109">
        <f t="shared" si="49"/>
        <v>109.54</v>
      </c>
      <c r="R36" s="109">
        <f t="shared" si="50"/>
        <v>127.06</v>
      </c>
      <c r="S36" s="109">
        <f t="shared" si="51"/>
        <v>180</v>
      </c>
      <c r="T36" s="109">
        <f t="shared" si="36"/>
        <v>0</v>
      </c>
      <c r="U36" s="109">
        <f t="shared" si="37"/>
        <v>0</v>
      </c>
      <c r="V36" s="109">
        <f t="shared" si="38"/>
        <v>0</v>
      </c>
      <c r="W36" s="109">
        <f t="shared" si="39"/>
        <v>1356.15</v>
      </c>
      <c r="X36" s="250"/>
      <c r="Y36" s="250"/>
    </row>
    <row r="37" spans="1:25" s="262" customFormat="1">
      <c r="A37" s="179">
        <v>38</v>
      </c>
      <c r="B37" s="249">
        <v>4661</v>
      </c>
      <c r="C37" s="106">
        <v>1</v>
      </c>
      <c r="D37" s="106">
        <v>1</v>
      </c>
      <c r="E37" s="107" t="s">
        <v>161</v>
      </c>
      <c r="F37" s="108" t="s">
        <v>1200</v>
      </c>
      <c r="G37" s="109">
        <f t="shared" si="40"/>
        <v>50</v>
      </c>
      <c r="H37" s="109">
        <f t="shared" si="41"/>
        <v>23.41</v>
      </c>
      <c r="I37" s="109">
        <f t="shared" si="42"/>
        <v>0</v>
      </c>
      <c r="J37" s="239">
        <f t="shared" si="43"/>
        <v>492.53</v>
      </c>
      <c r="K37" s="109">
        <f t="shared" si="44"/>
        <v>5</v>
      </c>
      <c r="L37" s="109">
        <f t="shared" si="52"/>
        <v>570.94000000000005</v>
      </c>
      <c r="M37" s="109">
        <f t="shared" si="45"/>
        <v>69.180000000000007</v>
      </c>
      <c r="N37" s="109">
        <f t="shared" si="46"/>
        <v>100</v>
      </c>
      <c r="O37" s="109">
        <f t="shared" si="47"/>
        <v>105</v>
      </c>
      <c r="P37" s="109">
        <f t="shared" si="48"/>
        <v>94.43</v>
      </c>
      <c r="Q37" s="109">
        <f t="shared" si="49"/>
        <v>109.54</v>
      </c>
      <c r="R37" s="109">
        <f t="shared" si="50"/>
        <v>127.06</v>
      </c>
      <c r="S37" s="109">
        <f t="shared" si="51"/>
        <v>180</v>
      </c>
      <c r="T37" s="109">
        <f t="shared" si="36"/>
        <v>130.37</v>
      </c>
      <c r="U37" s="109">
        <f t="shared" si="37"/>
        <v>280</v>
      </c>
      <c r="V37" s="109">
        <f t="shared" si="38"/>
        <v>241.48</v>
      </c>
      <c r="W37" s="109">
        <f t="shared" si="39"/>
        <v>2008</v>
      </c>
      <c r="X37" s="112"/>
      <c r="Y37" s="112"/>
    </row>
    <row r="38" spans="1:25" s="262" customFormat="1">
      <c r="A38" s="179">
        <v>30</v>
      </c>
      <c r="B38" s="249">
        <v>5409</v>
      </c>
      <c r="C38" s="106">
        <v>1</v>
      </c>
      <c r="D38" s="106">
        <v>1</v>
      </c>
      <c r="E38" s="107" t="s">
        <v>160</v>
      </c>
      <c r="F38" s="108" t="s">
        <v>1282</v>
      </c>
      <c r="G38" s="109">
        <f t="shared" si="40"/>
        <v>50</v>
      </c>
      <c r="H38" s="109">
        <f t="shared" si="41"/>
        <v>32.17</v>
      </c>
      <c r="I38" s="109">
        <f t="shared" si="42"/>
        <v>0</v>
      </c>
      <c r="J38" s="239">
        <f t="shared" si="43"/>
        <v>587.77</v>
      </c>
      <c r="K38" s="109">
        <f t="shared" si="44"/>
        <v>5</v>
      </c>
      <c r="L38" s="109">
        <f t="shared" si="52"/>
        <v>674.94</v>
      </c>
      <c r="M38" s="109">
        <f t="shared" si="45"/>
        <v>81.39</v>
      </c>
      <c r="N38" s="109">
        <f t="shared" si="46"/>
        <v>100</v>
      </c>
      <c r="O38" s="109">
        <f t="shared" si="47"/>
        <v>110</v>
      </c>
      <c r="P38" s="109">
        <f t="shared" si="48"/>
        <v>113.02</v>
      </c>
      <c r="Q38" s="109">
        <f t="shared" si="49"/>
        <v>131.11000000000001</v>
      </c>
      <c r="R38" s="109">
        <f t="shared" si="50"/>
        <v>152.08000000000001</v>
      </c>
      <c r="S38" s="109">
        <f t="shared" si="51"/>
        <v>210</v>
      </c>
      <c r="T38" s="109">
        <f t="shared" si="36"/>
        <v>130.37</v>
      </c>
      <c r="U38" s="109">
        <f t="shared" si="37"/>
        <v>280</v>
      </c>
      <c r="V38" s="109">
        <f t="shared" si="38"/>
        <v>1025.0899999999999</v>
      </c>
      <c r="W38" s="109">
        <f t="shared" si="39"/>
        <v>3008</v>
      </c>
      <c r="X38" s="112"/>
      <c r="Y38" s="112"/>
    </row>
    <row r="39" spans="1:25" s="251" customFormat="1">
      <c r="A39" s="179">
        <v>36</v>
      </c>
      <c r="B39" s="249">
        <v>4974</v>
      </c>
      <c r="C39" s="106">
        <v>1</v>
      </c>
      <c r="D39" s="106">
        <v>0</v>
      </c>
      <c r="E39" s="107" t="s">
        <v>161</v>
      </c>
      <c r="F39" s="108" t="s">
        <v>364</v>
      </c>
      <c r="G39" s="109">
        <f>VLOOKUP(E39,REMU,3,0)</f>
        <v>50</v>
      </c>
      <c r="H39" s="109">
        <f>VLOOKUP(E39,REMU,4,0)</f>
        <v>23.41</v>
      </c>
      <c r="I39" s="109">
        <f>VLOOKUP(E39,REMU,8,0)</f>
        <v>0</v>
      </c>
      <c r="J39" s="239">
        <f>VLOOKUP(E39,REMU,7,0)</f>
        <v>492.53</v>
      </c>
      <c r="K39" s="109">
        <f>VLOOKUP(E39,REMU,10,0)</f>
        <v>5</v>
      </c>
      <c r="L39" s="109">
        <f t="shared" si="52"/>
        <v>570.94000000000005</v>
      </c>
      <c r="M39" s="109">
        <f>VLOOKUP(E39,REMU,12,0)</f>
        <v>69.180000000000007</v>
      </c>
      <c r="N39" s="109">
        <f>VLOOKUP(E39,REMU,13,0)</f>
        <v>100</v>
      </c>
      <c r="O39" s="109">
        <f>VLOOKUP(E39,REMU,19,0)</f>
        <v>105</v>
      </c>
      <c r="P39" s="109">
        <f>VLOOKUP(E39,REMU,16,0)</f>
        <v>94.43</v>
      </c>
      <c r="Q39" s="109">
        <f>VLOOKUP(E39,REMU,17,0)</f>
        <v>109.54</v>
      </c>
      <c r="R39" s="109">
        <f>VLOOKUP(E39,REMU,18,0)</f>
        <v>127.06</v>
      </c>
      <c r="S39" s="109">
        <f>VLOOKUP(E39,DSUP,2,FALSE)</f>
        <v>180</v>
      </c>
      <c r="T39" s="109">
        <f t="shared" si="36"/>
        <v>0</v>
      </c>
      <c r="U39" s="109">
        <f t="shared" si="37"/>
        <v>0</v>
      </c>
      <c r="V39" s="109">
        <f t="shared" si="38"/>
        <v>0</v>
      </c>
      <c r="W39" s="109">
        <f t="shared" si="39"/>
        <v>1356.15</v>
      </c>
      <c r="X39" s="250"/>
      <c r="Y39" s="250"/>
    </row>
    <row r="40" spans="1:25" s="251" customFormat="1">
      <c r="A40" s="179">
        <v>39</v>
      </c>
      <c r="B40" s="106">
        <v>2</v>
      </c>
      <c r="C40" s="106">
        <v>1</v>
      </c>
      <c r="D40" s="106">
        <v>2</v>
      </c>
      <c r="E40" s="107" t="s">
        <v>161</v>
      </c>
      <c r="F40" s="108" t="s">
        <v>364</v>
      </c>
      <c r="G40" s="109">
        <f t="shared" si="40"/>
        <v>50</v>
      </c>
      <c r="H40" s="109">
        <f t="shared" si="41"/>
        <v>23.41</v>
      </c>
      <c r="I40" s="109">
        <f t="shared" si="42"/>
        <v>0</v>
      </c>
      <c r="J40" s="239">
        <f t="shared" si="43"/>
        <v>492.53</v>
      </c>
      <c r="K40" s="109">
        <f t="shared" si="44"/>
        <v>5</v>
      </c>
      <c r="L40" s="109">
        <f t="shared" si="52"/>
        <v>570.94000000000005</v>
      </c>
      <c r="M40" s="109">
        <f t="shared" si="45"/>
        <v>69.180000000000007</v>
      </c>
      <c r="N40" s="109">
        <f t="shared" si="46"/>
        <v>100</v>
      </c>
      <c r="O40" s="109">
        <f t="shared" si="47"/>
        <v>105</v>
      </c>
      <c r="P40" s="109">
        <f t="shared" si="48"/>
        <v>94.43</v>
      </c>
      <c r="Q40" s="109">
        <f t="shared" si="49"/>
        <v>109.54</v>
      </c>
      <c r="R40" s="109">
        <f t="shared" si="50"/>
        <v>127.06</v>
      </c>
      <c r="S40" s="109">
        <f t="shared" si="51"/>
        <v>180</v>
      </c>
      <c r="T40" s="109">
        <f t="shared" si="36"/>
        <v>0</v>
      </c>
      <c r="U40" s="109">
        <f t="shared" si="37"/>
        <v>0</v>
      </c>
      <c r="V40" s="109">
        <f t="shared" si="38"/>
        <v>651.85</v>
      </c>
      <c r="W40" s="109">
        <f t="shared" si="39"/>
        <v>2008</v>
      </c>
      <c r="X40" s="250"/>
      <c r="Y40" s="250"/>
    </row>
    <row r="41" spans="1:25" s="262" customFormat="1">
      <c r="A41" s="179">
        <v>31</v>
      </c>
      <c r="B41" s="106">
        <v>3</v>
      </c>
      <c r="C41" s="106">
        <v>1</v>
      </c>
      <c r="D41" s="106">
        <v>1</v>
      </c>
      <c r="E41" s="107" t="s">
        <v>160</v>
      </c>
      <c r="F41" s="108" t="s">
        <v>790</v>
      </c>
      <c r="G41" s="109">
        <f t="shared" si="40"/>
        <v>50</v>
      </c>
      <c r="H41" s="109">
        <f t="shared" si="41"/>
        <v>32.17</v>
      </c>
      <c r="I41" s="109">
        <f t="shared" si="42"/>
        <v>0</v>
      </c>
      <c r="J41" s="239">
        <f t="shared" si="43"/>
        <v>587.77</v>
      </c>
      <c r="K41" s="109">
        <f t="shared" si="44"/>
        <v>5</v>
      </c>
      <c r="L41" s="109">
        <f t="shared" si="52"/>
        <v>674.94</v>
      </c>
      <c r="M41" s="109">
        <f t="shared" si="45"/>
        <v>81.39</v>
      </c>
      <c r="N41" s="109">
        <f t="shared" si="46"/>
        <v>100</v>
      </c>
      <c r="O41" s="109">
        <f t="shared" si="47"/>
        <v>110</v>
      </c>
      <c r="P41" s="109">
        <f t="shared" si="48"/>
        <v>113.02</v>
      </c>
      <c r="Q41" s="109">
        <f t="shared" si="49"/>
        <v>131.11000000000001</v>
      </c>
      <c r="R41" s="109">
        <f t="shared" si="50"/>
        <v>152.08000000000001</v>
      </c>
      <c r="S41" s="109">
        <f t="shared" si="51"/>
        <v>210</v>
      </c>
      <c r="T41" s="109">
        <f t="shared" si="36"/>
        <v>130.37</v>
      </c>
      <c r="U41" s="109">
        <f t="shared" si="37"/>
        <v>280</v>
      </c>
      <c r="V41" s="109">
        <f t="shared" si="38"/>
        <v>1025.0899999999999</v>
      </c>
      <c r="W41" s="109">
        <f t="shared" si="39"/>
        <v>3008</v>
      </c>
      <c r="X41" s="112"/>
      <c r="Y41" s="112"/>
    </row>
    <row r="42" spans="1:25" s="262" customFormat="1">
      <c r="A42" s="179">
        <v>5</v>
      </c>
      <c r="B42" s="106">
        <v>4</v>
      </c>
      <c r="C42" s="106">
        <v>1</v>
      </c>
      <c r="D42" s="106">
        <v>1</v>
      </c>
      <c r="E42" s="107" t="s">
        <v>157</v>
      </c>
      <c r="F42" s="108" t="s">
        <v>1672</v>
      </c>
      <c r="G42" s="109">
        <f t="shared" si="40"/>
        <v>50</v>
      </c>
      <c r="H42" s="109">
        <f t="shared" si="41"/>
        <v>39.299999999999997</v>
      </c>
      <c r="I42" s="109">
        <f t="shared" si="42"/>
        <v>0</v>
      </c>
      <c r="J42" s="239">
        <f t="shared" si="43"/>
        <v>684.63</v>
      </c>
      <c r="K42" s="109">
        <f t="shared" si="44"/>
        <v>5</v>
      </c>
      <c r="L42" s="109">
        <f t="shared" si="52"/>
        <v>778.93</v>
      </c>
      <c r="M42" s="109">
        <f t="shared" si="45"/>
        <v>95.75</v>
      </c>
      <c r="N42" s="109">
        <f t="shared" si="46"/>
        <v>100</v>
      </c>
      <c r="O42" s="109">
        <f t="shared" si="47"/>
        <v>120</v>
      </c>
      <c r="P42" s="109">
        <f t="shared" si="48"/>
        <v>131.96</v>
      </c>
      <c r="Q42" s="109">
        <f t="shared" si="49"/>
        <v>153.07</v>
      </c>
      <c r="R42" s="109">
        <f t="shared" si="50"/>
        <v>177.57</v>
      </c>
      <c r="S42" s="109">
        <f t="shared" si="51"/>
        <v>250</v>
      </c>
      <c r="T42" s="109">
        <f t="shared" si="36"/>
        <v>277.66000000000003</v>
      </c>
      <c r="U42" s="109">
        <f t="shared" si="37"/>
        <v>1170</v>
      </c>
      <c r="V42" s="109">
        <f t="shared" si="38"/>
        <v>3452.38</v>
      </c>
      <c r="W42" s="109">
        <f t="shared" si="39"/>
        <v>6707.32</v>
      </c>
      <c r="X42" s="112"/>
      <c r="Y42" s="112"/>
    </row>
    <row r="43" spans="1:25" s="262" customFormat="1">
      <c r="A43" s="179"/>
      <c r="B43" s="108"/>
      <c r="C43" s="106">
        <f>SUM(C26:C42)</f>
        <v>17</v>
      </c>
      <c r="D43" s="106">
        <f>COUNTIF(D26:D42,"1")</f>
        <v>13</v>
      </c>
      <c r="E43" s="106"/>
      <c r="F43" s="106" t="s">
        <v>545</v>
      </c>
      <c r="G43" s="239">
        <f>SUM(G26:G42)</f>
        <v>850</v>
      </c>
      <c r="H43" s="239">
        <f t="shared" ref="H43:W43" si="53">SUM(H26:H42)</f>
        <v>471.93</v>
      </c>
      <c r="I43" s="239">
        <f>SUM(I26:I42)</f>
        <v>0</v>
      </c>
      <c r="J43" s="239">
        <f t="shared" si="53"/>
        <v>9336.0300000000007</v>
      </c>
      <c r="K43" s="239">
        <f t="shared" si="53"/>
        <v>85</v>
      </c>
      <c r="L43" s="239">
        <f t="shared" si="53"/>
        <v>10742.96</v>
      </c>
      <c r="M43" s="239">
        <f t="shared" si="53"/>
        <v>1292.4000000000001</v>
      </c>
      <c r="N43" s="239">
        <f t="shared" si="53"/>
        <v>1700</v>
      </c>
      <c r="O43" s="239">
        <f t="shared" si="53"/>
        <v>1835</v>
      </c>
      <c r="P43" s="239">
        <f t="shared" si="53"/>
        <v>1789.83</v>
      </c>
      <c r="Q43" s="239">
        <f t="shared" si="53"/>
        <v>2076.23</v>
      </c>
      <c r="R43" s="239">
        <f t="shared" si="53"/>
        <v>2408.35</v>
      </c>
      <c r="S43" s="239">
        <f t="shared" si="53"/>
        <v>3320</v>
      </c>
      <c r="T43" s="239">
        <f t="shared" si="53"/>
        <v>1470.33</v>
      </c>
      <c r="U43" s="239">
        <f t="shared" si="53"/>
        <v>3690</v>
      </c>
      <c r="V43" s="239">
        <f t="shared" si="53"/>
        <v>15253.99</v>
      </c>
      <c r="W43" s="239">
        <f t="shared" si="53"/>
        <v>45579.09</v>
      </c>
      <c r="X43" s="112"/>
      <c r="Y43" s="112"/>
    </row>
    <row r="44" spans="1:25" s="226" customFormat="1" ht="20.100000000000001" customHeight="1">
      <c r="A44" s="299" t="s">
        <v>162</v>
      </c>
      <c r="B44" s="243"/>
      <c r="C44" s="269"/>
      <c r="D44" s="269"/>
      <c r="E44" s="269"/>
      <c r="F44" s="243"/>
      <c r="G44" s="247"/>
      <c r="H44" s="246"/>
      <c r="I44" s="246"/>
      <c r="J44" s="247"/>
      <c r="K44" s="248"/>
      <c r="L44" s="248"/>
      <c r="M44" s="248"/>
      <c r="N44" s="248"/>
      <c r="O44" s="248"/>
      <c r="P44" s="248"/>
      <c r="Q44" s="248"/>
      <c r="R44" s="248"/>
      <c r="S44" s="248" t="s">
        <v>587</v>
      </c>
      <c r="T44" s="248"/>
      <c r="U44" s="248"/>
      <c r="V44" s="248"/>
      <c r="W44" s="248"/>
      <c r="X44" s="112"/>
      <c r="Y44" s="112"/>
    </row>
    <row r="45" spans="1:25" s="262" customFormat="1" ht="20.100000000000001" customHeight="1">
      <c r="A45" s="330" t="s">
        <v>236</v>
      </c>
      <c r="B45" s="254"/>
      <c r="C45" s="254" t="s">
        <v>153</v>
      </c>
      <c r="D45" s="255" t="s">
        <v>538</v>
      </c>
      <c r="E45" s="254" t="s">
        <v>22</v>
      </c>
      <c r="F45" s="254" t="s">
        <v>154</v>
      </c>
      <c r="G45" s="303" t="s">
        <v>503</v>
      </c>
      <c r="H45" s="303" t="s">
        <v>505</v>
      </c>
      <c r="I45" s="303" t="s">
        <v>535</v>
      </c>
      <c r="J45" s="303" t="s">
        <v>507</v>
      </c>
      <c r="K45" s="304" t="s">
        <v>509</v>
      </c>
      <c r="L45" s="303" t="s">
        <v>511</v>
      </c>
      <c r="M45" s="303" t="s">
        <v>514</v>
      </c>
      <c r="N45" s="304" t="s">
        <v>669</v>
      </c>
      <c r="O45" s="304" t="s">
        <v>603</v>
      </c>
      <c r="P45" s="303" t="s">
        <v>518</v>
      </c>
      <c r="Q45" s="303" t="s">
        <v>517</v>
      </c>
      <c r="R45" s="303" t="s">
        <v>528</v>
      </c>
      <c r="S45" s="304" t="s">
        <v>485</v>
      </c>
      <c r="T45" s="303" t="s">
        <v>1785</v>
      </c>
      <c r="U45" s="303" t="s">
        <v>1787</v>
      </c>
      <c r="V45" s="303" t="s">
        <v>1788</v>
      </c>
      <c r="W45" s="303" t="s">
        <v>532</v>
      </c>
      <c r="X45" s="112"/>
      <c r="Y45" s="112"/>
    </row>
    <row r="46" spans="1:25" s="262" customFormat="1" ht="20.100000000000001" customHeight="1">
      <c r="A46" s="331" t="s">
        <v>155</v>
      </c>
      <c r="B46" s="329"/>
      <c r="C46" s="329" t="s">
        <v>540</v>
      </c>
      <c r="D46" s="256" t="s">
        <v>539</v>
      </c>
      <c r="E46" s="329" t="s">
        <v>21</v>
      </c>
      <c r="F46" s="329"/>
      <c r="G46" s="328" t="s">
        <v>504</v>
      </c>
      <c r="H46" s="328" t="s">
        <v>506</v>
      </c>
      <c r="I46" s="328" t="s">
        <v>537</v>
      </c>
      <c r="J46" s="328" t="s">
        <v>508</v>
      </c>
      <c r="K46" s="306" t="s">
        <v>510</v>
      </c>
      <c r="L46" s="328"/>
      <c r="M46" s="328"/>
      <c r="N46" s="306" t="s">
        <v>670</v>
      </c>
      <c r="O46" s="308" t="s">
        <v>611</v>
      </c>
      <c r="P46" s="328" t="s">
        <v>519</v>
      </c>
      <c r="Q46" s="328" t="s">
        <v>530</v>
      </c>
      <c r="R46" s="328" t="s">
        <v>529</v>
      </c>
      <c r="S46" s="308" t="s">
        <v>565</v>
      </c>
      <c r="T46" s="309" t="s">
        <v>1786</v>
      </c>
      <c r="U46" s="309" t="s">
        <v>377</v>
      </c>
      <c r="V46" s="309" t="s">
        <v>377</v>
      </c>
      <c r="W46" s="328" t="s">
        <v>531</v>
      </c>
      <c r="X46" s="112"/>
      <c r="Y46" s="112"/>
    </row>
    <row r="47" spans="1:25" s="262" customFormat="1">
      <c r="A47" s="179">
        <v>18</v>
      </c>
      <c r="B47" s="106"/>
      <c r="C47" s="106">
        <v>1</v>
      </c>
      <c r="D47" s="106">
        <v>1</v>
      </c>
      <c r="E47" s="107" t="s">
        <v>163</v>
      </c>
      <c r="F47" s="108" t="s">
        <v>786</v>
      </c>
      <c r="G47" s="109">
        <f t="shared" ref="G47:G63" si="54">VLOOKUP(E47,REMU,3,0)</f>
        <v>50</v>
      </c>
      <c r="H47" s="109">
        <f t="shared" ref="H47:H63" si="55">VLOOKUP(E47,REMU,4,0)</f>
        <v>39.31</v>
      </c>
      <c r="I47" s="109">
        <f t="shared" ref="I47:I63" si="56">VLOOKUP(E47,REMU,8,0)</f>
        <v>0</v>
      </c>
      <c r="J47" s="239">
        <f t="shared" ref="J47:J63" si="57">VLOOKUP(E47,REMU,7,0)</f>
        <v>785.63</v>
      </c>
      <c r="K47" s="109">
        <f t="shared" ref="K47:K63" si="58">VLOOKUP(E47,REMU,10,0)</f>
        <v>5</v>
      </c>
      <c r="L47" s="109">
        <f t="shared" ref="L47:L63" si="59">SUM(G47:K47)</f>
        <v>879.94</v>
      </c>
      <c r="M47" s="109">
        <f t="shared" ref="M47:M63" si="60">VLOOKUP(E47,REMU,12,0)</f>
        <v>95.75</v>
      </c>
      <c r="N47" s="109">
        <f t="shared" ref="N47:N63" si="61">VLOOKUP(E47,REMU,13,0)</f>
        <v>100</v>
      </c>
      <c r="O47" s="109">
        <f t="shared" ref="O47:O63" si="62">VLOOKUP(E47,REMU,19,0)</f>
        <v>110</v>
      </c>
      <c r="P47" s="109">
        <f t="shared" ref="P47:P63" si="63">VLOOKUP(E47,REMU,16,0)</f>
        <v>148.12</v>
      </c>
      <c r="Q47" s="109">
        <f t="shared" ref="Q47:Q63" si="64">VLOOKUP(E47,REMU,17,0)</f>
        <v>171.82</v>
      </c>
      <c r="R47" s="109">
        <f t="shared" ref="R47:R63" si="65">VLOOKUP(E47,REMU,18,0)</f>
        <v>199.31</v>
      </c>
      <c r="S47" s="109">
        <f t="shared" ref="S47:S63" si="66">VLOOKUP(E47,DSUP,2,FALSE)</f>
        <v>210</v>
      </c>
      <c r="T47" s="109">
        <f t="shared" ref="T47:T63" si="67">IF(F47="VACANTE",0,VLOOKUP(F47,HOMO,8,0))</f>
        <v>82.76</v>
      </c>
      <c r="U47" s="109">
        <f t="shared" ref="U47:U63" si="68">IF(F47="VACANTE",0,VLOOKUP(F47,HOMO,9,0))</f>
        <v>300</v>
      </c>
      <c r="V47" s="109">
        <f t="shared" ref="V47:V63" si="69">+IF(D47=0,0,(VLOOKUP(E47,CATE,2,0)-L47-SUM(M47:U47)))</f>
        <v>710.3</v>
      </c>
      <c r="W47" s="109">
        <f t="shared" ref="W47:W63" si="70">+L47+SUM(M47:V47)</f>
        <v>3008</v>
      </c>
      <c r="X47" s="112"/>
      <c r="Y47" s="112"/>
    </row>
    <row r="48" spans="1:25" s="262" customFormat="1">
      <c r="A48" s="179">
        <v>86</v>
      </c>
      <c r="B48" s="106">
        <v>4223</v>
      </c>
      <c r="C48" s="106">
        <v>1</v>
      </c>
      <c r="D48" s="106">
        <v>1</v>
      </c>
      <c r="E48" s="107" t="s">
        <v>164</v>
      </c>
      <c r="F48" s="108" t="s">
        <v>904</v>
      </c>
      <c r="G48" s="109">
        <f t="shared" si="54"/>
        <v>50</v>
      </c>
      <c r="H48" s="109">
        <f t="shared" si="55"/>
        <v>28.15</v>
      </c>
      <c r="I48" s="109">
        <f t="shared" si="56"/>
        <v>0</v>
      </c>
      <c r="J48" s="239">
        <f t="shared" si="57"/>
        <v>680.79</v>
      </c>
      <c r="K48" s="109">
        <f t="shared" si="58"/>
        <v>5</v>
      </c>
      <c r="L48" s="109">
        <f t="shared" si="59"/>
        <v>763.94</v>
      </c>
      <c r="M48" s="109">
        <f t="shared" si="60"/>
        <v>81.39</v>
      </c>
      <c r="N48" s="109">
        <f t="shared" si="61"/>
        <v>100</v>
      </c>
      <c r="O48" s="109">
        <f t="shared" si="62"/>
        <v>105</v>
      </c>
      <c r="P48" s="109">
        <f t="shared" si="63"/>
        <v>127.26</v>
      </c>
      <c r="Q48" s="109">
        <f t="shared" si="64"/>
        <v>147.62</v>
      </c>
      <c r="R48" s="109">
        <f t="shared" si="65"/>
        <v>171.24</v>
      </c>
      <c r="S48" s="109">
        <f t="shared" si="66"/>
        <v>180</v>
      </c>
      <c r="T48" s="109">
        <f t="shared" si="67"/>
        <v>0</v>
      </c>
      <c r="U48" s="109">
        <f t="shared" si="68"/>
        <v>0</v>
      </c>
      <c r="V48" s="109">
        <f t="shared" si="69"/>
        <v>331.55</v>
      </c>
      <c r="W48" s="109">
        <f t="shared" si="70"/>
        <v>2008</v>
      </c>
      <c r="X48" s="112"/>
      <c r="Y48" s="112"/>
    </row>
    <row r="49" spans="1:25" s="262" customFormat="1">
      <c r="A49" s="179">
        <v>320</v>
      </c>
      <c r="B49" s="106">
        <v>4307</v>
      </c>
      <c r="C49" s="106">
        <v>1</v>
      </c>
      <c r="D49" s="106">
        <v>1</v>
      </c>
      <c r="E49" s="107" t="s">
        <v>164</v>
      </c>
      <c r="F49" s="111" t="s">
        <v>1763</v>
      </c>
      <c r="G49" s="109">
        <f t="shared" si="54"/>
        <v>50</v>
      </c>
      <c r="H49" s="109">
        <f t="shared" si="55"/>
        <v>28.15</v>
      </c>
      <c r="I49" s="109">
        <f t="shared" si="56"/>
        <v>0</v>
      </c>
      <c r="J49" s="239">
        <f t="shared" si="57"/>
        <v>680.79</v>
      </c>
      <c r="K49" s="109">
        <f t="shared" si="58"/>
        <v>5</v>
      </c>
      <c r="L49" s="109">
        <f t="shared" si="59"/>
        <v>763.94</v>
      </c>
      <c r="M49" s="109">
        <f t="shared" si="60"/>
        <v>81.39</v>
      </c>
      <c r="N49" s="109">
        <f t="shared" si="61"/>
        <v>100</v>
      </c>
      <c r="O49" s="109">
        <f t="shared" si="62"/>
        <v>105</v>
      </c>
      <c r="P49" s="109">
        <f t="shared" si="63"/>
        <v>127.26</v>
      </c>
      <c r="Q49" s="109">
        <f t="shared" si="64"/>
        <v>147.62</v>
      </c>
      <c r="R49" s="109">
        <f t="shared" si="65"/>
        <v>171.24</v>
      </c>
      <c r="S49" s="109">
        <f t="shared" si="66"/>
        <v>180</v>
      </c>
      <c r="T49" s="109">
        <f t="shared" si="67"/>
        <v>0</v>
      </c>
      <c r="U49" s="109">
        <f t="shared" si="68"/>
        <v>0</v>
      </c>
      <c r="V49" s="109">
        <f t="shared" si="69"/>
        <v>331.55</v>
      </c>
      <c r="W49" s="109">
        <f t="shared" si="70"/>
        <v>2008</v>
      </c>
      <c r="X49" s="112"/>
      <c r="Y49" s="112"/>
    </row>
    <row r="50" spans="1:25" s="262" customFormat="1">
      <c r="A50" s="179">
        <v>43</v>
      </c>
      <c r="B50" s="106"/>
      <c r="C50" s="106">
        <v>1</v>
      </c>
      <c r="D50" s="106">
        <v>1</v>
      </c>
      <c r="E50" s="107" t="s">
        <v>160</v>
      </c>
      <c r="F50" s="108" t="s">
        <v>817</v>
      </c>
      <c r="G50" s="109">
        <f t="shared" si="54"/>
        <v>50</v>
      </c>
      <c r="H50" s="109">
        <f t="shared" si="55"/>
        <v>32.17</v>
      </c>
      <c r="I50" s="109">
        <f t="shared" si="56"/>
        <v>0</v>
      </c>
      <c r="J50" s="239">
        <f t="shared" si="57"/>
        <v>587.77</v>
      </c>
      <c r="K50" s="109">
        <f t="shared" si="58"/>
        <v>5</v>
      </c>
      <c r="L50" s="109">
        <f t="shared" si="59"/>
        <v>674.94</v>
      </c>
      <c r="M50" s="109">
        <f t="shared" si="60"/>
        <v>81.39</v>
      </c>
      <c r="N50" s="109">
        <f t="shared" si="61"/>
        <v>100</v>
      </c>
      <c r="O50" s="109">
        <f t="shared" si="62"/>
        <v>110</v>
      </c>
      <c r="P50" s="109">
        <f t="shared" si="63"/>
        <v>113.02</v>
      </c>
      <c r="Q50" s="109">
        <f t="shared" si="64"/>
        <v>131.11000000000001</v>
      </c>
      <c r="R50" s="109">
        <f t="shared" si="65"/>
        <v>152.08000000000001</v>
      </c>
      <c r="S50" s="109">
        <f t="shared" si="66"/>
        <v>210</v>
      </c>
      <c r="T50" s="109">
        <f t="shared" si="67"/>
        <v>29.34</v>
      </c>
      <c r="U50" s="109">
        <f t="shared" si="68"/>
        <v>140</v>
      </c>
      <c r="V50" s="109">
        <f t="shared" si="69"/>
        <v>1266.1199999999999</v>
      </c>
      <c r="W50" s="109">
        <f t="shared" si="70"/>
        <v>3008</v>
      </c>
      <c r="X50" s="112"/>
      <c r="Y50" s="112"/>
    </row>
    <row r="51" spans="1:25" s="262" customFormat="1">
      <c r="A51" s="179">
        <v>4</v>
      </c>
      <c r="B51" s="106">
        <v>5162</v>
      </c>
      <c r="C51" s="106">
        <v>1</v>
      </c>
      <c r="D51" s="106">
        <v>1</v>
      </c>
      <c r="E51" s="107" t="s">
        <v>157</v>
      </c>
      <c r="F51" s="108" t="s">
        <v>659</v>
      </c>
      <c r="G51" s="109">
        <f t="shared" si="54"/>
        <v>50</v>
      </c>
      <c r="H51" s="109">
        <f t="shared" si="55"/>
        <v>39.299999999999997</v>
      </c>
      <c r="I51" s="109">
        <f t="shared" si="56"/>
        <v>0</v>
      </c>
      <c r="J51" s="239">
        <f t="shared" si="57"/>
        <v>684.63</v>
      </c>
      <c r="K51" s="109">
        <f t="shared" si="58"/>
        <v>5</v>
      </c>
      <c r="L51" s="109">
        <f t="shared" si="59"/>
        <v>778.93</v>
      </c>
      <c r="M51" s="109">
        <f t="shared" si="60"/>
        <v>95.75</v>
      </c>
      <c r="N51" s="109">
        <f t="shared" si="61"/>
        <v>100</v>
      </c>
      <c r="O51" s="109">
        <f t="shared" si="62"/>
        <v>120</v>
      </c>
      <c r="P51" s="109">
        <f t="shared" si="63"/>
        <v>131.96</v>
      </c>
      <c r="Q51" s="109">
        <f t="shared" si="64"/>
        <v>153.07</v>
      </c>
      <c r="R51" s="109">
        <f t="shared" si="65"/>
        <v>177.57</v>
      </c>
      <c r="S51" s="109">
        <f t="shared" si="66"/>
        <v>250</v>
      </c>
      <c r="T51" s="109">
        <f t="shared" si="67"/>
        <v>287.08999999999997</v>
      </c>
      <c r="U51" s="109">
        <f t="shared" si="68"/>
        <v>560</v>
      </c>
      <c r="V51" s="109">
        <f t="shared" si="69"/>
        <v>4052.95</v>
      </c>
      <c r="W51" s="109">
        <f t="shared" si="70"/>
        <v>6707.32</v>
      </c>
      <c r="X51" s="112"/>
      <c r="Y51" s="112"/>
    </row>
    <row r="52" spans="1:25" s="262" customFormat="1">
      <c r="A52" s="179">
        <v>44</v>
      </c>
      <c r="B52" s="106">
        <v>4534</v>
      </c>
      <c r="C52" s="106">
        <v>1</v>
      </c>
      <c r="D52" s="106">
        <v>1</v>
      </c>
      <c r="E52" s="107" t="s">
        <v>164</v>
      </c>
      <c r="F52" s="257" t="s">
        <v>1889</v>
      </c>
      <c r="G52" s="109">
        <f t="shared" si="54"/>
        <v>50</v>
      </c>
      <c r="H52" s="109">
        <f t="shared" si="55"/>
        <v>28.15</v>
      </c>
      <c r="I52" s="109">
        <f t="shared" si="56"/>
        <v>0</v>
      </c>
      <c r="J52" s="239">
        <f t="shared" si="57"/>
        <v>680.79</v>
      </c>
      <c r="K52" s="109">
        <f t="shared" si="58"/>
        <v>5</v>
      </c>
      <c r="L52" s="109">
        <f t="shared" si="59"/>
        <v>763.94</v>
      </c>
      <c r="M52" s="109">
        <f t="shared" si="60"/>
        <v>81.39</v>
      </c>
      <c r="N52" s="109">
        <f t="shared" si="61"/>
        <v>100</v>
      </c>
      <c r="O52" s="109">
        <f t="shared" si="62"/>
        <v>105</v>
      </c>
      <c r="P52" s="109">
        <f t="shared" si="63"/>
        <v>127.26</v>
      </c>
      <c r="Q52" s="109">
        <f t="shared" si="64"/>
        <v>147.62</v>
      </c>
      <c r="R52" s="109">
        <f t="shared" si="65"/>
        <v>171.24</v>
      </c>
      <c r="S52" s="109">
        <f t="shared" si="66"/>
        <v>180</v>
      </c>
      <c r="T52" s="109">
        <f t="shared" si="67"/>
        <v>0</v>
      </c>
      <c r="U52" s="109">
        <f t="shared" si="68"/>
        <v>0</v>
      </c>
      <c r="V52" s="109">
        <f t="shared" si="69"/>
        <v>331.55</v>
      </c>
      <c r="W52" s="109">
        <f t="shared" si="70"/>
        <v>2008</v>
      </c>
      <c r="X52" s="112"/>
      <c r="Y52" s="112"/>
    </row>
    <row r="53" spans="1:25" s="262" customFormat="1">
      <c r="A53" s="179">
        <v>782</v>
      </c>
      <c r="B53" s="106"/>
      <c r="C53" s="106">
        <v>1</v>
      </c>
      <c r="D53" s="106">
        <v>1</v>
      </c>
      <c r="E53" s="107" t="s">
        <v>161</v>
      </c>
      <c r="F53" s="257" t="s">
        <v>1882</v>
      </c>
      <c r="G53" s="109">
        <f>VLOOKUP(E53,REMU,3,0)</f>
        <v>50</v>
      </c>
      <c r="H53" s="109">
        <f>VLOOKUP(E53,REMU,4,0)</f>
        <v>23.41</v>
      </c>
      <c r="I53" s="109">
        <f>VLOOKUP(E53,REMU,8,0)</f>
        <v>0</v>
      </c>
      <c r="J53" s="239">
        <f>VLOOKUP(E53,REMU,7,0)</f>
        <v>492.53</v>
      </c>
      <c r="K53" s="109">
        <f>VLOOKUP(E53,REMU,10,0)</f>
        <v>5</v>
      </c>
      <c r="L53" s="109">
        <f>SUM(G53:K53)</f>
        <v>570.94000000000005</v>
      </c>
      <c r="M53" s="109">
        <f>VLOOKUP(E53,REMU,12,0)</f>
        <v>69.180000000000007</v>
      </c>
      <c r="N53" s="109">
        <f>VLOOKUP(E53,REMU,13,0)</f>
        <v>100</v>
      </c>
      <c r="O53" s="109">
        <f>VLOOKUP(E53,REMU,19,0)</f>
        <v>105</v>
      </c>
      <c r="P53" s="109">
        <f>VLOOKUP(E53,REMU,16,0)</f>
        <v>94.43</v>
      </c>
      <c r="Q53" s="109">
        <f>VLOOKUP(E53,REMU,17,0)</f>
        <v>109.54</v>
      </c>
      <c r="R53" s="109">
        <f>VLOOKUP(E53,REMU,18,0)</f>
        <v>127.06</v>
      </c>
      <c r="S53" s="109">
        <f>VLOOKUP(E53,DSUP,2,FALSE)</f>
        <v>180</v>
      </c>
      <c r="T53" s="109">
        <f>IF(F53="VACANTE",0,VLOOKUP(F53,HOMO,8,0))</f>
        <v>29.34</v>
      </c>
      <c r="U53" s="109">
        <f>IF(F53="VACANTE",0,VLOOKUP(F53,HOMO,9,0))</f>
        <v>140</v>
      </c>
      <c r="V53" s="109">
        <f t="shared" si="69"/>
        <v>482.51</v>
      </c>
      <c r="W53" s="109">
        <f t="shared" si="70"/>
        <v>2008</v>
      </c>
      <c r="X53" s="112"/>
      <c r="Y53" s="112"/>
    </row>
    <row r="54" spans="1:25" s="262" customFormat="1">
      <c r="A54" s="179">
        <v>667</v>
      </c>
      <c r="B54" s="106">
        <v>5200</v>
      </c>
      <c r="C54" s="106">
        <v>1</v>
      </c>
      <c r="D54" s="106">
        <v>1</v>
      </c>
      <c r="E54" s="107" t="s">
        <v>163</v>
      </c>
      <c r="F54" s="108" t="s">
        <v>1264</v>
      </c>
      <c r="G54" s="109">
        <f t="shared" si="54"/>
        <v>50</v>
      </c>
      <c r="H54" s="109">
        <f t="shared" si="55"/>
        <v>39.31</v>
      </c>
      <c r="I54" s="109">
        <f t="shared" si="56"/>
        <v>0</v>
      </c>
      <c r="J54" s="239">
        <f t="shared" si="57"/>
        <v>785.63</v>
      </c>
      <c r="K54" s="109">
        <f t="shared" si="58"/>
        <v>5</v>
      </c>
      <c r="L54" s="109">
        <f t="shared" si="59"/>
        <v>879.94</v>
      </c>
      <c r="M54" s="109">
        <f t="shared" si="60"/>
        <v>95.75</v>
      </c>
      <c r="N54" s="109">
        <f t="shared" si="61"/>
        <v>100</v>
      </c>
      <c r="O54" s="109">
        <f t="shared" si="62"/>
        <v>110</v>
      </c>
      <c r="P54" s="109">
        <f t="shared" si="63"/>
        <v>148.12</v>
      </c>
      <c r="Q54" s="109">
        <f t="shared" si="64"/>
        <v>171.82</v>
      </c>
      <c r="R54" s="109">
        <f t="shared" si="65"/>
        <v>199.31</v>
      </c>
      <c r="S54" s="109">
        <f t="shared" si="66"/>
        <v>210</v>
      </c>
      <c r="T54" s="109">
        <f t="shared" si="67"/>
        <v>130.37</v>
      </c>
      <c r="U54" s="109">
        <f t="shared" si="68"/>
        <v>280</v>
      </c>
      <c r="V54" s="109">
        <f t="shared" si="69"/>
        <v>682.69</v>
      </c>
      <c r="W54" s="109">
        <f t="shared" si="70"/>
        <v>3008</v>
      </c>
      <c r="X54" s="112"/>
      <c r="Y54" s="112"/>
    </row>
    <row r="55" spans="1:25" s="262" customFormat="1">
      <c r="A55" s="179">
        <v>46</v>
      </c>
      <c r="B55" s="106">
        <v>4920</v>
      </c>
      <c r="C55" s="106">
        <v>1</v>
      </c>
      <c r="D55" s="106">
        <v>1</v>
      </c>
      <c r="E55" s="107" t="s">
        <v>161</v>
      </c>
      <c r="F55" s="108" t="s">
        <v>789</v>
      </c>
      <c r="G55" s="109">
        <f t="shared" si="54"/>
        <v>50</v>
      </c>
      <c r="H55" s="109">
        <f t="shared" si="55"/>
        <v>23.41</v>
      </c>
      <c r="I55" s="109">
        <f t="shared" si="56"/>
        <v>0</v>
      </c>
      <c r="J55" s="239">
        <f t="shared" si="57"/>
        <v>492.53</v>
      </c>
      <c r="K55" s="109">
        <f t="shared" si="58"/>
        <v>5</v>
      </c>
      <c r="L55" s="109">
        <f t="shared" si="59"/>
        <v>570.94000000000005</v>
      </c>
      <c r="M55" s="109">
        <f t="shared" si="60"/>
        <v>69.180000000000007</v>
      </c>
      <c r="N55" s="109">
        <f t="shared" si="61"/>
        <v>100</v>
      </c>
      <c r="O55" s="109">
        <f t="shared" si="62"/>
        <v>105</v>
      </c>
      <c r="P55" s="109">
        <f t="shared" si="63"/>
        <v>94.43</v>
      </c>
      <c r="Q55" s="109">
        <f t="shared" si="64"/>
        <v>109.54</v>
      </c>
      <c r="R55" s="109">
        <f t="shared" si="65"/>
        <v>127.06</v>
      </c>
      <c r="S55" s="109">
        <f t="shared" si="66"/>
        <v>180</v>
      </c>
      <c r="T55" s="109">
        <f t="shared" si="67"/>
        <v>130.37</v>
      </c>
      <c r="U55" s="109">
        <f t="shared" si="68"/>
        <v>280</v>
      </c>
      <c r="V55" s="109">
        <f t="shared" si="69"/>
        <v>241.48</v>
      </c>
      <c r="W55" s="109">
        <f t="shared" si="70"/>
        <v>2008</v>
      </c>
      <c r="X55" s="112"/>
      <c r="Y55" s="112"/>
    </row>
    <row r="56" spans="1:25" s="262" customFormat="1">
      <c r="A56" s="179">
        <v>47</v>
      </c>
      <c r="B56" s="106">
        <v>4997</v>
      </c>
      <c r="C56" s="106">
        <v>1</v>
      </c>
      <c r="D56" s="106">
        <v>1</v>
      </c>
      <c r="E56" s="107" t="s">
        <v>161</v>
      </c>
      <c r="F56" s="108" t="s">
        <v>1237</v>
      </c>
      <c r="G56" s="109">
        <f t="shared" si="54"/>
        <v>50</v>
      </c>
      <c r="H56" s="109">
        <f t="shared" si="55"/>
        <v>23.41</v>
      </c>
      <c r="I56" s="109">
        <f t="shared" si="56"/>
        <v>0</v>
      </c>
      <c r="J56" s="239">
        <f t="shared" si="57"/>
        <v>492.53</v>
      </c>
      <c r="K56" s="109">
        <f t="shared" si="58"/>
        <v>5</v>
      </c>
      <c r="L56" s="109">
        <f t="shared" si="59"/>
        <v>570.94000000000005</v>
      </c>
      <c r="M56" s="109">
        <f t="shared" si="60"/>
        <v>69.180000000000007</v>
      </c>
      <c r="N56" s="109">
        <f t="shared" si="61"/>
        <v>100</v>
      </c>
      <c r="O56" s="109">
        <f t="shared" si="62"/>
        <v>105</v>
      </c>
      <c r="P56" s="109">
        <f t="shared" si="63"/>
        <v>94.43</v>
      </c>
      <c r="Q56" s="109">
        <f t="shared" si="64"/>
        <v>109.54</v>
      </c>
      <c r="R56" s="109">
        <f t="shared" si="65"/>
        <v>127.06</v>
      </c>
      <c r="S56" s="109">
        <f t="shared" si="66"/>
        <v>180</v>
      </c>
      <c r="T56" s="109">
        <f t="shared" si="67"/>
        <v>130.37</v>
      </c>
      <c r="U56" s="109">
        <f t="shared" si="68"/>
        <v>280</v>
      </c>
      <c r="V56" s="109">
        <f t="shared" si="69"/>
        <v>241.48</v>
      </c>
      <c r="W56" s="109">
        <f t="shared" si="70"/>
        <v>2008</v>
      </c>
      <c r="X56" s="112"/>
      <c r="Y56" s="112"/>
    </row>
    <row r="57" spans="1:25" s="262" customFormat="1">
      <c r="A57" s="179">
        <v>48</v>
      </c>
      <c r="B57" s="106">
        <v>4902</v>
      </c>
      <c r="C57" s="106">
        <v>1</v>
      </c>
      <c r="D57" s="106">
        <v>1</v>
      </c>
      <c r="E57" s="107" t="s">
        <v>161</v>
      </c>
      <c r="F57" s="108" t="s">
        <v>1223</v>
      </c>
      <c r="G57" s="109">
        <f t="shared" si="54"/>
        <v>50</v>
      </c>
      <c r="H57" s="109">
        <f t="shared" si="55"/>
        <v>23.41</v>
      </c>
      <c r="I57" s="109">
        <f t="shared" si="56"/>
        <v>0</v>
      </c>
      <c r="J57" s="239">
        <f t="shared" si="57"/>
        <v>492.53</v>
      </c>
      <c r="K57" s="109">
        <f t="shared" si="58"/>
        <v>5</v>
      </c>
      <c r="L57" s="109">
        <f t="shared" si="59"/>
        <v>570.94000000000005</v>
      </c>
      <c r="M57" s="109">
        <f t="shared" si="60"/>
        <v>69.180000000000007</v>
      </c>
      <c r="N57" s="109">
        <f t="shared" si="61"/>
        <v>100</v>
      </c>
      <c r="O57" s="109">
        <f t="shared" si="62"/>
        <v>105</v>
      </c>
      <c r="P57" s="109">
        <f t="shared" si="63"/>
        <v>94.43</v>
      </c>
      <c r="Q57" s="109">
        <f t="shared" si="64"/>
        <v>109.54</v>
      </c>
      <c r="R57" s="109">
        <f t="shared" si="65"/>
        <v>127.06</v>
      </c>
      <c r="S57" s="109">
        <f t="shared" si="66"/>
        <v>180</v>
      </c>
      <c r="T57" s="109">
        <f t="shared" si="67"/>
        <v>130.37</v>
      </c>
      <c r="U57" s="109">
        <f t="shared" si="68"/>
        <v>280</v>
      </c>
      <c r="V57" s="109">
        <f t="shared" si="69"/>
        <v>241.48</v>
      </c>
      <c r="W57" s="109">
        <f t="shared" si="70"/>
        <v>2008</v>
      </c>
      <c r="X57" s="112"/>
      <c r="Y57" s="112"/>
    </row>
    <row r="58" spans="1:25" s="262" customFormat="1">
      <c r="A58" s="179">
        <v>668</v>
      </c>
      <c r="B58" s="106">
        <v>5163</v>
      </c>
      <c r="C58" s="106">
        <v>1</v>
      </c>
      <c r="D58" s="106">
        <v>1</v>
      </c>
      <c r="E58" s="107" t="s">
        <v>163</v>
      </c>
      <c r="F58" s="108" t="s">
        <v>609</v>
      </c>
      <c r="G58" s="109">
        <f t="shared" si="54"/>
        <v>50</v>
      </c>
      <c r="H58" s="109">
        <f t="shared" si="55"/>
        <v>39.31</v>
      </c>
      <c r="I58" s="109">
        <f t="shared" si="56"/>
        <v>0</v>
      </c>
      <c r="J58" s="239">
        <f t="shared" si="57"/>
        <v>785.63</v>
      </c>
      <c r="K58" s="109">
        <f t="shared" si="58"/>
        <v>5</v>
      </c>
      <c r="L58" s="109">
        <f t="shared" si="59"/>
        <v>879.94</v>
      </c>
      <c r="M58" s="109">
        <f t="shared" si="60"/>
        <v>95.75</v>
      </c>
      <c r="N58" s="109">
        <f t="shared" si="61"/>
        <v>100</v>
      </c>
      <c r="O58" s="109">
        <f t="shared" si="62"/>
        <v>110</v>
      </c>
      <c r="P58" s="109">
        <f t="shared" si="63"/>
        <v>148.12</v>
      </c>
      <c r="Q58" s="109">
        <f t="shared" si="64"/>
        <v>171.82</v>
      </c>
      <c r="R58" s="109">
        <f t="shared" si="65"/>
        <v>199.31</v>
      </c>
      <c r="S58" s="109">
        <f t="shared" si="66"/>
        <v>210</v>
      </c>
      <c r="T58" s="109">
        <f t="shared" si="67"/>
        <v>130.37</v>
      </c>
      <c r="U58" s="109">
        <f t="shared" si="68"/>
        <v>280</v>
      </c>
      <c r="V58" s="109">
        <f t="shared" si="69"/>
        <v>682.69</v>
      </c>
      <c r="W58" s="109">
        <f t="shared" si="70"/>
        <v>3008</v>
      </c>
      <c r="X58" s="112"/>
      <c r="Y58" s="112"/>
    </row>
    <row r="59" spans="1:25" s="262" customFormat="1">
      <c r="A59" s="179">
        <v>13</v>
      </c>
      <c r="B59" s="106">
        <v>5164</v>
      </c>
      <c r="C59" s="106">
        <v>1</v>
      </c>
      <c r="D59" s="106">
        <v>1</v>
      </c>
      <c r="E59" s="107" t="s">
        <v>163</v>
      </c>
      <c r="F59" s="108" t="s">
        <v>1255</v>
      </c>
      <c r="G59" s="109">
        <f t="shared" si="54"/>
        <v>50</v>
      </c>
      <c r="H59" s="109">
        <f t="shared" si="55"/>
        <v>39.31</v>
      </c>
      <c r="I59" s="109">
        <f t="shared" si="56"/>
        <v>0</v>
      </c>
      <c r="J59" s="239">
        <f t="shared" si="57"/>
        <v>785.63</v>
      </c>
      <c r="K59" s="109">
        <f t="shared" si="58"/>
        <v>5</v>
      </c>
      <c r="L59" s="109">
        <f t="shared" si="59"/>
        <v>879.94</v>
      </c>
      <c r="M59" s="109">
        <f t="shared" si="60"/>
        <v>95.75</v>
      </c>
      <c r="N59" s="109">
        <f t="shared" si="61"/>
        <v>100</v>
      </c>
      <c r="O59" s="109">
        <f t="shared" si="62"/>
        <v>110</v>
      </c>
      <c r="P59" s="109">
        <f t="shared" si="63"/>
        <v>148.12</v>
      </c>
      <c r="Q59" s="109">
        <f t="shared" si="64"/>
        <v>171.82</v>
      </c>
      <c r="R59" s="109">
        <f t="shared" si="65"/>
        <v>199.31</v>
      </c>
      <c r="S59" s="109">
        <f t="shared" si="66"/>
        <v>210</v>
      </c>
      <c r="T59" s="109">
        <f t="shared" si="67"/>
        <v>130.37</v>
      </c>
      <c r="U59" s="109">
        <f t="shared" si="68"/>
        <v>280</v>
      </c>
      <c r="V59" s="109">
        <f t="shared" si="69"/>
        <v>682.69</v>
      </c>
      <c r="W59" s="109">
        <f t="shared" si="70"/>
        <v>3008</v>
      </c>
      <c r="X59" s="112"/>
      <c r="Y59" s="112"/>
    </row>
    <row r="60" spans="1:25" s="262" customFormat="1">
      <c r="A60" s="179">
        <v>51</v>
      </c>
      <c r="B60" s="106">
        <v>4901</v>
      </c>
      <c r="C60" s="106">
        <v>1</v>
      </c>
      <c r="D60" s="106">
        <v>2</v>
      </c>
      <c r="E60" s="107" t="s">
        <v>644</v>
      </c>
      <c r="F60" s="108" t="s">
        <v>364</v>
      </c>
      <c r="G60" s="109">
        <f t="shared" si="54"/>
        <v>25</v>
      </c>
      <c r="H60" s="109">
        <f t="shared" si="55"/>
        <v>14.37</v>
      </c>
      <c r="I60" s="109">
        <f t="shared" si="56"/>
        <v>0</v>
      </c>
      <c r="J60" s="239">
        <f t="shared" si="57"/>
        <v>343.6</v>
      </c>
      <c r="K60" s="109">
        <f t="shared" si="58"/>
        <v>0</v>
      </c>
      <c r="L60" s="109">
        <f t="shared" si="59"/>
        <v>382.97</v>
      </c>
      <c r="M60" s="109">
        <f t="shared" si="60"/>
        <v>40.700000000000003</v>
      </c>
      <c r="N60" s="109">
        <f t="shared" si="61"/>
        <v>100</v>
      </c>
      <c r="O60" s="109">
        <f t="shared" si="62"/>
        <v>30</v>
      </c>
      <c r="P60" s="109">
        <f t="shared" si="63"/>
        <v>63.79</v>
      </c>
      <c r="Q60" s="109">
        <f t="shared" si="64"/>
        <v>74</v>
      </c>
      <c r="R60" s="109">
        <f t="shared" si="65"/>
        <v>85.84</v>
      </c>
      <c r="S60" s="109">
        <f t="shared" si="66"/>
        <v>80</v>
      </c>
      <c r="T60" s="109">
        <f t="shared" si="67"/>
        <v>0</v>
      </c>
      <c r="U60" s="109">
        <f t="shared" si="68"/>
        <v>0</v>
      </c>
      <c r="V60" s="109">
        <f t="shared" si="69"/>
        <v>146.69999999999999</v>
      </c>
      <c r="W60" s="109">
        <f t="shared" si="70"/>
        <v>1004</v>
      </c>
      <c r="X60" s="112"/>
      <c r="Y60" s="112"/>
    </row>
    <row r="61" spans="1:25" s="262" customFormat="1">
      <c r="A61" s="179">
        <v>593</v>
      </c>
      <c r="B61" s="106"/>
      <c r="C61" s="106">
        <v>1</v>
      </c>
      <c r="D61" s="106">
        <v>0</v>
      </c>
      <c r="E61" s="107" t="s">
        <v>161</v>
      </c>
      <c r="F61" s="108" t="s">
        <v>364</v>
      </c>
      <c r="G61" s="109">
        <f t="shared" si="54"/>
        <v>50</v>
      </c>
      <c r="H61" s="109">
        <f t="shared" si="55"/>
        <v>23.41</v>
      </c>
      <c r="I61" s="109">
        <f t="shared" si="56"/>
        <v>0</v>
      </c>
      <c r="J61" s="239">
        <f t="shared" si="57"/>
        <v>492.53</v>
      </c>
      <c r="K61" s="109">
        <f t="shared" si="58"/>
        <v>5</v>
      </c>
      <c r="L61" s="109">
        <f t="shared" si="59"/>
        <v>570.94000000000005</v>
      </c>
      <c r="M61" s="109">
        <f t="shared" si="60"/>
        <v>69.180000000000007</v>
      </c>
      <c r="N61" s="109">
        <f t="shared" si="61"/>
        <v>100</v>
      </c>
      <c r="O61" s="109">
        <f t="shared" si="62"/>
        <v>105</v>
      </c>
      <c r="P61" s="109">
        <f t="shared" si="63"/>
        <v>94.43</v>
      </c>
      <c r="Q61" s="109">
        <f t="shared" si="64"/>
        <v>109.54</v>
      </c>
      <c r="R61" s="109">
        <f t="shared" si="65"/>
        <v>127.06</v>
      </c>
      <c r="S61" s="109">
        <f t="shared" si="66"/>
        <v>180</v>
      </c>
      <c r="T61" s="109">
        <f t="shared" si="67"/>
        <v>0</v>
      </c>
      <c r="U61" s="109">
        <f t="shared" si="68"/>
        <v>0</v>
      </c>
      <c r="V61" s="109">
        <f t="shared" si="69"/>
        <v>0</v>
      </c>
      <c r="W61" s="109">
        <f t="shared" si="70"/>
        <v>1356.15</v>
      </c>
      <c r="X61" s="112"/>
      <c r="Y61" s="112"/>
    </row>
    <row r="62" spans="1:25" s="262" customFormat="1">
      <c r="A62" s="179">
        <v>194</v>
      </c>
      <c r="B62" s="106">
        <v>1326</v>
      </c>
      <c r="C62" s="106">
        <v>1</v>
      </c>
      <c r="D62" s="106">
        <v>1</v>
      </c>
      <c r="E62" s="107" t="s">
        <v>156</v>
      </c>
      <c r="F62" s="108" t="s">
        <v>1415</v>
      </c>
      <c r="G62" s="109">
        <f t="shared" si="54"/>
        <v>50</v>
      </c>
      <c r="H62" s="109">
        <f t="shared" si="55"/>
        <v>48.24</v>
      </c>
      <c r="I62" s="109">
        <f t="shared" si="56"/>
        <v>0</v>
      </c>
      <c r="J62" s="239">
        <f t="shared" si="57"/>
        <v>924.69</v>
      </c>
      <c r="K62" s="109">
        <f t="shared" si="58"/>
        <v>5</v>
      </c>
      <c r="L62" s="109">
        <f t="shared" si="59"/>
        <v>1027.93</v>
      </c>
      <c r="M62" s="109">
        <f t="shared" si="60"/>
        <v>112.65</v>
      </c>
      <c r="N62" s="109">
        <f t="shared" si="61"/>
        <v>100</v>
      </c>
      <c r="O62" s="109">
        <f t="shared" si="62"/>
        <v>120</v>
      </c>
      <c r="P62" s="109">
        <f t="shared" si="63"/>
        <v>174.5</v>
      </c>
      <c r="Q62" s="109">
        <f t="shared" si="64"/>
        <v>202.42</v>
      </c>
      <c r="R62" s="109">
        <f t="shared" si="65"/>
        <v>234.81</v>
      </c>
      <c r="S62" s="109">
        <f t="shared" si="66"/>
        <v>250</v>
      </c>
      <c r="T62" s="109">
        <f t="shared" si="67"/>
        <v>257.02</v>
      </c>
      <c r="U62" s="109">
        <f t="shared" si="68"/>
        <v>580</v>
      </c>
      <c r="V62" s="109">
        <f t="shared" si="69"/>
        <v>3647.99</v>
      </c>
      <c r="W62" s="109">
        <f t="shared" si="70"/>
        <v>6707.32</v>
      </c>
      <c r="X62" s="112"/>
      <c r="Y62" s="112"/>
    </row>
    <row r="63" spans="1:25" s="262" customFormat="1">
      <c r="A63" s="179">
        <v>937</v>
      </c>
      <c r="B63" s="106"/>
      <c r="C63" s="106">
        <v>1</v>
      </c>
      <c r="D63" s="106">
        <v>1</v>
      </c>
      <c r="E63" s="107" t="s">
        <v>156</v>
      </c>
      <c r="F63" s="108" t="s">
        <v>1414</v>
      </c>
      <c r="G63" s="109">
        <f t="shared" si="54"/>
        <v>50</v>
      </c>
      <c r="H63" s="109">
        <f t="shared" si="55"/>
        <v>48.24</v>
      </c>
      <c r="I63" s="109">
        <f t="shared" si="56"/>
        <v>0</v>
      </c>
      <c r="J63" s="239">
        <f t="shared" si="57"/>
        <v>924.69</v>
      </c>
      <c r="K63" s="109">
        <f t="shared" si="58"/>
        <v>5</v>
      </c>
      <c r="L63" s="109">
        <f t="shared" si="59"/>
        <v>1027.93</v>
      </c>
      <c r="M63" s="109">
        <f t="shared" si="60"/>
        <v>112.65</v>
      </c>
      <c r="N63" s="109">
        <f t="shared" si="61"/>
        <v>100</v>
      </c>
      <c r="O63" s="109">
        <f t="shared" si="62"/>
        <v>120</v>
      </c>
      <c r="P63" s="109">
        <f t="shared" si="63"/>
        <v>174.5</v>
      </c>
      <c r="Q63" s="109">
        <f t="shared" si="64"/>
        <v>202.42</v>
      </c>
      <c r="R63" s="109">
        <f t="shared" si="65"/>
        <v>234.81</v>
      </c>
      <c r="S63" s="109">
        <f t="shared" si="66"/>
        <v>250</v>
      </c>
      <c r="T63" s="109">
        <f t="shared" si="67"/>
        <v>247.26</v>
      </c>
      <c r="U63" s="109">
        <f t="shared" si="68"/>
        <v>1200</v>
      </c>
      <c r="V63" s="109">
        <f t="shared" si="69"/>
        <v>3037.75</v>
      </c>
      <c r="W63" s="109">
        <f t="shared" si="70"/>
        <v>6707.32</v>
      </c>
      <c r="X63" s="112"/>
      <c r="Y63" s="112"/>
    </row>
    <row r="64" spans="1:25" s="262" customFormat="1">
      <c r="A64" s="179"/>
      <c r="B64" s="108"/>
      <c r="C64" s="106">
        <f>SUM(C47:C63)</f>
        <v>17</v>
      </c>
      <c r="D64" s="106">
        <f>COUNTIF(D47:D63,"1")</f>
        <v>15</v>
      </c>
      <c r="E64" s="106"/>
      <c r="F64" s="106" t="s">
        <v>545</v>
      </c>
      <c r="G64" s="239">
        <f t="shared" ref="G64:L64" si="71">SUM(G47:G63)</f>
        <v>825</v>
      </c>
      <c r="H64" s="239">
        <f t="shared" si="71"/>
        <v>541.05999999999995</v>
      </c>
      <c r="I64" s="239">
        <f t="shared" si="71"/>
        <v>0</v>
      </c>
      <c r="J64" s="239">
        <f t="shared" si="71"/>
        <v>11112.92</v>
      </c>
      <c r="K64" s="239">
        <f t="shared" si="71"/>
        <v>80</v>
      </c>
      <c r="L64" s="239">
        <f t="shared" si="71"/>
        <v>12558.98</v>
      </c>
      <c r="M64" s="239">
        <f t="shared" ref="M64:W64" si="72">SUM(M47:M63)</f>
        <v>1416.21</v>
      </c>
      <c r="N64" s="239">
        <f t="shared" si="72"/>
        <v>1700</v>
      </c>
      <c r="O64" s="239">
        <f t="shared" si="72"/>
        <v>1780</v>
      </c>
      <c r="P64" s="239">
        <f t="shared" si="72"/>
        <v>2104.1799999999998</v>
      </c>
      <c r="Q64" s="239">
        <f t="shared" si="72"/>
        <v>2440.86</v>
      </c>
      <c r="R64" s="239">
        <f t="shared" si="72"/>
        <v>2831.37</v>
      </c>
      <c r="S64" s="239">
        <f t="shared" si="72"/>
        <v>3320</v>
      </c>
      <c r="T64" s="239">
        <f t="shared" si="72"/>
        <v>1715.03</v>
      </c>
      <c r="U64" s="239">
        <f t="shared" si="72"/>
        <v>4600</v>
      </c>
      <c r="V64" s="239">
        <f t="shared" ref="V64" si="73">SUM(V47:V63)</f>
        <v>17111.48</v>
      </c>
      <c r="W64" s="239">
        <f t="shared" si="72"/>
        <v>51578.11</v>
      </c>
      <c r="X64" s="112"/>
      <c r="Y64" s="112"/>
    </row>
    <row r="65" spans="1:25" s="262" customFormat="1">
      <c r="A65" s="179" t="s">
        <v>152</v>
      </c>
      <c r="B65" s="108"/>
      <c r="C65" s="106">
        <f>+C43+C64</f>
        <v>34</v>
      </c>
      <c r="D65" s="106">
        <f>+D43+D64</f>
        <v>28</v>
      </c>
      <c r="E65" s="106"/>
      <c r="F65" s="108"/>
      <c r="G65" s="239">
        <f t="shared" ref="G65:W65" si="74">SUM(G64+G43)</f>
        <v>1675</v>
      </c>
      <c r="H65" s="239">
        <f t="shared" si="74"/>
        <v>1012.99</v>
      </c>
      <c r="I65" s="239">
        <f t="shared" si="74"/>
        <v>0</v>
      </c>
      <c r="J65" s="239">
        <f t="shared" si="74"/>
        <v>20448.95</v>
      </c>
      <c r="K65" s="239">
        <f t="shared" si="74"/>
        <v>165</v>
      </c>
      <c r="L65" s="239">
        <f t="shared" si="74"/>
        <v>23301.94</v>
      </c>
      <c r="M65" s="239">
        <f t="shared" si="74"/>
        <v>2708.61</v>
      </c>
      <c r="N65" s="239">
        <f t="shared" si="74"/>
        <v>3400</v>
      </c>
      <c r="O65" s="239">
        <f t="shared" si="74"/>
        <v>3615</v>
      </c>
      <c r="P65" s="239">
        <f t="shared" si="74"/>
        <v>3894.01</v>
      </c>
      <c r="Q65" s="239">
        <f t="shared" si="74"/>
        <v>4517.09</v>
      </c>
      <c r="R65" s="239">
        <f t="shared" si="74"/>
        <v>5239.72</v>
      </c>
      <c r="S65" s="239">
        <f t="shared" si="74"/>
        <v>6640</v>
      </c>
      <c r="T65" s="239">
        <f t="shared" si="74"/>
        <v>3185.36</v>
      </c>
      <c r="U65" s="239">
        <f t="shared" si="74"/>
        <v>8290</v>
      </c>
      <c r="V65" s="239">
        <f t="shared" si="74"/>
        <v>32365.47</v>
      </c>
      <c r="W65" s="239">
        <f t="shared" si="74"/>
        <v>97157.2</v>
      </c>
      <c r="X65" s="112"/>
      <c r="Y65" s="112"/>
    </row>
    <row r="66" spans="1:25" s="226" customFormat="1" ht="18.75">
      <c r="A66" s="295" t="s">
        <v>27</v>
      </c>
      <c r="B66" s="241"/>
      <c r="C66" s="241"/>
      <c r="D66" s="241"/>
      <c r="E66" s="244"/>
      <c r="F66" s="241"/>
      <c r="G66" s="248"/>
      <c r="H66" s="246"/>
      <c r="I66" s="246"/>
      <c r="J66" s="247"/>
      <c r="K66" s="248"/>
      <c r="L66" s="248"/>
      <c r="M66" s="248"/>
      <c r="N66" s="248"/>
      <c r="O66" s="248"/>
      <c r="P66" s="248"/>
      <c r="Q66" s="248"/>
      <c r="R66" s="248"/>
      <c r="S66" s="248" t="s">
        <v>587</v>
      </c>
      <c r="T66" s="248"/>
      <c r="U66" s="248"/>
      <c r="V66" s="248"/>
      <c r="W66" s="248"/>
      <c r="X66" s="112"/>
      <c r="Y66" s="112"/>
    </row>
    <row r="67" spans="1:25" s="226" customFormat="1" ht="18.75">
      <c r="A67" s="299" t="s">
        <v>158</v>
      </c>
      <c r="B67" s="242"/>
      <c r="C67" s="241"/>
      <c r="D67" s="243"/>
      <c r="E67" s="244"/>
      <c r="F67" s="241"/>
      <c r="G67" s="248"/>
      <c r="H67" s="246"/>
      <c r="I67" s="246"/>
      <c r="J67" s="247"/>
      <c r="K67" s="248"/>
      <c r="L67" s="248"/>
      <c r="M67" s="248"/>
      <c r="N67" s="248"/>
      <c r="O67" s="248"/>
      <c r="P67" s="248"/>
      <c r="Q67" s="248"/>
      <c r="R67" s="248"/>
      <c r="S67" s="248" t="s">
        <v>587</v>
      </c>
      <c r="T67" s="248"/>
      <c r="U67" s="248"/>
      <c r="V67" s="248"/>
      <c r="W67" s="248"/>
      <c r="X67" s="112"/>
      <c r="Y67" s="112"/>
    </row>
    <row r="68" spans="1:25" s="226" customFormat="1" ht="18.75">
      <c r="A68" s="299" t="s">
        <v>159</v>
      </c>
      <c r="B68" s="242"/>
      <c r="C68" s="241"/>
      <c r="D68" s="243" t="s">
        <v>48</v>
      </c>
      <c r="E68" s="244"/>
      <c r="F68" s="241"/>
      <c r="G68" s="248"/>
      <c r="H68" s="246"/>
      <c r="I68" s="246"/>
      <c r="J68" s="247"/>
      <c r="K68" s="248"/>
      <c r="L68" s="248"/>
      <c r="M68" s="248"/>
      <c r="N68" s="248"/>
      <c r="O68" s="248"/>
      <c r="P68" s="248"/>
      <c r="Q68" s="248"/>
      <c r="R68" s="248"/>
      <c r="S68" s="248" t="s">
        <v>587</v>
      </c>
      <c r="T68" s="248"/>
      <c r="U68" s="248"/>
      <c r="V68" s="248"/>
      <c r="W68" s="248"/>
      <c r="X68" s="112"/>
      <c r="Y68" s="112"/>
    </row>
    <row r="69" spans="1:25" s="226" customFormat="1" ht="18.75">
      <c r="A69" s="299" t="s">
        <v>159</v>
      </c>
      <c r="B69" s="242"/>
      <c r="C69" s="241"/>
      <c r="D69" s="243" t="s">
        <v>28</v>
      </c>
      <c r="E69" s="244"/>
      <c r="F69" s="241"/>
      <c r="G69" s="248"/>
      <c r="H69" s="246"/>
      <c r="I69" s="246"/>
      <c r="J69" s="247"/>
      <c r="K69" s="248"/>
      <c r="L69" s="248"/>
      <c r="M69" s="248"/>
      <c r="N69" s="248"/>
      <c r="O69" s="248"/>
      <c r="P69" s="248"/>
      <c r="Q69" s="248"/>
      <c r="R69" s="248"/>
      <c r="S69" s="248" t="s">
        <v>587</v>
      </c>
      <c r="T69" s="248"/>
      <c r="U69" s="248"/>
      <c r="V69" s="248"/>
      <c r="W69" s="248"/>
      <c r="X69" s="112"/>
      <c r="Y69" s="112"/>
    </row>
    <row r="70" spans="1:25" s="226" customFormat="1" ht="18.75">
      <c r="A70" s="299" t="s">
        <v>159</v>
      </c>
      <c r="B70" s="242"/>
      <c r="C70" s="241"/>
      <c r="D70" s="243" t="s">
        <v>49</v>
      </c>
      <c r="E70" s="244"/>
      <c r="F70" s="241"/>
      <c r="G70" s="248"/>
      <c r="H70" s="246"/>
      <c r="I70" s="246"/>
      <c r="J70" s="247"/>
      <c r="K70" s="248"/>
      <c r="L70" s="248"/>
      <c r="M70" s="248"/>
      <c r="N70" s="248"/>
      <c r="O70" s="248"/>
      <c r="P70" s="248"/>
      <c r="Q70" s="248"/>
      <c r="R70" s="248"/>
      <c r="S70" s="248" t="s">
        <v>587</v>
      </c>
      <c r="T70" s="248"/>
      <c r="U70" s="248"/>
      <c r="V70" s="248"/>
      <c r="W70" s="301"/>
      <c r="X70" s="112"/>
      <c r="Y70" s="112"/>
    </row>
    <row r="71" spans="1:25" s="226" customFormat="1" ht="18.75">
      <c r="A71" s="299"/>
      <c r="B71" s="242"/>
      <c r="C71" s="241"/>
      <c r="D71" s="243"/>
      <c r="E71" s="244"/>
      <c r="F71" s="241"/>
      <c r="G71" s="248"/>
      <c r="H71" s="246"/>
      <c r="I71" s="246"/>
      <c r="J71" s="247"/>
      <c r="K71" s="248"/>
      <c r="L71" s="248"/>
      <c r="M71" s="248"/>
      <c r="N71" s="248"/>
      <c r="O71" s="248"/>
      <c r="P71" s="248"/>
      <c r="Q71" s="248"/>
      <c r="R71" s="248"/>
      <c r="S71" s="248" t="s">
        <v>587</v>
      </c>
      <c r="T71" s="248"/>
      <c r="U71" s="248"/>
      <c r="V71" s="248"/>
      <c r="W71" s="301"/>
      <c r="X71" s="112"/>
      <c r="Y71" s="112"/>
    </row>
    <row r="72" spans="1:25" s="226" customFormat="1" ht="18.75">
      <c r="A72" s="295" t="s">
        <v>50</v>
      </c>
      <c r="B72" s="242"/>
      <c r="C72" s="241"/>
      <c r="D72" s="243"/>
      <c r="E72" s="244"/>
      <c r="F72" s="241"/>
      <c r="G72" s="248"/>
      <c r="H72" s="246"/>
      <c r="I72" s="246"/>
      <c r="J72" s="247"/>
      <c r="K72" s="248"/>
      <c r="L72" s="248"/>
      <c r="M72" s="248"/>
      <c r="N72" s="248"/>
      <c r="O72" s="248"/>
      <c r="P72" s="248"/>
      <c r="Q72" s="248"/>
      <c r="R72" s="248"/>
      <c r="S72" s="248" t="s">
        <v>587</v>
      </c>
      <c r="T72" s="248"/>
      <c r="U72" s="248"/>
      <c r="V72" s="248"/>
      <c r="W72" s="301"/>
      <c r="X72" s="112"/>
      <c r="Y72" s="112"/>
    </row>
    <row r="73" spans="1:25" s="262" customFormat="1">
      <c r="A73" s="330" t="s">
        <v>236</v>
      </c>
      <c r="B73" s="254"/>
      <c r="C73" s="254" t="s">
        <v>153</v>
      </c>
      <c r="D73" s="255" t="s">
        <v>538</v>
      </c>
      <c r="E73" s="254" t="s">
        <v>22</v>
      </c>
      <c r="F73" s="254" t="s">
        <v>154</v>
      </c>
      <c r="G73" s="303" t="s">
        <v>503</v>
      </c>
      <c r="H73" s="303" t="s">
        <v>505</v>
      </c>
      <c r="I73" s="303" t="s">
        <v>535</v>
      </c>
      <c r="J73" s="303" t="s">
        <v>507</v>
      </c>
      <c r="K73" s="304" t="s">
        <v>509</v>
      </c>
      <c r="L73" s="303" t="s">
        <v>511</v>
      </c>
      <c r="M73" s="303" t="s">
        <v>514</v>
      </c>
      <c r="N73" s="304" t="s">
        <v>669</v>
      </c>
      <c r="O73" s="304" t="s">
        <v>603</v>
      </c>
      <c r="P73" s="303" t="s">
        <v>518</v>
      </c>
      <c r="Q73" s="303" t="s">
        <v>517</v>
      </c>
      <c r="R73" s="303" t="s">
        <v>528</v>
      </c>
      <c r="S73" s="304" t="s">
        <v>485</v>
      </c>
      <c r="T73" s="303" t="s">
        <v>1785</v>
      </c>
      <c r="U73" s="303" t="s">
        <v>1787</v>
      </c>
      <c r="V73" s="303" t="s">
        <v>1788</v>
      </c>
      <c r="W73" s="303" t="s">
        <v>532</v>
      </c>
      <c r="X73" s="112"/>
      <c r="Y73" s="112"/>
    </row>
    <row r="74" spans="1:25" s="262" customFormat="1">
      <c r="A74" s="331" t="s">
        <v>155</v>
      </c>
      <c r="B74" s="329"/>
      <c r="C74" s="329" t="s">
        <v>540</v>
      </c>
      <c r="D74" s="256" t="s">
        <v>539</v>
      </c>
      <c r="E74" s="329" t="s">
        <v>21</v>
      </c>
      <c r="F74" s="329"/>
      <c r="G74" s="328" t="s">
        <v>504</v>
      </c>
      <c r="H74" s="328" t="s">
        <v>506</v>
      </c>
      <c r="I74" s="328" t="s">
        <v>537</v>
      </c>
      <c r="J74" s="328" t="s">
        <v>508</v>
      </c>
      <c r="K74" s="306" t="s">
        <v>510</v>
      </c>
      <c r="L74" s="328"/>
      <c r="M74" s="328"/>
      <c r="N74" s="306" t="s">
        <v>670</v>
      </c>
      <c r="O74" s="308" t="s">
        <v>611</v>
      </c>
      <c r="P74" s="328" t="s">
        <v>519</v>
      </c>
      <c r="Q74" s="328" t="s">
        <v>530</v>
      </c>
      <c r="R74" s="328" t="s">
        <v>529</v>
      </c>
      <c r="S74" s="308" t="s">
        <v>565</v>
      </c>
      <c r="T74" s="309" t="s">
        <v>1786</v>
      </c>
      <c r="U74" s="309" t="s">
        <v>377</v>
      </c>
      <c r="V74" s="309" t="s">
        <v>377</v>
      </c>
      <c r="W74" s="328" t="s">
        <v>531</v>
      </c>
      <c r="X74" s="112"/>
      <c r="Y74" s="112"/>
    </row>
    <row r="75" spans="1:25" s="262" customFormat="1">
      <c r="A75" s="179"/>
      <c r="B75" s="108"/>
      <c r="C75" s="106"/>
      <c r="D75" s="106"/>
      <c r="E75" s="106" t="s">
        <v>533</v>
      </c>
      <c r="F75" s="108"/>
      <c r="G75" s="239"/>
      <c r="H75" s="258"/>
      <c r="I75" s="258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109"/>
      <c r="W75" s="239"/>
      <c r="X75" s="112"/>
      <c r="Y75" s="112"/>
    </row>
    <row r="76" spans="1:25" s="262" customFormat="1">
      <c r="A76" s="179">
        <v>88</v>
      </c>
      <c r="B76" s="106">
        <v>3120</v>
      </c>
      <c r="C76" s="106">
        <v>1</v>
      </c>
      <c r="D76" s="106">
        <v>1</v>
      </c>
      <c r="E76" s="107" t="s">
        <v>164</v>
      </c>
      <c r="F76" s="108" t="s">
        <v>1896</v>
      </c>
      <c r="G76" s="109">
        <f t="shared" ref="G76:G117" si="75">VLOOKUP(E76,REMU,3,0)</f>
        <v>50</v>
      </c>
      <c r="H76" s="109">
        <f t="shared" ref="H76:H117" si="76">VLOOKUP(E76,REMU,4,0)</f>
        <v>28.15</v>
      </c>
      <c r="I76" s="109">
        <f t="shared" ref="I76:I117" si="77">VLOOKUP(E76,REMU,8,0)</f>
        <v>0</v>
      </c>
      <c r="J76" s="239">
        <f t="shared" ref="J76:J117" si="78">VLOOKUP(E76,REMU,7,0)</f>
        <v>680.79</v>
      </c>
      <c r="K76" s="109">
        <f t="shared" ref="K76:K117" si="79">VLOOKUP(E76,REMU,10,0)</f>
        <v>5</v>
      </c>
      <c r="L76" s="109">
        <f t="shared" ref="L76:L117" si="80">SUM(G76:K76)</f>
        <v>763.94</v>
      </c>
      <c r="M76" s="109">
        <f t="shared" ref="M76:M117" si="81">VLOOKUP(E76,REMU,12,0)</f>
        <v>81.39</v>
      </c>
      <c r="N76" s="109">
        <f t="shared" ref="N76:N117" si="82">VLOOKUP(E76,REMU,13,0)</f>
        <v>100</v>
      </c>
      <c r="O76" s="109">
        <f t="shared" ref="O76:O117" si="83">VLOOKUP(E76,REMU,19,0)</f>
        <v>105</v>
      </c>
      <c r="P76" s="109">
        <f t="shared" ref="P76:P117" si="84">VLOOKUP(E76,REMU,16,0)</f>
        <v>127.26</v>
      </c>
      <c r="Q76" s="109">
        <f t="shared" ref="Q76:Q117" si="85">VLOOKUP(E76,REMU,17,0)</f>
        <v>147.62</v>
      </c>
      <c r="R76" s="109">
        <f t="shared" ref="R76:R117" si="86">VLOOKUP(E76,REMU,18,0)</f>
        <v>171.24</v>
      </c>
      <c r="S76" s="109">
        <f t="shared" ref="S76:S117" si="87">VLOOKUP(E76,DSUP,2,FALSE)</f>
        <v>180</v>
      </c>
      <c r="T76" s="109">
        <f t="shared" ref="T76:T117" si="88">IF(F76="VACANTE",0,VLOOKUP(F76,HOMO,8,0))</f>
        <v>0</v>
      </c>
      <c r="U76" s="109">
        <f t="shared" ref="U76:U117" si="89">IF(F76="VACANTE",0,VLOOKUP(F76,HOMO,9,0))</f>
        <v>0</v>
      </c>
      <c r="V76" s="109">
        <f t="shared" ref="V76:V117" si="90">+IF(D76=0,0,(VLOOKUP(E76,CATE,2,0)-L76-SUM(M76:U76)))</f>
        <v>331.55</v>
      </c>
      <c r="W76" s="109">
        <f t="shared" ref="W76:W117" si="91">+L76+SUM(M76:V76)</f>
        <v>2008</v>
      </c>
      <c r="X76" s="112"/>
      <c r="Y76" s="112"/>
    </row>
    <row r="77" spans="1:25" s="262" customFormat="1">
      <c r="A77" s="179">
        <v>72</v>
      </c>
      <c r="B77" s="106">
        <v>792</v>
      </c>
      <c r="C77" s="106">
        <v>1</v>
      </c>
      <c r="D77" s="106">
        <v>1</v>
      </c>
      <c r="E77" s="107" t="s">
        <v>163</v>
      </c>
      <c r="F77" s="108" t="s">
        <v>176</v>
      </c>
      <c r="G77" s="109">
        <f t="shared" si="75"/>
        <v>50</v>
      </c>
      <c r="H77" s="109">
        <f t="shared" si="76"/>
        <v>39.31</v>
      </c>
      <c r="I77" s="109">
        <f t="shared" si="77"/>
        <v>0</v>
      </c>
      <c r="J77" s="239">
        <f t="shared" si="78"/>
        <v>785.63</v>
      </c>
      <c r="K77" s="109">
        <f t="shared" si="79"/>
        <v>5</v>
      </c>
      <c r="L77" s="109">
        <f t="shared" si="80"/>
        <v>879.94</v>
      </c>
      <c r="M77" s="109">
        <f t="shared" si="81"/>
        <v>95.75</v>
      </c>
      <c r="N77" s="109">
        <f t="shared" si="82"/>
        <v>100</v>
      </c>
      <c r="O77" s="109">
        <f t="shared" si="83"/>
        <v>110</v>
      </c>
      <c r="P77" s="109">
        <f t="shared" si="84"/>
        <v>148.12</v>
      </c>
      <c r="Q77" s="109">
        <f t="shared" si="85"/>
        <v>171.82</v>
      </c>
      <c r="R77" s="109">
        <f t="shared" si="86"/>
        <v>199.31</v>
      </c>
      <c r="S77" s="109">
        <f t="shared" si="87"/>
        <v>210</v>
      </c>
      <c r="T77" s="109">
        <f t="shared" si="88"/>
        <v>257.01</v>
      </c>
      <c r="U77" s="109">
        <f t="shared" si="89"/>
        <v>580</v>
      </c>
      <c r="V77" s="109">
        <f t="shared" si="90"/>
        <v>256.05</v>
      </c>
      <c r="W77" s="109">
        <f t="shared" si="91"/>
        <v>3008</v>
      </c>
      <c r="X77" s="112"/>
      <c r="Y77" s="112"/>
    </row>
    <row r="78" spans="1:25" s="262" customFormat="1">
      <c r="A78" s="179">
        <v>74</v>
      </c>
      <c r="B78" s="106">
        <v>2864</v>
      </c>
      <c r="C78" s="106">
        <v>1</v>
      </c>
      <c r="D78" s="106">
        <v>1</v>
      </c>
      <c r="E78" s="107" t="s">
        <v>163</v>
      </c>
      <c r="F78" s="108" t="s">
        <v>951</v>
      </c>
      <c r="G78" s="109">
        <f t="shared" si="75"/>
        <v>50</v>
      </c>
      <c r="H78" s="109">
        <f t="shared" si="76"/>
        <v>39.31</v>
      </c>
      <c r="I78" s="109">
        <f t="shared" si="77"/>
        <v>0</v>
      </c>
      <c r="J78" s="239">
        <f t="shared" si="78"/>
        <v>785.63</v>
      </c>
      <c r="K78" s="109">
        <f t="shared" si="79"/>
        <v>5</v>
      </c>
      <c r="L78" s="109">
        <f t="shared" si="80"/>
        <v>879.94</v>
      </c>
      <c r="M78" s="109">
        <f t="shared" si="81"/>
        <v>95.75</v>
      </c>
      <c r="N78" s="109">
        <f t="shared" si="82"/>
        <v>100</v>
      </c>
      <c r="O78" s="109">
        <f t="shared" si="83"/>
        <v>110</v>
      </c>
      <c r="P78" s="109">
        <f t="shared" si="84"/>
        <v>148.12</v>
      </c>
      <c r="Q78" s="109">
        <f t="shared" si="85"/>
        <v>171.82</v>
      </c>
      <c r="R78" s="109">
        <f t="shared" si="86"/>
        <v>199.31</v>
      </c>
      <c r="S78" s="109">
        <f t="shared" si="87"/>
        <v>210</v>
      </c>
      <c r="T78" s="109">
        <f t="shared" si="88"/>
        <v>249.74</v>
      </c>
      <c r="U78" s="109">
        <f t="shared" si="89"/>
        <v>580</v>
      </c>
      <c r="V78" s="109">
        <f t="shared" si="90"/>
        <v>263.32</v>
      </c>
      <c r="W78" s="109">
        <f t="shared" si="91"/>
        <v>3008</v>
      </c>
      <c r="X78" s="112"/>
      <c r="Y78" s="112"/>
    </row>
    <row r="79" spans="1:25" s="262" customFormat="1">
      <c r="A79" s="179">
        <v>76</v>
      </c>
      <c r="B79" s="106">
        <v>4010</v>
      </c>
      <c r="C79" s="106">
        <v>1</v>
      </c>
      <c r="D79" s="106">
        <v>1</v>
      </c>
      <c r="E79" s="107" t="s">
        <v>163</v>
      </c>
      <c r="F79" s="108" t="s">
        <v>200</v>
      </c>
      <c r="G79" s="109">
        <f t="shared" si="75"/>
        <v>50</v>
      </c>
      <c r="H79" s="109">
        <f t="shared" si="76"/>
        <v>39.31</v>
      </c>
      <c r="I79" s="109">
        <f t="shared" si="77"/>
        <v>0</v>
      </c>
      <c r="J79" s="239">
        <f t="shared" si="78"/>
        <v>785.63</v>
      </c>
      <c r="K79" s="109">
        <f t="shared" si="79"/>
        <v>5</v>
      </c>
      <c r="L79" s="109">
        <f t="shared" si="80"/>
        <v>879.94</v>
      </c>
      <c r="M79" s="109">
        <f t="shared" si="81"/>
        <v>95.75</v>
      </c>
      <c r="N79" s="109">
        <f t="shared" si="82"/>
        <v>100</v>
      </c>
      <c r="O79" s="109">
        <f t="shared" si="83"/>
        <v>110</v>
      </c>
      <c r="P79" s="109">
        <f t="shared" si="84"/>
        <v>148.12</v>
      </c>
      <c r="Q79" s="109">
        <f t="shared" si="85"/>
        <v>171.82</v>
      </c>
      <c r="R79" s="109">
        <f t="shared" si="86"/>
        <v>199.31</v>
      </c>
      <c r="S79" s="109">
        <f t="shared" si="87"/>
        <v>210</v>
      </c>
      <c r="T79" s="109">
        <f t="shared" si="88"/>
        <v>68.260000000000005</v>
      </c>
      <c r="U79" s="109">
        <f t="shared" si="89"/>
        <v>580</v>
      </c>
      <c r="V79" s="109">
        <f t="shared" si="90"/>
        <v>444.8</v>
      </c>
      <c r="W79" s="109">
        <f t="shared" si="91"/>
        <v>3008</v>
      </c>
      <c r="X79" s="112"/>
      <c r="Y79" s="112"/>
    </row>
    <row r="80" spans="1:25" s="262" customFormat="1">
      <c r="A80" s="179">
        <v>55</v>
      </c>
      <c r="B80" s="106">
        <v>2193</v>
      </c>
      <c r="C80" s="106">
        <v>1</v>
      </c>
      <c r="D80" s="106">
        <v>1</v>
      </c>
      <c r="E80" s="107" t="s">
        <v>156</v>
      </c>
      <c r="F80" s="108" t="s">
        <v>192</v>
      </c>
      <c r="G80" s="109">
        <f t="shared" si="75"/>
        <v>50</v>
      </c>
      <c r="H80" s="109">
        <f t="shared" si="76"/>
        <v>48.24</v>
      </c>
      <c r="I80" s="109">
        <f t="shared" si="77"/>
        <v>0</v>
      </c>
      <c r="J80" s="239">
        <f t="shared" si="78"/>
        <v>924.69</v>
      </c>
      <c r="K80" s="109">
        <f t="shared" si="79"/>
        <v>5</v>
      </c>
      <c r="L80" s="109">
        <f t="shared" si="80"/>
        <v>1027.93</v>
      </c>
      <c r="M80" s="109">
        <f t="shared" si="81"/>
        <v>112.65</v>
      </c>
      <c r="N80" s="109">
        <f t="shared" si="82"/>
        <v>100</v>
      </c>
      <c r="O80" s="109">
        <f t="shared" si="83"/>
        <v>120</v>
      </c>
      <c r="P80" s="109">
        <f t="shared" si="84"/>
        <v>174.5</v>
      </c>
      <c r="Q80" s="109">
        <f t="shared" si="85"/>
        <v>202.42</v>
      </c>
      <c r="R80" s="109">
        <f t="shared" si="86"/>
        <v>234.81</v>
      </c>
      <c r="S80" s="109">
        <f t="shared" si="87"/>
        <v>250</v>
      </c>
      <c r="T80" s="109">
        <f t="shared" si="88"/>
        <v>243.6</v>
      </c>
      <c r="U80" s="109">
        <f t="shared" si="89"/>
        <v>580</v>
      </c>
      <c r="V80" s="109">
        <f t="shared" si="90"/>
        <v>3661.41</v>
      </c>
      <c r="W80" s="109">
        <f t="shared" si="91"/>
        <v>6707.32</v>
      </c>
      <c r="X80" s="112"/>
      <c r="Y80" s="112"/>
    </row>
    <row r="81" spans="1:25" s="262" customFormat="1">
      <c r="A81" s="179">
        <v>78</v>
      </c>
      <c r="B81" s="106">
        <v>2684</v>
      </c>
      <c r="C81" s="106">
        <v>1</v>
      </c>
      <c r="D81" s="106">
        <v>1</v>
      </c>
      <c r="E81" s="107" t="s">
        <v>163</v>
      </c>
      <c r="F81" s="108" t="s">
        <v>934</v>
      </c>
      <c r="G81" s="109">
        <f t="shared" si="75"/>
        <v>50</v>
      </c>
      <c r="H81" s="109">
        <f t="shared" si="76"/>
        <v>39.31</v>
      </c>
      <c r="I81" s="109">
        <f t="shared" si="77"/>
        <v>0</v>
      </c>
      <c r="J81" s="239">
        <f t="shared" si="78"/>
        <v>785.63</v>
      </c>
      <c r="K81" s="109">
        <f t="shared" si="79"/>
        <v>5</v>
      </c>
      <c r="L81" s="109">
        <f t="shared" si="80"/>
        <v>879.94</v>
      </c>
      <c r="M81" s="109">
        <f t="shared" si="81"/>
        <v>95.75</v>
      </c>
      <c r="N81" s="109">
        <f t="shared" si="82"/>
        <v>100</v>
      </c>
      <c r="O81" s="109">
        <f t="shared" si="83"/>
        <v>110</v>
      </c>
      <c r="P81" s="109">
        <f t="shared" si="84"/>
        <v>148.12</v>
      </c>
      <c r="Q81" s="109">
        <f t="shared" si="85"/>
        <v>171.82</v>
      </c>
      <c r="R81" s="109">
        <f t="shared" si="86"/>
        <v>199.31</v>
      </c>
      <c r="S81" s="109">
        <f t="shared" si="87"/>
        <v>210</v>
      </c>
      <c r="T81" s="109">
        <f t="shared" si="88"/>
        <v>243.6</v>
      </c>
      <c r="U81" s="109">
        <f t="shared" si="89"/>
        <v>580</v>
      </c>
      <c r="V81" s="109">
        <f t="shared" si="90"/>
        <v>269.45999999999998</v>
      </c>
      <c r="W81" s="109">
        <f t="shared" si="91"/>
        <v>3008</v>
      </c>
      <c r="X81" s="112"/>
      <c r="Y81" s="112"/>
    </row>
    <row r="82" spans="1:25" s="262" customFormat="1">
      <c r="A82" s="179">
        <v>79</v>
      </c>
      <c r="B82" s="106">
        <v>2722</v>
      </c>
      <c r="C82" s="106">
        <v>1</v>
      </c>
      <c r="D82" s="106">
        <v>1</v>
      </c>
      <c r="E82" s="107" t="s">
        <v>163</v>
      </c>
      <c r="F82" s="108" t="s">
        <v>937</v>
      </c>
      <c r="G82" s="109">
        <f t="shared" si="75"/>
        <v>50</v>
      </c>
      <c r="H82" s="109">
        <f t="shared" si="76"/>
        <v>39.31</v>
      </c>
      <c r="I82" s="109">
        <f t="shared" si="77"/>
        <v>0</v>
      </c>
      <c r="J82" s="239">
        <f t="shared" si="78"/>
        <v>785.63</v>
      </c>
      <c r="K82" s="109">
        <f t="shared" si="79"/>
        <v>5</v>
      </c>
      <c r="L82" s="109">
        <f t="shared" si="80"/>
        <v>879.94</v>
      </c>
      <c r="M82" s="109">
        <f t="shared" si="81"/>
        <v>95.75</v>
      </c>
      <c r="N82" s="109">
        <f>VLOOKUP(E82,REMU,13,0)</f>
        <v>100</v>
      </c>
      <c r="O82" s="109">
        <f t="shared" si="83"/>
        <v>110</v>
      </c>
      <c r="P82" s="109">
        <f t="shared" si="84"/>
        <v>148.12</v>
      </c>
      <c r="Q82" s="109">
        <f t="shared" si="85"/>
        <v>171.82</v>
      </c>
      <c r="R82" s="109">
        <f t="shared" si="86"/>
        <v>199.31</v>
      </c>
      <c r="S82" s="109">
        <f t="shared" si="87"/>
        <v>210</v>
      </c>
      <c r="T82" s="109">
        <f t="shared" si="88"/>
        <v>251.7</v>
      </c>
      <c r="U82" s="109">
        <f t="shared" si="89"/>
        <v>580</v>
      </c>
      <c r="V82" s="109">
        <f t="shared" si="90"/>
        <v>261.36</v>
      </c>
      <c r="W82" s="109">
        <f t="shared" si="91"/>
        <v>3008</v>
      </c>
      <c r="X82" s="112"/>
      <c r="Y82" s="112"/>
    </row>
    <row r="83" spans="1:25" s="262" customFormat="1">
      <c r="A83" s="179">
        <v>80</v>
      </c>
      <c r="B83" s="106">
        <v>2936</v>
      </c>
      <c r="C83" s="106">
        <v>1</v>
      </c>
      <c r="D83" s="106">
        <v>1</v>
      </c>
      <c r="E83" s="107" t="s">
        <v>163</v>
      </c>
      <c r="F83" s="108" t="s">
        <v>193</v>
      </c>
      <c r="G83" s="109">
        <f t="shared" si="75"/>
        <v>50</v>
      </c>
      <c r="H83" s="109">
        <f t="shared" si="76"/>
        <v>39.31</v>
      </c>
      <c r="I83" s="109">
        <f t="shared" si="77"/>
        <v>0</v>
      </c>
      <c r="J83" s="239">
        <f t="shared" si="78"/>
        <v>785.63</v>
      </c>
      <c r="K83" s="109">
        <f t="shared" si="79"/>
        <v>5</v>
      </c>
      <c r="L83" s="109">
        <f t="shared" si="80"/>
        <v>879.94</v>
      </c>
      <c r="M83" s="109">
        <f t="shared" si="81"/>
        <v>95.75</v>
      </c>
      <c r="N83" s="109">
        <f t="shared" si="82"/>
        <v>100</v>
      </c>
      <c r="O83" s="109">
        <f t="shared" si="83"/>
        <v>110</v>
      </c>
      <c r="P83" s="109">
        <f t="shared" si="84"/>
        <v>148.12</v>
      </c>
      <c r="Q83" s="109">
        <f t="shared" si="85"/>
        <v>171.82</v>
      </c>
      <c r="R83" s="109">
        <f t="shared" si="86"/>
        <v>199.31</v>
      </c>
      <c r="S83" s="109">
        <f t="shared" si="87"/>
        <v>210</v>
      </c>
      <c r="T83" s="109">
        <f t="shared" si="88"/>
        <v>243.6</v>
      </c>
      <c r="U83" s="109">
        <f t="shared" si="89"/>
        <v>580</v>
      </c>
      <c r="V83" s="109">
        <f t="shared" si="90"/>
        <v>269.45999999999998</v>
      </c>
      <c r="W83" s="109">
        <f t="shared" si="91"/>
        <v>3008</v>
      </c>
      <c r="X83" s="112"/>
      <c r="Y83" s="112"/>
    </row>
    <row r="84" spans="1:25" s="262" customFormat="1">
      <c r="A84" s="179">
        <v>59</v>
      </c>
      <c r="B84" s="106">
        <v>3100</v>
      </c>
      <c r="C84" s="106">
        <v>1</v>
      </c>
      <c r="D84" s="106">
        <v>1</v>
      </c>
      <c r="E84" s="107" t="s">
        <v>156</v>
      </c>
      <c r="F84" s="108" t="s">
        <v>194</v>
      </c>
      <c r="G84" s="109">
        <f t="shared" si="75"/>
        <v>50</v>
      </c>
      <c r="H84" s="109">
        <f t="shared" si="76"/>
        <v>48.24</v>
      </c>
      <c r="I84" s="109">
        <f t="shared" si="77"/>
        <v>0</v>
      </c>
      <c r="J84" s="239">
        <f t="shared" si="78"/>
        <v>924.69</v>
      </c>
      <c r="K84" s="109">
        <f t="shared" si="79"/>
        <v>5</v>
      </c>
      <c r="L84" s="109">
        <f t="shared" si="80"/>
        <v>1027.93</v>
      </c>
      <c r="M84" s="109">
        <f t="shared" si="81"/>
        <v>112.65</v>
      </c>
      <c r="N84" s="109">
        <f t="shared" si="82"/>
        <v>100</v>
      </c>
      <c r="O84" s="109">
        <f t="shared" si="83"/>
        <v>120</v>
      </c>
      <c r="P84" s="109">
        <f t="shared" si="84"/>
        <v>174.5</v>
      </c>
      <c r="Q84" s="109">
        <f t="shared" si="85"/>
        <v>202.42</v>
      </c>
      <c r="R84" s="109">
        <f t="shared" si="86"/>
        <v>234.81</v>
      </c>
      <c r="S84" s="109">
        <f t="shared" si="87"/>
        <v>250</v>
      </c>
      <c r="T84" s="109">
        <f t="shared" si="88"/>
        <v>243.7</v>
      </c>
      <c r="U84" s="109">
        <f t="shared" si="89"/>
        <v>580</v>
      </c>
      <c r="V84" s="109">
        <f t="shared" si="90"/>
        <v>3661.31</v>
      </c>
      <c r="W84" s="109">
        <f t="shared" si="91"/>
        <v>6707.32</v>
      </c>
      <c r="X84" s="112"/>
      <c r="Y84" s="112"/>
    </row>
    <row r="85" spans="1:25" s="262" customFormat="1">
      <c r="A85" s="179">
        <v>82</v>
      </c>
      <c r="B85" s="106">
        <v>3354</v>
      </c>
      <c r="C85" s="106">
        <v>1</v>
      </c>
      <c r="D85" s="106">
        <v>1</v>
      </c>
      <c r="E85" s="107" t="s">
        <v>156</v>
      </c>
      <c r="F85" s="108" t="s">
        <v>975</v>
      </c>
      <c r="G85" s="109">
        <f t="shared" si="75"/>
        <v>50</v>
      </c>
      <c r="H85" s="109">
        <f t="shared" si="76"/>
        <v>48.24</v>
      </c>
      <c r="I85" s="109">
        <f t="shared" si="77"/>
        <v>0</v>
      </c>
      <c r="J85" s="239">
        <f t="shared" si="78"/>
        <v>924.69</v>
      </c>
      <c r="K85" s="109">
        <f t="shared" si="79"/>
        <v>5</v>
      </c>
      <c r="L85" s="109">
        <f t="shared" si="80"/>
        <v>1027.93</v>
      </c>
      <c r="M85" s="109">
        <f t="shared" si="81"/>
        <v>112.65</v>
      </c>
      <c r="N85" s="109">
        <f t="shared" si="82"/>
        <v>100</v>
      </c>
      <c r="O85" s="109">
        <f t="shared" si="83"/>
        <v>120</v>
      </c>
      <c r="P85" s="109">
        <f t="shared" si="84"/>
        <v>174.5</v>
      </c>
      <c r="Q85" s="109">
        <f t="shared" si="85"/>
        <v>202.42</v>
      </c>
      <c r="R85" s="109">
        <f t="shared" si="86"/>
        <v>234.81</v>
      </c>
      <c r="S85" s="109">
        <f t="shared" si="87"/>
        <v>250</v>
      </c>
      <c r="T85" s="109">
        <f t="shared" si="88"/>
        <v>243.7</v>
      </c>
      <c r="U85" s="109">
        <f t="shared" si="89"/>
        <v>580</v>
      </c>
      <c r="V85" s="109">
        <f t="shared" si="90"/>
        <v>3661.31</v>
      </c>
      <c r="W85" s="109">
        <f t="shared" si="91"/>
        <v>6707.32</v>
      </c>
      <c r="X85" s="112"/>
      <c r="Y85" s="112"/>
    </row>
    <row r="86" spans="1:25" s="262" customFormat="1">
      <c r="A86" s="179">
        <v>57</v>
      </c>
      <c r="B86" s="106">
        <v>4009</v>
      </c>
      <c r="C86" s="106">
        <v>1</v>
      </c>
      <c r="D86" s="106">
        <v>1</v>
      </c>
      <c r="E86" s="107" t="s">
        <v>156</v>
      </c>
      <c r="F86" s="108" t="s">
        <v>201</v>
      </c>
      <c r="G86" s="109">
        <f t="shared" si="75"/>
        <v>50</v>
      </c>
      <c r="H86" s="109">
        <f t="shared" si="76"/>
        <v>48.24</v>
      </c>
      <c r="I86" s="109">
        <f t="shared" si="77"/>
        <v>0</v>
      </c>
      <c r="J86" s="239">
        <f t="shared" si="78"/>
        <v>924.69</v>
      </c>
      <c r="K86" s="109">
        <f t="shared" si="79"/>
        <v>5</v>
      </c>
      <c r="L86" s="109">
        <f t="shared" si="80"/>
        <v>1027.93</v>
      </c>
      <c r="M86" s="109">
        <f t="shared" si="81"/>
        <v>112.65</v>
      </c>
      <c r="N86" s="109">
        <f t="shared" si="82"/>
        <v>100</v>
      </c>
      <c r="O86" s="109">
        <f t="shared" si="83"/>
        <v>120</v>
      </c>
      <c r="P86" s="109">
        <f t="shared" si="84"/>
        <v>174.5</v>
      </c>
      <c r="Q86" s="109">
        <f t="shared" si="85"/>
        <v>202.42</v>
      </c>
      <c r="R86" s="109">
        <f t="shared" si="86"/>
        <v>234.81</v>
      </c>
      <c r="S86" s="109">
        <f t="shared" si="87"/>
        <v>250</v>
      </c>
      <c r="T86" s="109">
        <f t="shared" si="88"/>
        <v>243.6</v>
      </c>
      <c r="U86" s="109">
        <f t="shared" si="89"/>
        <v>580</v>
      </c>
      <c r="V86" s="109">
        <f t="shared" si="90"/>
        <v>3661.41</v>
      </c>
      <c r="W86" s="109">
        <f t="shared" si="91"/>
        <v>6707.32</v>
      </c>
      <c r="X86" s="112"/>
      <c r="Y86" s="112"/>
    </row>
    <row r="87" spans="1:25" s="262" customFormat="1">
      <c r="A87" s="179">
        <v>144</v>
      </c>
      <c r="B87" s="106">
        <v>2581</v>
      </c>
      <c r="C87" s="106">
        <v>1</v>
      </c>
      <c r="D87" s="106">
        <v>1</v>
      </c>
      <c r="E87" s="107" t="s">
        <v>163</v>
      </c>
      <c r="F87" s="108" t="s">
        <v>434</v>
      </c>
      <c r="G87" s="109">
        <f t="shared" si="75"/>
        <v>50</v>
      </c>
      <c r="H87" s="109">
        <f t="shared" si="76"/>
        <v>39.31</v>
      </c>
      <c r="I87" s="109">
        <f t="shared" si="77"/>
        <v>0</v>
      </c>
      <c r="J87" s="239">
        <f t="shared" si="78"/>
        <v>785.63</v>
      </c>
      <c r="K87" s="109">
        <f t="shared" si="79"/>
        <v>5</v>
      </c>
      <c r="L87" s="109">
        <f t="shared" si="80"/>
        <v>879.94</v>
      </c>
      <c r="M87" s="109">
        <f t="shared" si="81"/>
        <v>95.75</v>
      </c>
      <c r="N87" s="109">
        <f t="shared" si="82"/>
        <v>100</v>
      </c>
      <c r="O87" s="109">
        <f t="shared" si="83"/>
        <v>110</v>
      </c>
      <c r="P87" s="109">
        <f t="shared" si="84"/>
        <v>148.12</v>
      </c>
      <c r="Q87" s="109">
        <f t="shared" si="85"/>
        <v>171.82</v>
      </c>
      <c r="R87" s="109">
        <f t="shared" si="86"/>
        <v>199.31</v>
      </c>
      <c r="S87" s="109">
        <f t="shared" si="87"/>
        <v>210</v>
      </c>
      <c r="T87" s="109">
        <f t="shared" si="88"/>
        <v>76.540000000000006</v>
      </c>
      <c r="U87" s="109">
        <f t="shared" si="89"/>
        <v>580</v>
      </c>
      <c r="V87" s="109">
        <f t="shared" si="90"/>
        <v>436.52</v>
      </c>
      <c r="W87" s="109">
        <f t="shared" si="91"/>
        <v>3008</v>
      </c>
      <c r="X87" s="112"/>
      <c r="Y87" s="112"/>
    </row>
    <row r="88" spans="1:25" s="262" customFormat="1">
      <c r="A88" s="179">
        <v>729</v>
      </c>
      <c r="B88" s="106"/>
      <c r="C88" s="106">
        <v>1</v>
      </c>
      <c r="D88" s="106">
        <v>1</v>
      </c>
      <c r="E88" s="107" t="s">
        <v>156</v>
      </c>
      <c r="F88" s="108" t="s">
        <v>1009</v>
      </c>
      <c r="G88" s="109">
        <f t="shared" si="75"/>
        <v>50</v>
      </c>
      <c r="H88" s="109">
        <f t="shared" si="76"/>
        <v>48.24</v>
      </c>
      <c r="I88" s="109">
        <f t="shared" si="77"/>
        <v>0</v>
      </c>
      <c r="J88" s="239">
        <f t="shared" si="78"/>
        <v>924.69</v>
      </c>
      <c r="K88" s="109">
        <f t="shared" si="79"/>
        <v>5</v>
      </c>
      <c r="L88" s="109">
        <f t="shared" si="80"/>
        <v>1027.93</v>
      </c>
      <c r="M88" s="109">
        <f t="shared" si="81"/>
        <v>112.65</v>
      </c>
      <c r="N88" s="109">
        <f t="shared" si="82"/>
        <v>100</v>
      </c>
      <c r="O88" s="109">
        <f t="shared" si="83"/>
        <v>120</v>
      </c>
      <c r="P88" s="109">
        <f t="shared" si="84"/>
        <v>174.5</v>
      </c>
      <c r="Q88" s="109">
        <f t="shared" si="85"/>
        <v>202.42</v>
      </c>
      <c r="R88" s="109">
        <f t="shared" si="86"/>
        <v>234.81</v>
      </c>
      <c r="S88" s="109">
        <f t="shared" si="87"/>
        <v>250</v>
      </c>
      <c r="T88" s="109">
        <f t="shared" si="88"/>
        <v>245.47</v>
      </c>
      <c r="U88" s="109">
        <f t="shared" si="89"/>
        <v>580</v>
      </c>
      <c r="V88" s="109">
        <f t="shared" si="90"/>
        <v>3659.54</v>
      </c>
      <c r="W88" s="109">
        <f t="shared" si="91"/>
        <v>6707.32</v>
      </c>
      <c r="X88" s="112"/>
      <c r="Y88" s="112"/>
    </row>
    <row r="89" spans="1:25" s="262" customFormat="1">
      <c r="A89" s="179">
        <v>951</v>
      </c>
      <c r="B89" s="106"/>
      <c r="C89" s="106">
        <v>1</v>
      </c>
      <c r="D89" s="106">
        <v>1</v>
      </c>
      <c r="E89" s="107" t="s">
        <v>156</v>
      </c>
      <c r="F89" s="108" t="s">
        <v>992</v>
      </c>
      <c r="G89" s="109">
        <f t="shared" si="75"/>
        <v>50</v>
      </c>
      <c r="H89" s="109">
        <f t="shared" si="76"/>
        <v>48.24</v>
      </c>
      <c r="I89" s="109">
        <f t="shared" si="77"/>
        <v>0</v>
      </c>
      <c r="J89" s="239">
        <f t="shared" si="78"/>
        <v>924.69</v>
      </c>
      <c r="K89" s="109">
        <f t="shared" si="79"/>
        <v>5</v>
      </c>
      <c r="L89" s="109">
        <f t="shared" si="80"/>
        <v>1027.93</v>
      </c>
      <c r="M89" s="109">
        <f t="shared" si="81"/>
        <v>112.65</v>
      </c>
      <c r="N89" s="109">
        <f t="shared" si="82"/>
        <v>100</v>
      </c>
      <c r="O89" s="109">
        <f t="shared" si="83"/>
        <v>120</v>
      </c>
      <c r="P89" s="109">
        <f t="shared" si="84"/>
        <v>174.5</v>
      </c>
      <c r="Q89" s="109">
        <f t="shared" si="85"/>
        <v>202.42</v>
      </c>
      <c r="R89" s="109">
        <f t="shared" si="86"/>
        <v>234.81</v>
      </c>
      <c r="S89" s="109">
        <f t="shared" si="87"/>
        <v>250</v>
      </c>
      <c r="T89" s="109">
        <f t="shared" si="88"/>
        <v>246.99</v>
      </c>
      <c r="U89" s="109">
        <f t="shared" si="89"/>
        <v>580</v>
      </c>
      <c r="V89" s="109">
        <f t="shared" si="90"/>
        <v>3658.02</v>
      </c>
      <c r="W89" s="109">
        <f t="shared" si="91"/>
        <v>6707.32</v>
      </c>
      <c r="X89" s="112"/>
      <c r="Y89" s="112"/>
    </row>
    <row r="90" spans="1:25" s="262" customFormat="1">
      <c r="A90" s="179">
        <v>952</v>
      </c>
      <c r="B90" s="106"/>
      <c r="C90" s="106">
        <v>1</v>
      </c>
      <c r="D90" s="106">
        <v>1</v>
      </c>
      <c r="E90" s="107" t="s">
        <v>156</v>
      </c>
      <c r="F90" s="108" t="s">
        <v>981</v>
      </c>
      <c r="G90" s="109">
        <f t="shared" si="75"/>
        <v>50</v>
      </c>
      <c r="H90" s="109">
        <f t="shared" si="76"/>
        <v>48.24</v>
      </c>
      <c r="I90" s="109">
        <f t="shared" si="77"/>
        <v>0</v>
      </c>
      <c r="J90" s="239">
        <f t="shared" si="78"/>
        <v>924.69</v>
      </c>
      <c r="K90" s="109">
        <f t="shared" si="79"/>
        <v>5</v>
      </c>
      <c r="L90" s="109">
        <f t="shared" si="80"/>
        <v>1027.93</v>
      </c>
      <c r="M90" s="109">
        <f t="shared" si="81"/>
        <v>112.65</v>
      </c>
      <c r="N90" s="109">
        <f t="shared" si="82"/>
        <v>100</v>
      </c>
      <c r="O90" s="109">
        <f t="shared" si="83"/>
        <v>120</v>
      </c>
      <c r="P90" s="109">
        <f t="shared" si="84"/>
        <v>174.5</v>
      </c>
      <c r="Q90" s="109">
        <f t="shared" si="85"/>
        <v>202.42</v>
      </c>
      <c r="R90" s="109">
        <f t="shared" si="86"/>
        <v>234.81</v>
      </c>
      <c r="S90" s="109">
        <f t="shared" si="87"/>
        <v>250</v>
      </c>
      <c r="T90" s="109">
        <f t="shared" si="88"/>
        <v>243.6</v>
      </c>
      <c r="U90" s="109">
        <f t="shared" si="89"/>
        <v>580</v>
      </c>
      <c r="V90" s="109">
        <f t="shared" si="90"/>
        <v>3661.41</v>
      </c>
      <c r="W90" s="109">
        <f t="shared" si="91"/>
        <v>6707.32</v>
      </c>
      <c r="X90" s="112"/>
      <c r="Y90" s="112"/>
    </row>
    <row r="91" spans="1:25" s="262" customFormat="1">
      <c r="A91" s="179">
        <v>12</v>
      </c>
      <c r="B91" s="106">
        <v>3353</v>
      </c>
      <c r="C91" s="106">
        <v>1</v>
      </c>
      <c r="D91" s="106">
        <v>1</v>
      </c>
      <c r="E91" s="107" t="s">
        <v>163</v>
      </c>
      <c r="F91" s="108" t="s">
        <v>199</v>
      </c>
      <c r="G91" s="109">
        <f t="shared" si="75"/>
        <v>50</v>
      </c>
      <c r="H91" s="109">
        <f t="shared" si="76"/>
        <v>39.31</v>
      </c>
      <c r="I91" s="109">
        <f t="shared" si="77"/>
        <v>0</v>
      </c>
      <c r="J91" s="239">
        <f t="shared" si="78"/>
        <v>785.63</v>
      </c>
      <c r="K91" s="109">
        <f t="shared" si="79"/>
        <v>5</v>
      </c>
      <c r="L91" s="109">
        <f t="shared" si="80"/>
        <v>879.94</v>
      </c>
      <c r="M91" s="109">
        <f t="shared" si="81"/>
        <v>95.75</v>
      </c>
      <c r="N91" s="109">
        <f t="shared" si="82"/>
        <v>100</v>
      </c>
      <c r="O91" s="109">
        <f t="shared" si="83"/>
        <v>110</v>
      </c>
      <c r="P91" s="109">
        <f t="shared" si="84"/>
        <v>148.12</v>
      </c>
      <c r="Q91" s="109">
        <f t="shared" si="85"/>
        <v>171.82</v>
      </c>
      <c r="R91" s="109">
        <f t="shared" si="86"/>
        <v>199.31</v>
      </c>
      <c r="S91" s="109">
        <f t="shared" si="87"/>
        <v>210</v>
      </c>
      <c r="T91" s="109">
        <f t="shared" si="88"/>
        <v>57.11</v>
      </c>
      <c r="U91" s="109">
        <f t="shared" si="89"/>
        <v>300</v>
      </c>
      <c r="V91" s="109">
        <f t="shared" si="90"/>
        <v>735.95</v>
      </c>
      <c r="W91" s="109">
        <f t="shared" si="91"/>
        <v>3008</v>
      </c>
      <c r="X91" s="112"/>
      <c r="Y91" s="112"/>
    </row>
    <row r="92" spans="1:25" s="262" customFormat="1">
      <c r="A92" s="179">
        <v>83</v>
      </c>
      <c r="B92" s="106">
        <v>3371</v>
      </c>
      <c r="C92" s="106">
        <v>1</v>
      </c>
      <c r="D92" s="106">
        <v>1</v>
      </c>
      <c r="E92" s="107" t="s">
        <v>163</v>
      </c>
      <c r="F92" s="108" t="s">
        <v>656</v>
      </c>
      <c r="G92" s="109">
        <f t="shared" si="75"/>
        <v>50</v>
      </c>
      <c r="H92" s="109">
        <f t="shared" si="76"/>
        <v>39.31</v>
      </c>
      <c r="I92" s="109">
        <f t="shared" si="77"/>
        <v>0</v>
      </c>
      <c r="J92" s="239">
        <f t="shared" si="78"/>
        <v>785.63</v>
      </c>
      <c r="K92" s="109">
        <f t="shared" si="79"/>
        <v>5</v>
      </c>
      <c r="L92" s="109">
        <f t="shared" si="80"/>
        <v>879.94</v>
      </c>
      <c r="M92" s="109">
        <f t="shared" si="81"/>
        <v>95.75</v>
      </c>
      <c r="N92" s="109">
        <f t="shared" si="82"/>
        <v>100</v>
      </c>
      <c r="O92" s="109">
        <f t="shared" si="83"/>
        <v>110</v>
      </c>
      <c r="P92" s="109">
        <f t="shared" si="84"/>
        <v>148.12</v>
      </c>
      <c r="Q92" s="109">
        <f t="shared" si="85"/>
        <v>171.82</v>
      </c>
      <c r="R92" s="109">
        <f t="shared" si="86"/>
        <v>199.31</v>
      </c>
      <c r="S92" s="109">
        <f t="shared" si="87"/>
        <v>210</v>
      </c>
      <c r="T92" s="109">
        <f t="shared" si="88"/>
        <v>124.54</v>
      </c>
      <c r="U92" s="109">
        <f t="shared" si="89"/>
        <v>300</v>
      </c>
      <c r="V92" s="109">
        <f t="shared" si="90"/>
        <v>668.52</v>
      </c>
      <c r="W92" s="109">
        <f t="shared" si="91"/>
        <v>3008</v>
      </c>
      <c r="X92" s="112"/>
      <c r="Y92" s="112"/>
    </row>
    <row r="93" spans="1:25" s="262" customFormat="1">
      <c r="A93" s="179">
        <v>81</v>
      </c>
      <c r="B93" s="106"/>
      <c r="C93" s="106">
        <v>1</v>
      </c>
      <c r="D93" s="106">
        <v>1</v>
      </c>
      <c r="E93" s="107" t="s">
        <v>163</v>
      </c>
      <c r="F93" s="108" t="s">
        <v>242</v>
      </c>
      <c r="G93" s="109">
        <f t="shared" si="75"/>
        <v>50</v>
      </c>
      <c r="H93" s="109">
        <f t="shared" si="76"/>
        <v>39.31</v>
      </c>
      <c r="I93" s="109">
        <f t="shared" si="77"/>
        <v>0</v>
      </c>
      <c r="J93" s="239">
        <f t="shared" si="78"/>
        <v>785.63</v>
      </c>
      <c r="K93" s="109">
        <f t="shared" si="79"/>
        <v>5</v>
      </c>
      <c r="L93" s="109">
        <f t="shared" si="80"/>
        <v>879.94</v>
      </c>
      <c r="M93" s="109">
        <f t="shared" si="81"/>
        <v>95.75</v>
      </c>
      <c r="N93" s="109">
        <f t="shared" si="82"/>
        <v>100</v>
      </c>
      <c r="O93" s="109">
        <f t="shared" si="83"/>
        <v>110</v>
      </c>
      <c r="P93" s="109">
        <f t="shared" si="84"/>
        <v>148.12</v>
      </c>
      <c r="Q93" s="109">
        <f t="shared" si="85"/>
        <v>171.82</v>
      </c>
      <c r="R93" s="109">
        <f t="shared" si="86"/>
        <v>199.31</v>
      </c>
      <c r="S93" s="109">
        <f t="shared" si="87"/>
        <v>210</v>
      </c>
      <c r="T93" s="109">
        <f t="shared" si="88"/>
        <v>0</v>
      </c>
      <c r="U93" s="109">
        <f t="shared" si="89"/>
        <v>300</v>
      </c>
      <c r="V93" s="109">
        <f t="shared" si="90"/>
        <v>793.06</v>
      </c>
      <c r="W93" s="109">
        <f t="shared" si="91"/>
        <v>3008</v>
      </c>
      <c r="X93" s="112"/>
      <c r="Y93" s="112"/>
    </row>
    <row r="94" spans="1:25" s="262" customFormat="1">
      <c r="A94" s="179">
        <v>77</v>
      </c>
      <c r="B94" s="106"/>
      <c r="C94" s="106">
        <v>1</v>
      </c>
      <c r="D94" s="106">
        <v>1</v>
      </c>
      <c r="E94" s="107" t="s">
        <v>163</v>
      </c>
      <c r="F94" s="108" t="s">
        <v>309</v>
      </c>
      <c r="G94" s="109">
        <f t="shared" si="75"/>
        <v>50</v>
      </c>
      <c r="H94" s="109">
        <f t="shared" si="76"/>
        <v>39.31</v>
      </c>
      <c r="I94" s="109">
        <f t="shared" si="77"/>
        <v>0</v>
      </c>
      <c r="J94" s="239">
        <f t="shared" si="78"/>
        <v>785.63</v>
      </c>
      <c r="K94" s="109">
        <f t="shared" si="79"/>
        <v>5</v>
      </c>
      <c r="L94" s="109">
        <f t="shared" si="80"/>
        <v>879.94</v>
      </c>
      <c r="M94" s="109">
        <f t="shared" si="81"/>
        <v>95.75</v>
      </c>
      <c r="N94" s="109">
        <f t="shared" si="82"/>
        <v>100</v>
      </c>
      <c r="O94" s="109">
        <f t="shared" si="83"/>
        <v>110</v>
      </c>
      <c r="P94" s="109">
        <f t="shared" si="84"/>
        <v>148.12</v>
      </c>
      <c r="Q94" s="109">
        <f t="shared" si="85"/>
        <v>171.82</v>
      </c>
      <c r="R94" s="109">
        <f t="shared" si="86"/>
        <v>199.31</v>
      </c>
      <c r="S94" s="109">
        <f t="shared" si="87"/>
        <v>210</v>
      </c>
      <c r="T94" s="109">
        <f t="shared" si="88"/>
        <v>0</v>
      </c>
      <c r="U94" s="109">
        <f t="shared" si="89"/>
        <v>280</v>
      </c>
      <c r="V94" s="109">
        <f t="shared" si="90"/>
        <v>813.06</v>
      </c>
      <c r="W94" s="109">
        <f t="shared" si="91"/>
        <v>3008</v>
      </c>
      <c r="X94" s="112"/>
      <c r="Y94" s="112"/>
    </row>
    <row r="95" spans="1:25" s="262" customFormat="1">
      <c r="A95" s="179">
        <v>278</v>
      </c>
      <c r="B95" s="106">
        <v>4504</v>
      </c>
      <c r="C95" s="106">
        <v>1</v>
      </c>
      <c r="D95" s="106">
        <v>1</v>
      </c>
      <c r="E95" s="107" t="s">
        <v>164</v>
      </c>
      <c r="F95" s="111" t="s">
        <v>1842</v>
      </c>
      <c r="G95" s="109">
        <f t="shared" si="75"/>
        <v>50</v>
      </c>
      <c r="H95" s="109">
        <f t="shared" si="76"/>
        <v>28.15</v>
      </c>
      <c r="I95" s="109">
        <f t="shared" si="77"/>
        <v>0</v>
      </c>
      <c r="J95" s="239">
        <f t="shared" si="78"/>
        <v>680.79</v>
      </c>
      <c r="K95" s="109">
        <f t="shared" si="79"/>
        <v>5</v>
      </c>
      <c r="L95" s="109">
        <f t="shared" si="80"/>
        <v>763.94</v>
      </c>
      <c r="M95" s="109">
        <f t="shared" si="81"/>
        <v>81.39</v>
      </c>
      <c r="N95" s="109">
        <f t="shared" si="82"/>
        <v>100</v>
      </c>
      <c r="O95" s="109">
        <f t="shared" si="83"/>
        <v>105</v>
      </c>
      <c r="P95" s="109">
        <f t="shared" si="84"/>
        <v>127.26</v>
      </c>
      <c r="Q95" s="109">
        <f t="shared" si="85"/>
        <v>147.62</v>
      </c>
      <c r="R95" s="109">
        <f t="shared" si="86"/>
        <v>171.24</v>
      </c>
      <c r="S95" s="109">
        <f t="shared" si="87"/>
        <v>180</v>
      </c>
      <c r="T95" s="109">
        <f t="shared" si="88"/>
        <v>0</v>
      </c>
      <c r="U95" s="109">
        <f t="shared" si="89"/>
        <v>0</v>
      </c>
      <c r="V95" s="109">
        <f t="shared" si="90"/>
        <v>331.55</v>
      </c>
      <c r="W95" s="109">
        <f t="shared" si="91"/>
        <v>2008</v>
      </c>
      <c r="X95" s="112"/>
      <c r="Y95" s="112"/>
    </row>
    <row r="96" spans="1:25" s="262" customFormat="1">
      <c r="A96" s="180">
        <v>92</v>
      </c>
      <c r="B96" s="110">
        <v>4493</v>
      </c>
      <c r="C96" s="106">
        <v>1</v>
      </c>
      <c r="D96" s="106">
        <v>1</v>
      </c>
      <c r="E96" s="107" t="s">
        <v>161</v>
      </c>
      <c r="F96" s="108" t="s">
        <v>580</v>
      </c>
      <c r="G96" s="109">
        <f t="shared" si="75"/>
        <v>50</v>
      </c>
      <c r="H96" s="109">
        <f t="shared" si="76"/>
        <v>23.41</v>
      </c>
      <c r="I96" s="109">
        <f t="shared" si="77"/>
        <v>0</v>
      </c>
      <c r="J96" s="239">
        <f t="shared" si="78"/>
        <v>492.53</v>
      </c>
      <c r="K96" s="109">
        <f t="shared" si="79"/>
        <v>5</v>
      </c>
      <c r="L96" s="109">
        <f t="shared" si="80"/>
        <v>570.94000000000005</v>
      </c>
      <c r="M96" s="109">
        <f t="shared" si="81"/>
        <v>69.180000000000007</v>
      </c>
      <c r="N96" s="109">
        <f t="shared" si="82"/>
        <v>100</v>
      </c>
      <c r="O96" s="109">
        <f t="shared" si="83"/>
        <v>105</v>
      </c>
      <c r="P96" s="109">
        <f t="shared" si="84"/>
        <v>94.43</v>
      </c>
      <c r="Q96" s="109">
        <f t="shared" si="85"/>
        <v>109.54</v>
      </c>
      <c r="R96" s="109">
        <f t="shared" si="86"/>
        <v>127.06</v>
      </c>
      <c r="S96" s="109">
        <f t="shared" si="87"/>
        <v>180</v>
      </c>
      <c r="T96" s="109">
        <f t="shared" si="88"/>
        <v>0</v>
      </c>
      <c r="U96" s="109">
        <f t="shared" si="89"/>
        <v>0</v>
      </c>
      <c r="V96" s="109">
        <f t="shared" si="90"/>
        <v>651.85</v>
      </c>
      <c r="W96" s="109">
        <f t="shared" si="91"/>
        <v>2008</v>
      </c>
      <c r="X96" s="112"/>
      <c r="Y96" s="112"/>
    </row>
    <row r="97" spans="1:25" s="262" customFormat="1">
      <c r="A97" s="179">
        <v>52</v>
      </c>
      <c r="B97" s="106">
        <v>171</v>
      </c>
      <c r="C97" s="106">
        <v>1</v>
      </c>
      <c r="D97" s="106">
        <v>1</v>
      </c>
      <c r="E97" s="107" t="s">
        <v>156</v>
      </c>
      <c r="F97" s="108" t="s">
        <v>1420</v>
      </c>
      <c r="G97" s="109">
        <f t="shared" si="75"/>
        <v>50</v>
      </c>
      <c r="H97" s="109">
        <f t="shared" si="76"/>
        <v>48.24</v>
      </c>
      <c r="I97" s="109">
        <f t="shared" si="77"/>
        <v>0</v>
      </c>
      <c r="J97" s="239">
        <f t="shared" si="78"/>
        <v>924.69</v>
      </c>
      <c r="K97" s="109">
        <f t="shared" si="79"/>
        <v>5</v>
      </c>
      <c r="L97" s="109">
        <f t="shared" si="80"/>
        <v>1027.93</v>
      </c>
      <c r="M97" s="109">
        <f t="shared" si="81"/>
        <v>112.65</v>
      </c>
      <c r="N97" s="109">
        <f t="shared" si="82"/>
        <v>100</v>
      </c>
      <c r="O97" s="109">
        <f t="shared" si="83"/>
        <v>120</v>
      </c>
      <c r="P97" s="109">
        <f t="shared" si="84"/>
        <v>174.5</v>
      </c>
      <c r="Q97" s="109">
        <f t="shared" si="85"/>
        <v>202.42</v>
      </c>
      <c r="R97" s="109">
        <f t="shared" si="86"/>
        <v>234.81</v>
      </c>
      <c r="S97" s="109">
        <f t="shared" si="87"/>
        <v>250</v>
      </c>
      <c r="T97" s="109">
        <f t="shared" si="88"/>
        <v>655.53</v>
      </c>
      <c r="U97" s="109">
        <f t="shared" si="89"/>
        <v>1200</v>
      </c>
      <c r="V97" s="109">
        <f t="shared" si="90"/>
        <v>2629.48</v>
      </c>
      <c r="W97" s="109">
        <f t="shared" si="91"/>
        <v>6707.32</v>
      </c>
      <c r="X97" s="112"/>
      <c r="Y97" s="112"/>
    </row>
    <row r="98" spans="1:25" s="262" customFormat="1">
      <c r="A98" s="179">
        <v>53</v>
      </c>
      <c r="B98" s="106"/>
      <c r="C98" s="106">
        <v>1</v>
      </c>
      <c r="D98" s="106">
        <v>1</v>
      </c>
      <c r="E98" s="107" t="s">
        <v>156</v>
      </c>
      <c r="F98" s="108" t="s">
        <v>433</v>
      </c>
      <c r="G98" s="109">
        <f t="shared" si="75"/>
        <v>50</v>
      </c>
      <c r="H98" s="109">
        <f t="shared" si="76"/>
        <v>48.24</v>
      </c>
      <c r="I98" s="109">
        <f t="shared" si="77"/>
        <v>0</v>
      </c>
      <c r="J98" s="239">
        <f t="shared" si="78"/>
        <v>924.69</v>
      </c>
      <c r="K98" s="109">
        <f t="shared" si="79"/>
        <v>5</v>
      </c>
      <c r="L98" s="109">
        <f t="shared" si="80"/>
        <v>1027.93</v>
      </c>
      <c r="M98" s="109">
        <f t="shared" si="81"/>
        <v>112.65</v>
      </c>
      <c r="N98" s="109">
        <f t="shared" si="82"/>
        <v>100</v>
      </c>
      <c r="O98" s="109">
        <f t="shared" si="83"/>
        <v>120</v>
      </c>
      <c r="P98" s="109">
        <f t="shared" si="84"/>
        <v>174.5</v>
      </c>
      <c r="Q98" s="109">
        <f t="shared" si="85"/>
        <v>202.42</v>
      </c>
      <c r="R98" s="109">
        <f t="shared" si="86"/>
        <v>234.81</v>
      </c>
      <c r="S98" s="109">
        <f t="shared" si="87"/>
        <v>250</v>
      </c>
      <c r="T98" s="109">
        <f t="shared" si="88"/>
        <v>247</v>
      </c>
      <c r="U98" s="109">
        <f t="shared" si="89"/>
        <v>580</v>
      </c>
      <c r="V98" s="109">
        <f t="shared" si="90"/>
        <v>3658.01</v>
      </c>
      <c r="W98" s="109">
        <f t="shared" si="91"/>
        <v>6707.32</v>
      </c>
      <c r="X98" s="112"/>
      <c r="Y98" s="112"/>
    </row>
    <row r="99" spans="1:25" s="262" customFormat="1">
      <c r="A99" s="179">
        <v>54</v>
      </c>
      <c r="B99" s="106">
        <v>180</v>
      </c>
      <c r="C99" s="106">
        <v>1</v>
      </c>
      <c r="D99" s="106">
        <v>1</v>
      </c>
      <c r="E99" s="107" t="s">
        <v>156</v>
      </c>
      <c r="F99" s="108" t="s">
        <v>1929</v>
      </c>
      <c r="G99" s="109">
        <f t="shared" si="75"/>
        <v>50</v>
      </c>
      <c r="H99" s="109">
        <f t="shared" si="76"/>
        <v>48.24</v>
      </c>
      <c r="I99" s="109">
        <f t="shared" si="77"/>
        <v>0</v>
      </c>
      <c r="J99" s="239">
        <f t="shared" si="78"/>
        <v>924.69</v>
      </c>
      <c r="K99" s="109">
        <f t="shared" si="79"/>
        <v>5</v>
      </c>
      <c r="L99" s="109">
        <f t="shared" si="80"/>
        <v>1027.93</v>
      </c>
      <c r="M99" s="109">
        <f t="shared" si="81"/>
        <v>112.65</v>
      </c>
      <c r="N99" s="109">
        <f t="shared" si="82"/>
        <v>100</v>
      </c>
      <c r="O99" s="109">
        <f t="shared" si="83"/>
        <v>120</v>
      </c>
      <c r="P99" s="109">
        <f t="shared" si="84"/>
        <v>174.5</v>
      </c>
      <c r="Q99" s="109">
        <f t="shared" si="85"/>
        <v>202.42</v>
      </c>
      <c r="R99" s="109">
        <f t="shared" si="86"/>
        <v>234.81</v>
      </c>
      <c r="S99" s="109">
        <f t="shared" si="87"/>
        <v>250</v>
      </c>
      <c r="T99" s="109">
        <f t="shared" si="88"/>
        <v>625.05999999999995</v>
      </c>
      <c r="U99" s="109">
        <f t="shared" si="89"/>
        <v>1200</v>
      </c>
      <c r="V99" s="109">
        <f t="shared" si="90"/>
        <v>2659.95</v>
      </c>
      <c r="W99" s="109">
        <f t="shared" si="91"/>
        <v>6707.32</v>
      </c>
      <c r="X99" s="112"/>
      <c r="Y99" s="112"/>
    </row>
    <row r="100" spans="1:25" s="262" customFormat="1">
      <c r="A100" s="179">
        <v>118</v>
      </c>
      <c r="B100" s="106">
        <v>187</v>
      </c>
      <c r="C100" s="106">
        <v>1</v>
      </c>
      <c r="D100" s="106">
        <v>0</v>
      </c>
      <c r="E100" s="107" t="s">
        <v>164</v>
      </c>
      <c r="F100" s="108" t="s">
        <v>364</v>
      </c>
      <c r="G100" s="109">
        <f t="shared" si="75"/>
        <v>50</v>
      </c>
      <c r="H100" s="109">
        <f t="shared" si="76"/>
        <v>28.15</v>
      </c>
      <c r="I100" s="109">
        <f t="shared" si="77"/>
        <v>0</v>
      </c>
      <c r="J100" s="239">
        <f t="shared" si="78"/>
        <v>680.79</v>
      </c>
      <c r="K100" s="109">
        <f t="shared" si="79"/>
        <v>5</v>
      </c>
      <c r="L100" s="109">
        <f t="shared" si="80"/>
        <v>763.94</v>
      </c>
      <c r="M100" s="109">
        <f t="shared" si="81"/>
        <v>81.39</v>
      </c>
      <c r="N100" s="109">
        <f t="shared" si="82"/>
        <v>100</v>
      </c>
      <c r="O100" s="109">
        <f t="shared" si="83"/>
        <v>105</v>
      </c>
      <c r="P100" s="109">
        <f t="shared" si="84"/>
        <v>127.26</v>
      </c>
      <c r="Q100" s="109">
        <f t="shared" si="85"/>
        <v>147.62</v>
      </c>
      <c r="R100" s="109">
        <f t="shared" si="86"/>
        <v>171.24</v>
      </c>
      <c r="S100" s="109">
        <f t="shared" si="87"/>
        <v>180</v>
      </c>
      <c r="T100" s="109">
        <f t="shared" si="88"/>
        <v>0</v>
      </c>
      <c r="U100" s="109">
        <f t="shared" si="89"/>
        <v>0</v>
      </c>
      <c r="V100" s="109">
        <f t="shared" si="90"/>
        <v>0</v>
      </c>
      <c r="W100" s="109">
        <f t="shared" si="91"/>
        <v>1676.45</v>
      </c>
      <c r="X100" s="112"/>
      <c r="Y100" s="112"/>
    </row>
    <row r="101" spans="1:25" s="262" customFormat="1">
      <c r="A101" s="179">
        <v>56</v>
      </c>
      <c r="B101" s="106">
        <v>198</v>
      </c>
      <c r="C101" s="106">
        <v>1</v>
      </c>
      <c r="D101" s="106">
        <v>1</v>
      </c>
      <c r="E101" s="107" t="s">
        <v>156</v>
      </c>
      <c r="F101" s="108" t="s">
        <v>166</v>
      </c>
      <c r="G101" s="109">
        <f t="shared" si="75"/>
        <v>50</v>
      </c>
      <c r="H101" s="109">
        <f t="shared" si="76"/>
        <v>48.24</v>
      </c>
      <c r="I101" s="109">
        <f t="shared" si="77"/>
        <v>0</v>
      </c>
      <c r="J101" s="239">
        <f t="shared" si="78"/>
        <v>924.69</v>
      </c>
      <c r="K101" s="109">
        <f t="shared" si="79"/>
        <v>5</v>
      </c>
      <c r="L101" s="109">
        <f t="shared" si="80"/>
        <v>1027.93</v>
      </c>
      <c r="M101" s="109">
        <f t="shared" si="81"/>
        <v>112.65</v>
      </c>
      <c r="N101" s="109">
        <f t="shared" si="82"/>
        <v>100</v>
      </c>
      <c r="O101" s="109">
        <f t="shared" si="83"/>
        <v>120</v>
      </c>
      <c r="P101" s="109">
        <f t="shared" si="84"/>
        <v>174.5</v>
      </c>
      <c r="Q101" s="109">
        <f t="shared" si="85"/>
        <v>202.42</v>
      </c>
      <c r="R101" s="109">
        <f t="shared" si="86"/>
        <v>234.81</v>
      </c>
      <c r="S101" s="109">
        <f t="shared" si="87"/>
        <v>250</v>
      </c>
      <c r="T101" s="109">
        <f t="shared" si="88"/>
        <v>655.53</v>
      </c>
      <c r="U101" s="109">
        <f t="shared" si="89"/>
        <v>1200</v>
      </c>
      <c r="V101" s="109">
        <f t="shared" si="90"/>
        <v>2629.48</v>
      </c>
      <c r="W101" s="109">
        <f t="shared" si="91"/>
        <v>6707.32</v>
      </c>
      <c r="X101" s="112"/>
      <c r="Y101" s="112"/>
    </row>
    <row r="102" spans="1:25" s="262" customFormat="1">
      <c r="A102" s="179">
        <v>89</v>
      </c>
      <c r="B102" s="106">
        <v>939</v>
      </c>
      <c r="C102" s="106">
        <v>1</v>
      </c>
      <c r="D102" s="106">
        <v>1</v>
      </c>
      <c r="E102" s="107" t="s">
        <v>164</v>
      </c>
      <c r="F102" s="108" t="s">
        <v>1895</v>
      </c>
      <c r="G102" s="109">
        <f t="shared" si="75"/>
        <v>50</v>
      </c>
      <c r="H102" s="109">
        <f t="shared" si="76"/>
        <v>28.15</v>
      </c>
      <c r="I102" s="109">
        <f t="shared" si="77"/>
        <v>0</v>
      </c>
      <c r="J102" s="239">
        <f t="shared" si="78"/>
        <v>680.79</v>
      </c>
      <c r="K102" s="109">
        <f t="shared" si="79"/>
        <v>5</v>
      </c>
      <c r="L102" s="109">
        <f t="shared" si="80"/>
        <v>763.94</v>
      </c>
      <c r="M102" s="109">
        <f t="shared" si="81"/>
        <v>81.39</v>
      </c>
      <c r="N102" s="109">
        <f t="shared" si="82"/>
        <v>100</v>
      </c>
      <c r="O102" s="109">
        <f t="shared" si="83"/>
        <v>105</v>
      </c>
      <c r="P102" s="109">
        <f t="shared" si="84"/>
        <v>127.26</v>
      </c>
      <c r="Q102" s="109">
        <f t="shared" si="85"/>
        <v>147.62</v>
      </c>
      <c r="R102" s="109">
        <f t="shared" si="86"/>
        <v>171.24</v>
      </c>
      <c r="S102" s="109">
        <f t="shared" si="87"/>
        <v>180</v>
      </c>
      <c r="T102" s="109">
        <f t="shared" si="88"/>
        <v>0</v>
      </c>
      <c r="U102" s="109">
        <f t="shared" si="89"/>
        <v>0</v>
      </c>
      <c r="V102" s="109">
        <f t="shared" si="90"/>
        <v>331.55</v>
      </c>
      <c r="W102" s="109">
        <f t="shared" si="91"/>
        <v>2008</v>
      </c>
      <c r="X102" s="112"/>
      <c r="Y102" s="112"/>
    </row>
    <row r="103" spans="1:25" s="262" customFormat="1">
      <c r="A103" s="179">
        <v>58</v>
      </c>
      <c r="B103" s="106">
        <v>1117</v>
      </c>
      <c r="C103" s="106">
        <v>1</v>
      </c>
      <c r="D103" s="106">
        <v>1</v>
      </c>
      <c r="E103" s="107" t="s">
        <v>156</v>
      </c>
      <c r="F103" s="108" t="s">
        <v>167</v>
      </c>
      <c r="G103" s="109">
        <f t="shared" si="75"/>
        <v>50</v>
      </c>
      <c r="H103" s="109">
        <f t="shared" si="76"/>
        <v>48.24</v>
      </c>
      <c r="I103" s="109">
        <f t="shared" si="77"/>
        <v>0</v>
      </c>
      <c r="J103" s="239">
        <f t="shared" si="78"/>
        <v>924.69</v>
      </c>
      <c r="K103" s="109">
        <f t="shared" si="79"/>
        <v>5</v>
      </c>
      <c r="L103" s="109">
        <f t="shared" si="80"/>
        <v>1027.93</v>
      </c>
      <c r="M103" s="109">
        <f t="shared" si="81"/>
        <v>112.65</v>
      </c>
      <c r="N103" s="109">
        <f t="shared" si="82"/>
        <v>100</v>
      </c>
      <c r="O103" s="109">
        <f t="shared" si="83"/>
        <v>120</v>
      </c>
      <c r="P103" s="109">
        <f t="shared" si="84"/>
        <v>174.5</v>
      </c>
      <c r="Q103" s="109">
        <f t="shared" si="85"/>
        <v>202.42</v>
      </c>
      <c r="R103" s="109">
        <f t="shared" si="86"/>
        <v>234.81</v>
      </c>
      <c r="S103" s="109">
        <f t="shared" si="87"/>
        <v>250</v>
      </c>
      <c r="T103" s="109">
        <f t="shared" si="88"/>
        <v>655.53</v>
      </c>
      <c r="U103" s="109">
        <f t="shared" si="89"/>
        <v>1200</v>
      </c>
      <c r="V103" s="109">
        <f t="shared" si="90"/>
        <v>2629.48</v>
      </c>
      <c r="W103" s="109">
        <f t="shared" si="91"/>
        <v>6707.32</v>
      </c>
      <c r="X103" s="112"/>
      <c r="Y103" s="112"/>
    </row>
    <row r="104" spans="1:25" s="262" customFormat="1">
      <c r="A104" s="179">
        <v>133</v>
      </c>
      <c r="B104" s="106">
        <v>1136</v>
      </c>
      <c r="C104" s="106">
        <v>1</v>
      </c>
      <c r="D104" s="106">
        <v>0</v>
      </c>
      <c r="E104" s="107" t="s">
        <v>164</v>
      </c>
      <c r="F104" s="108" t="s">
        <v>364</v>
      </c>
      <c r="G104" s="109">
        <f t="shared" si="75"/>
        <v>50</v>
      </c>
      <c r="H104" s="109">
        <f t="shared" si="76"/>
        <v>28.15</v>
      </c>
      <c r="I104" s="109">
        <f t="shared" si="77"/>
        <v>0</v>
      </c>
      <c r="J104" s="239">
        <f t="shared" si="78"/>
        <v>680.79</v>
      </c>
      <c r="K104" s="109">
        <f t="shared" si="79"/>
        <v>5</v>
      </c>
      <c r="L104" s="109">
        <f t="shared" si="80"/>
        <v>763.94</v>
      </c>
      <c r="M104" s="109">
        <f t="shared" si="81"/>
        <v>81.39</v>
      </c>
      <c r="N104" s="109">
        <f t="shared" si="82"/>
        <v>100</v>
      </c>
      <c r="O104" s="109">
        <f t="shared" si="83"/>
        <v>105</v>
      </c>
      <c r="P104" s="109">
        <f t="shared" si="84"/>
        <v>127.26</v>
      </c>
      <c r="Q104" s="109">
        <f t="shared" si="85"/>
        <v>147.62</v>
      </c>
      <c r="R104" s="109">
        <f t="shared" si="86"/>
        <v>171.24</v>
      </c>
      <c r="S104" s="109">
        <f t="shared" si="87"/>
        <v>180</v>
      </c>
      <c r="T104" s="109">
        <f t="shared" si="88"/>
        <v>0</v>
      </c>
      <c r="U104" s="109">
        <f t="shared" si="89"/>
        <v>0</v>
      </c>
      <c r="V104" s="109">
        <f t="shared" si="90"/>
        <v>0</v>
      </c>
      <c r="W104" s="109">
        <f t="shared" si="91"/>
        <v>1676.45</v>
      </c>
      <c r="X104" s="112"/>
      <c r="Y104" s="112"/>
    </row>
    <row r="105" spans="1:25" s="262" customFormat="1">
      <c r="A105" s="179">
        <v>60</v>
      </c>
      <c r="B105" s="106">
        <v>1421</v>
      </c>
      <c r="C105" s="106">
        <v>1</v>
      </c>
      <c r="D105" s="106">
        <v>1</v>
      </c>
      <c r="E105" s="107" t="s">
        <v>156</v>
      </c>
      <c r="F105" s="108" t="s">
        <v>169</v>
      </c>
      <c r="G105" s="109">
        <f t="shared" si="75"/>
        <v>50</v>
      </c>
      <c r="H105" s="109">
        <f t="shared" si="76"/>
        <v>48.24</v>
      </c>
      <c r="I105" s="109">
        <f t="shared" si="77"/>
        <v>0</v>
      </c>
      <c r="J105" s="239">
        <f t="shared" si="78"/>
        <v>924.69</v>
      </c>
      <c r="K105" s="109">
        <f t="shared" si="79"/>
        <v>5</v>
      </c>
      <c r="L105" s="109">
        <f t="shared" si="80"/>
        <v>1027.93</v>
      </c>
      <c r="M105" s="109">
        <f t="shared" si="81"/>
        <v>112.65</v>
      </c>
      <c r="N105" s="109">
        <f t="shared" si="82"/>
        <v>100</v>
      </c>
      <c r="O105" s="109">
        <f t="shared" si="83"/>
        <v>120</v>
      </c>
      <c r="P105" s="109">
        <f t="shared" si="84"/>
        <v>174.5</v>
      </c>
      <c r="Q105" s="109">
        <f t="shared" si="85"/>
        <v>202.42</v>
      </c>
      <c r="R105" s="109">
        <f t="shared" si="86"/>
        <v>234.81</v>
      </c>
      <c r="S105" s="109">
        <f t="shared" si="87"/>
        <v>250</v>
      </c>
      <c r="T105" s="109">
        <f t="shared" si="88"/>
        <v>655.53</v>
      </c>
      <c r="U105" s="109">
        <f t="shared" si="89"/>
        <v>1200</v>
      </c>
      <c r="V105" s="109">
        <f t="shared" si="90"/>
        <v>2629.48</v>
      </c>
      <c r="W105" s="109">
        <f t="shared" si="91"/>
        <v>6707.32</v>
      </c>
      <c r="X105" s="112"/>
      <c r="Y105" s="112"/>
    </row>
    <row r="106" spans="1:25" s="262" customFormat="1">
      <c r="A106" s="179">
        <v>61</v>
      </c>
      <c r="B106" s="106">
        <v>1455</v>
      </c>
      <c r="C106" s="106">
        <v>1</v>
      </c>
      <c r="D106" s="106">
        <v>1</v>
      </c>
      <c r="E106" s="107" t="s">
        <v>156</v>
      </c>
      <c r="F106" s="108" t="s">
        <v>170</v>
      </c>
      <c r="G106" s="109">
        <f t="shared" si="75"/>
        <v>50</v>
      </c>
      <c r="H106" s="109">
        <f t="shared" si="76"/>
        <v>48.24</v>
      </c>
      <c r="I106" s="109">
        <f t="shared" si="77"/>
        <v>0</v>
      </c>
      <c r="J106" s="239">
        <f t="shared" si="78"/>
        <v>924.69</v>
      </c>
      <c r="K106" s="109">
        <f t="shared" si="79"/>
        <v>5</v>
      </c>
      <c r="L106" s="109">
        <f t="shared" si="80"/>
        <v>1027.93</v>
      </c>
      <c r="M106" s="109">
        <f t="shared" si="81"/>
        <v>112.65</v>
      </c>
      <c r="N106" s="109">
        <f t="shared" si="82"/>
        <v>100</v>
      </c>
      <c r="O106" s="109">
        <f t="shared" si="83"/>
        <v>120</v>
      </c>
      <c r="P106" s="109">
        <f t="shared" si="84"/>
        <v>174.5</v>
      </c>
      <c r="Q106" s="109">
        <f t="shared" si="85"/>
        <v>202.42</v>
      </c>
      <c r="R106" s="109">
        <f t="shared" si="86"/>
        <v>234.81</v>
      </c>
      <c r="S106" s="109">
        <f t="shared" si="87"/>
        <v>250</v>
      </c>
      <c r="T106" s="109">
        <f t="shared" si="88"/>
        <v>655.53</v>
      </c>
      <c r="U106" s="109">
        <f t="shared" si="89"/>
        <v>1200</v>
      </c>
      <c r="V106" s="109">
        <f t="shared" si="90"/>
        <v>2629.48</v>
      </c>
      <c r="W106" s="109">
        <f t="shared" si="91"/>
        <v>6707.32</v>
      </c>
      <c r="X106" s="112"/>
      <c r="Y106" s="112"/>
    </row>
    <row r="107" spans="1:25" s="262" customFormat="1">
      <c r="A107" s="179">
        <v>62</v>
      </c>
      <c r="B107" s="106">
        <v>1653</v>
      </c>
      <c r="C107" s="106">
        <v>1</v>
      </c>
      <c r="D107" s="106">
        <v>1</v>
      </c>
      <c r="E107" s="107" t="s">
        <v>156</v>
      </c>
      <c r="F107" s="108" t="s">
        <v>1479</v>
      </c>
      <c r="G107" s="109">
        <f t="shared" si="75"/>
        <v>50</v>
      </c>
      <c r="H107" s="109">
        <f t="shared" si="76"/>
        <v>48.24</v>
      </c>
      <c r="I107" s="109">
        <f t="shared" si="77"/>
        <v>0</v>
      </c>
      <c r="J107" s="239">
        <f t="shared" si="78"/>
        <v>924.69</v>
      </c>
      <c r="K107" s="109">
        <f t="shared" si="79"/>
        <v>5</v>
      </c>
      <c r="L107" s="109">
        <f t="shared" si="80"/>
        <v>1027.93</v>
      </c>
      <c r="M107" s="109">
        <f t="shared" si="81"/>
        <v>112.65</v>
      </c>
      <c r="N107" s="109">
        <f t="shared" si="82"/>
        <v>100</v>
      </c>
      <c r="O107" s="109">
        <f t="shared" si="83"/>
        <v>120</v>
      </c>
      <c r="P107" s="109">
        <f t="shared" si="84"/>
        <v>174.5</v>
      </c>
      <c r="Q107" s="109">
        <f t="shared" si="85"/>
        <v>202.42</v>
      </c>
      <c r="R107" s="109">
        <f t="shared" si="86"/>
        <v>234.81</v>
      </c>
      <c r="S107" s="109">
        <f t="shared" si="87"/>
        <v>250</v>
      </c>
      <c r="T107" s="109">
        <f t="shared" si="88"/>
        <v>655.53</v>
      </c>
      <c r="U107" s="109">
        <f t="shared" si="89"/>
        <v>1200</v>
      </c>
      <c r="V107" s="109">
        <f t="shared" si="90"/>
        <v>2629.48</v>
      </c>
      <c r="W107" s="109">
        <f t="shared" si="91"/>
        <v>6707.32</v>
      </c>
      <c r="X107" s="112"/>
      <c r="Y107" s="112"/>
    </row>
    <row r="108" spans="1:25" s="262" customFormat="1">
      <c r="A108" s="179">
        <v>63</v>
      </c>
      <c r="B108" s="106">
        <v>1823</v>
      </c>
      <c r="C108" s="106">
        <v>1</v>
      </c>
      <c r="D108" s="106">
        <v>1</v>
      </c>
      <c r="E108" s="107" t="s">
        <v>156</v>
      </c>
      <c r="F108" s="108" t="s">
        <v>171</v>
      </c>
      <c r="G108" s="109">
        <f t="shared" si="75"/>
        <v>50</v>
      </c>
      <c r="H108" s="109">
        <f t="shared" si="76"/>
        <v>48.24</v>
      </c>
      <c r="I108" s="109">
        <f t="shared" si="77"/>
        <v>0</v>
      </c>
      <c r="J108" s="239">
        <f t="shared" si="78"/>
        <v>924.69</v>
      </c>
      <c r="K108" s="109">
        <f t="shared" si="79"/>
        <v>5</v>
      </c>
      <c r="L108" s="109">
        <f t="shared" si="80"/>
        <v>1027.93</v>
      </c>
      <c r="M108" s="109">
        <f t="shared" si="81"/>
        <v>112.65</v>
      </c>
      <c r="N108" s="109">
        <f t="shared" si="82"/>
        <v>100</v>
      </c>
      <c r="O108" s="109">
        <f t="shared" si="83"/>
        <v>120</v>
      </c>
      <c r="P108" s="109">
        <f t="shared" si="84"/>
        <v>174.5</v>
      </c>
      <c r="Q108" s="109">
        <f t="shared" si="85"/>
        <v>202.42</v>
      </c>
      <c r="R108" s="109">
        <f t="shared" si="86"/>
        <v>234.81</v>
      </c>
      <c r="S108" s="109">
        <f t="shared" si="87"/>
        <v>250</v>
      </c>
      <c r="T108" s="109">
        <f t="shared" si="88"/>
        <v>655.53</v>
      </c>
      <c r="U108" s="109">
        <f t="shared" si="89"/>
        <v>1200</v>
      </c>
      <c r="V108" s="109">
        <f t="shared" si="90"/>
        <v>2629.48</v>
      </c>
      <c r="W108" s="109">
        <f t="shared" si="91"/>
        <v>6707.32</v>
      </c>
      <c r="X108" s="112"/>
      <c r="Y108" s="112"/>
    </row>
    <row r="109" spans="1:25" s="262" customFormat="1">
      <c r="A109" s="179">
        <v>64</v>
      </c>
      <c r="B109" s="106">
        <v>1872</v>
      </c>
      <c r="C109" s="106">
        <v>1</v>
      </c>
      <c r="D109" s="106">
        <v>1</v>
      </c>
      <c r="E109" s="107" t="s">
        <v>156</v>
      </c>
      <c r="F109" s="108" t="s">
        <v>1412</v>
      </c>
      <c r="G109" s="109">
        <f t="shared" si="75"/>
        <v>50</v>
      </c>
      <c r="H109" s="109">
        <f t="shared" si="76"/>
        <v>48.24</v>
      </c>
      <c r="I109" s="109">
        <f t="shared" si="77"/>
        <v>0</v>
      </c>
      <c r="J109" s="239">
        <f t="shared" si="78"/>
        <v>924.69</v>
      </c>
      <c r="K109" s="109">
        <f t="shared" si="79"/>
        <v>5</v>
      </c>
      <c r="L109" s="109">
        <f t="shared" si="80"/>
        <v>1027.93</v>
      </c>
      <c r="M109" s="109">
        <f t="shared" si="81"/>
        <v>112.65</v>
      </c>
      <c r="N109" s="109">
        <f t="shared" si="82"/>
        <v>100</v>
      </c>
      <c r="O109" s="109">
        <f t="shared" si="83"/>
        <v>120</v>
      </c>
      <c r="P109" s="109">
        <f t="shared" si="84"/>
        <v>174.5</v>
      </c>
      <c r="Q109" s="109">
        <f t="shared" si="85"/>
        <v>202.42</v>
      </c>
      <c r="R109" s="109">
        <f t="shared" si="86"/>
        <v>234.81</v>
      </c>
      <c r="S109" s="109">
        <f t="shared" si="87"/>
        <v>250</v>
      </c>
      <c r="T109" s="109">
        <f t="shared" si="88"/>
        <v>238.96</v>
      </c>
      <c r="U109" s="109">
        <f t="shared" si="89"/>
        <v>1200</v>
      </c>
      <c r="V109" s="109">
        <f t="shared" si="90"/>
        <v>3046.05</v>
      </c>
      <c r="W109" s="109">
        <f t="shared" si="91"/>
        <v>6707.32</v>
      </c>
      <c r="X109" s="112"/>
      <c r="Y109" s="112"/>
    </row>
    <row r="110" spans="1:25" s="262" customFormat="1">
      <c r="A110" s="179">
        <v>65</v>
      </c>
      <c r="B110" s="106">
        <v>1960</v>
      </c>
      <c r="C110" s="106">
        <v>1</v>
      </c>
      <c r="D110" s="106">
        <v>1</v>
      </c>
      <c r="E110" s="107" t="s">
        <v>156</v>
      </c>
      <c r="F110" s="108" t="s">
        <v>172</v>
      </c>
      <c r="G110" s="109">
        <f t="shared" si="75"/>
        <v>50</v>
      </c>
      <c r="H110" s="109">
        <f t="shared" si="76"/>
        <v>48.24</v>
      </c>
      <c r="I110" s="109">
        <f t="shared" si="77"/>
        <v>0</v>
      </c>
      <c r="J110" s="239">
        <f t="shared" si="78"/>
        <v>924.69</v>
      </c>
      <c r="K110" s="109">
        <f t="shared" si="79"/>
        <v>5</v>
      </c>
      <c r="L110" s="109">
        <f t="shared" si="80"/>
        <v>1027.93</v>
      </c>
      <c r="M110" s="109">
        <f t="shared" si="81"/>
        <v>112.65</v>
      </c>
      <c r="N110" s="109">
        <f t="shared" si="82"/>
        <v>100</v>
      </c>
      <c r="O110" s="109">
        <f t="shared" si="83"/>
        <v>120</v>
      </c>
      <c r="P110" s="109">
        <f t="shared" si="84"/>
        <v>174.5</v>
      </c>
      <c r="Q110" s="109">
        <f t="shared" si="85"/>
        <v>202.42</v>
      </c>
      <c r="R110" s="109">
        <f t="shared" si="86"/>
        <v>234.81</v>
      </c>
      <c r="S110" s="109">
        <f t="shared" si="87"/>
        <v>250</v>
      </c>
      <c r="T110" s="109">
        <f t="shared" si="88"/>
        <v>613.96</v>
      </c>
      <c r="U110" s="109">
        <f t="shared" si="89"/>
        <v>1200</v>
      </c>
      <c r="V110" s="109">
        <f t="shared" si="90"/>
        <v>2671.05</v>
      </c>
      <c r="W110" s="109">
        <f t="shared" si="91"/>
        <v>6707.32</v>
      </c>
      <c r="X110" s="112"/>
      <c r="Y110" s="112"/>
    </row>
    <row r="111" spans="1:25" s="262" customFormat="1">
      <c r="A111" s="179">
        <v>66</v>
      </c>
      <c r="B111" s="106">
        <v>2042</v>
      </c>
      <c r="C111" s="106">
        <v>1</v>
      </c>
      <c r="D111" s="106">
        <v>1</v>
      </c>
      <c r="E111" s="107" t="s">
        <v>156</v>
      </c>
      <c r="F111" s="108" t="s">
        <v>173</v>
      </c>
      <c r="G111" s="109">
        <f t="shared" si="75"/>
        <v>50</v>
      </c>
      <c r="H111" s="109">
        <f t="shared" si="76"/>
        <v>48.24</v>
      </c>
      <c r="I111" s="109">
        <f t="shared" si="77"/>
        <v>0</v>
      </c>
      <c r="J111" s="239">
        <f t="shared" si="78"/>
        <v>924.69</v>
      </c>
      <c r="K111" s="109">
        <f t="shared" si="79"/>
        <v>5</v>
      </c>
      <c r="L111" s="109">
        <f t="shared" si="80"/>
        <v>1027.93</v>
      </c>
      <c r="M111" s="109">
        <f t="shared" si="81"/>
        <v>112.65</v>
      </c>
      <c r="N111" s="109">
        <f t="shared" si="82"/>
        <v>100</v>
      </c>
      <c r="O111" s="109">
        <f t="shared" si="83"/>
        <v>120</v>
      </c>
      <c r="P111" s="109">
        <f t="shared" si="84"/>
        <v>174.5</v>
      </c>
      <c r="Q111" s="109">
        <f t="shared" si="85"/>
        <v>202.42</v>
      </c>
      <c r="R111" s="109">
        <f t="shared" si="86"/>
        <v>234.81</v>
      </c>
      <c r="S111" s="109">
        <f t="shared" si="87"/>
        <v>250</v>
      </c>
      <c r="T111" s="109">
        <f t="shared" si="88"/>
        <v>634.53</v>
      </c>
      <c r="U111" s="109">
        <f t="shared" si="89"/>
        <v>1200</v>
      </c>
      <c r="V111" s="109">
        <f t="shared" si="90"/>
        <v>2650.48</v>
      </c>
      <c r="W111" s="109">
        <f t="shared" si="91"/>
        <v>6707.32</v>
      </c>
      <c r="X111" s="112"/>
      <c r="Y111" s="112"/>
    </row>
    <row r="112" spans="1:25" s="262" customFormat="1">
      <c r="A112" s="179">
        <v>67</v>
      </c>
      <c r="B112" s="106">
        <v>2642</v>
      </c>
      <c r="C112" s="106">
        <v>1</v>
      </c>
      <c r="D112" s="106">
        <v>1</v>
      </c>
      <c r="E112" s="107" t="s">
        <v>156</v>
      </c>
      <c r="F112" s="108" t="s">
        <v>174</v>
      </c>
      <c r="G112" s="109">
        <f t="shared" si="75"/>
        <v>50</v>
      </c>
      <c r="H112" s="109">
        <f t="shared" si="76"/>
        <v>48.24</v>
      </c>
      <c r="I112" s="109">
        <f t="shared" si="77"/>
        <v>0</v>
      </c>
      <c r="J112" s="239">
        <f t="shared" si="78"/>
        <v>924.69</v>
      </c>
      <c r="K112" s="109">
        <f t="shared" si="79"/>
        <v>5</v>
      </c>
      <c r="L112" s="109">
        <f t="shared" si="80"/>
        <v>1027.93</v>
      </c>
      <c r="M112" s="109">
        <f t="shared" si="81"/>
        <v>112.65</v>
      </c>
      <c r="N112" s="109">
        <f t="shared" si="82"/>
        <v>100</v>
      </c>
      <c r="O112" s="109">
        <f t="shared" si="83"/>
        <v>120</v>
      </c>
      <c r="P112" s="109">
        <f t="shared" si="84"/>
        <v>174.5</v>
      </c>
      <c r="Q112" s="109">
        <f t="shared" si="85"/>
        <v>202.42</v>
      </c>
      <c r="R112" s="109">
        <f t="shared" si="86"/>
        <v>234.81</v>
      </c>
      <c r="S112" s="109">
        <f t="shared" si="87"/>
        <v>250</v>
      </c>
      <c r="T112" s="109">
        <f t="shared" si="88"/>
        <v>645.55999999999995</v>
      </c>
      <c r="U112" s="109">
        <f t="shared" si="89"/>
        <v>1200</v>
      </c>
      <c r="V112" s="109">
        <f t="shared" si="90"/>
        <v>2639.45</v>
      </c>
      <c r="W112" s="109">
        <f t="shared" si="91"/>
        <v>6707.32</v>
      </c>
      <c r="X112" s="112"/>
      <c r="Y112" s="112"/>
    </row>
    <row r="113" spans="1:25" s="262" customFormat="1">
      <c r="A113" s="179">
        <v>68</v>
      </c>
      <c r="B113" s="106">
        <v>2331</v>
      </c>
      <c r="C113" s="106">
        <v>1</v>
      </c>
      <c r="D113" s="106">
        <v>1</v>
      </c>
      <c r="E113" s="107" t="s">
        <v>156</v>
      </c>
      <c r="F113" s="108" t="s">
        <v>175</v>
      </c>
      <c r="G113" s="109">
        <f t="shared" si="75"/>
        <v>50</v>
      </c>
      <c r="H113" s="109">
        <f t="shared" si="76"/>
        <v>48.24</v>
      </c>
      <c r="I113" s="109">
        <f t="shared" si="77"/>
        <v>0</v>
      </c>
      <c r="J113" s="239">
        <f t="shared" si="78"/>
        <v>924.69</v>
      </c>
      <c r="K113" s="109">
        <f t="shared" si="79"/>
        <v>5</v>
      </c>
      <c r="L113" s="109">
        <f t="shared" si="80"/>
        <v>1027.93</v>
      </c>
      <c r="M113" s="109">
        <f t="shared" si="81"/>
        <v>112.65</v>
      </c>
      <c r="N113" s="109">
        <f t="shared" si="82"/>
        <v>100</v>
      </c>
      <c r="O113" s="109">
        <f t="shared" si="83"/>
        <v>120</v>
      </c>
      <c r="P113" s="109">
        <f t="shared" si="84"/>
        <v>174.5</v>
      </c>
      <c r="Q113" s="109">
        <f t="shared" si="85"/>
        <v>202.42</v>
      </c>
      <c r="R113" s="109">
        <f t="shared" si="86"/>
        <v>234.81</v>
      </c>
      <c r="S113" s="109">
        <f t="shared" si="87"/>
        <v>250</v>
      </c>
      <c r="T113" s="109">
        <f t="shared" si="88"/>
        <v>634.53</v>
      </c>
      <c r="U113" s="109">
        <f t="shared" si="89"/>
        <v>1200</v>
      </c>
      <c r="V113" s="109">
        <f t="shared" si="90"/>
        <v>2650.48</v>
      </c>
      <c r="W113" s="109">
        <f t="shared" si="91"/>
        <v>6707.32</v>
      </c>
      <c r="X113" s="112"/>
      <c r="Y113" s="112"/>
    </row>
    <row r="114" spans="1:25" s="262" customFormat="1">
      <c r="A114" s="179">
        <v>69</v>
      </c>
      <c r="B114" s="106">
        <v>181</v>
      </c>
      <c r="C114" s="106">
        <v>1</v>
      </c>
      <c r="D114" s="106">
        <v>2</v>
      </c>
      <c r="E114" s="107" t="s">
        <v>156</v>
      </c>
      <c r="F114" s="108" t="s">
        <v>364</v>
      </c>
      <c r="G114" s="109">
        <f t="shared" si="75"/>
        <v>50</v>
      </c>
      <c r="H114" s="109">
        <f t="shared" si="76"/>
        <v>48.24</v>
      </c>
      <c r="I114" s="109">
        <f t="shared" si="77"/>
        <v>0</v>
      </c>
      <c r="J114" s="239">
        <f t="shared" si="78"/>
        <v>924.69</v>
      </c>
      <c r="K114" s="109">
        <f t="shared" si="79"/>
        <v>5</v>
      </c>
      <c r="L114" s="109">
        <f t="shared" si="80"/>
        <v>1027.93</v>
      </c>
      <c r="M114" s="109">
        <f t="shared" si="81"/>
        <v>112.65</v>
      </c>
      <c r="N114" s="109">
        <f t="shared" si="82"/>
        <v>100</v>
      </c>
      <c r="O114" s="109">
        <f t="shared" si="83"/>
        <v>120</v>
      </c>
      <c r="P114" s="109">
        <f t="shared" si="84"/>
        <v>174.5</v>
      </c>
      <c r="Q114" s="109">
        <f t="shared" si="85"/>
        <v>202.42</v>
      </c>
      <c r="R114" s="109">
        <f t="shared" si="86"/>
        <v>234.81</v>
      </c>
      <c r="S114" s="109">
        <f t="shared" si="87"/>
        <v>250</v>
      </c>
      <c r="T114" s="109">
        <f t="shared" si="88"/>
        <v>0</v>
      </c>
      <c r="U114" s="109">
        <f t="shared" si="89"/>
        <v>0</v>
      </c>
      <c r="V114" s="109">
        <f t="shared" si="90"/>
        <v>4485.01</v>
      </c>
      <c r="W114" s="109">
        <f t="shared" si="91"/>
        <v>6707.32</v>
      </c>
      <c r="X114" s="112"/>
      <c r="Y114" s="112"/>
    </row>
    <row r="115" spans="1:25" s="262" customFormat="1">
      <c r="A115" s="179">
        <v>70</v>
      </c>
      <c r="B115" s="106">
        <v>2332</v>
      </c>
      <c r="C115" s="106">
        <v>1</v>
      </c>
      <c r="D115" s="106">
        <v>1</v>
      </c>
      <c r="E115" s="107" t="s">
        <v>156</v>
      </c>
      <c r="F115" s="108" t="s">
        <v>177</v>
      </c>
      <c r="G115" s="109">
        <f t="shared" si="75"/>
        <v>50</v>
      </c>
      <c r="H115" s="109">
        <f t="shared" si="76"/>
        <v>48.24</v>
      </c>
      <c r="I115" s="109">
        <f t="shared" si="77"/>
        <v>0</v>
      </c>
      <c r="J115" s="239">
        <f t="shared" si="78"/>
        <v>924.69</v>
      </c>
      <c r="K115" s="109">
        <f t="shared" si="79"/>
        <v>5</v>
      </c>
      <c r="L115" s="109">
        <f t="shared" si="80"/>
        <v>1027.93</v>
      </c>
      <c r="M115" s="109">
        <f t="shared" si="81"/>
        <v>112.65</v>
      </c>
      <c r="N115" s="109">
        <f t="shared" si="82"/>
        <v>100</v>
      </c>
      <c r="O115" s="109">
        <f t="shared" si="83"/>
        <v>120</v>
      </c>
      <c r="P115" s="109">
        <f t="shared" si="84"/>
        <v>174.5</v>
      </c>
      <c r="Q115" s="109">
        <f t="shared" si="85"/>
        <v>202.42</v>
      </c>
      <c r="R115" s="109">
        <f t="shared" si="86"/>
        <v>234.81</v>
      </c>
      <c r="S115" s="109">
        <f t="shared" si="87"/>
        <v>250</v>
      </c>
      <c r="T115" s="109">
        <f t="shared" si="88"/>
        <v>649.38</v>
      </c>
      <c r="U115" s="109">
        <f t="shared" si="89"/>
        <v>1200</v>
      </c>
      <c r="V115" s="109">
        <f t="shared" si="90"/>
        <v>2635.63</v>
      </c>
      <c r="W115" s="109">
        <f t="shared" si="91"/>
        <v>6707.32</v>
      </c>
      <c r="X115" s="112"/>
      <c r="Y115" s="112"/>
    </row>
    <row r="116" spans="1:25" s="262" customFormat="1">
      <c r="A116" s="179">
        <v>71</v>
      </c>
      <c r="B116" s="106">
        <v>2862</v>
      </c>
      <c r="C116" s="106">
        <v>1</v>
      </c>
      <c r="D116" s="106">
        <v>1</v>
      </c>
      <c r="E116" s="107" t="s">
        <v>156</v>
      </c>
      <c r="F116" s="108" t="s">
        <v>191</v>
      </c>
      <c r="G116" s="109">
        <f t="shared" si="75"/>
        <v>50</v>
      </c>
      <c r="H116" s="109">
        <f t="shared" si="76"/>
        <v>48.24</v>
      </c>
      <c r="I116" s="109">
        <f t="shared" si="77"/>
        <v>0</v>
      </c>
      <c r="J116" s="239">
        <f t="shared" si="78"/>
        <v>924.69</v>
      </c>
      <c r="K116" s="109">
        <f t="shared" si="79"/>
        <v>5</v>
      </c>
      <c r="L116" s="109">
        <f t="shared" si="80"/>
        <v>1027.93</v>
      </c>
      <c r="M116" s="109">
        <f t="shared" si="81"/>
        <v>112.65</v>
      </c>
      <c r="N116" s="109">
        <f t="shared" si="82"/>
        <v>100</v>
      </c>
      <c r="O116" s="109">
        <f t="shared" si="83"/>
        <v>120</v>
      </c>
      <c r="P116" s="109">
        <f t="shared" si="84"/>
        <v>174.5</v>
      </c>
      <c r="Q116" s="109">
        <f t="shared" si="85"/>
        <v>202.42</v>
      </c>
      <c r="R116" s="109">
        <f t="shared" si="86"/>
        <v>234.81</v>
      </c>
      <c r="S116" s="109">
        <f t="shared" si="87"/>
        <v>250</v>
      </c>
      <c r="T116" s="109">
        <f t="shared" si="88"/>
        <v>634.26</v>
      </c>
      <c r="U116" s="109">
        <f t="shared" si="89"/>
        <v>1200</v>
      </c>
      <c r="V116" s="109">
        <f t="shared" si="90"/>
        <v>2650.75</v>
      </c>
      <c r="W116" s="109">
        <f t="shared" si="91"/>
        <v>6707.32</v>
      </c>
      <c r="X116" s="112"/>
      <c r="Y116" s="112"/>
    </row>
    <row r="117" spans="1:25" s="262" customFormat="1">
      <c r="A117" s="180">
        <v>110</v>
      </c>
      <c r="B117" s="110">
        <v>2863</v>
      </c>
      <c r="C117" s="106">
        <v>1</v>
      </c>
      <c r="D117" s="106">
        <v>1</v>
      </c>
      <c r="E117" s="107" t="s">
        <v>156</v>
      </c>
      <c r="F117" s="108" t="s">
        <v>1619</v>
      </c>
      <c r="G117" s="109">
        <f t="shared" si="75"/>
        <v>50</v>
      </c>
      <c r="H117" s="109">
        <f t="shared" si="76"/>
        <v>48.24</v>
      </c>
      <c r="I117" s="109">
        <f t="shared" si="77"/>
        <v>0</v>
      </c>
      <c r="J117" s="239">
        <f t="shared" si="78"/>
        <v>924.69</v>
      </c>
      <c r="K117" s="109">
        <f t="shared" si="79"/>
        <v>5</v>
      </c>
      <c r="L117" s="109">
        <f t="shared" si="80"/>
        <v>1027.93</v>
      </c>
      <c r="M117" s="109">
        <f t="shared" si="81"/>
        <v>112.65</v>
      </c>
      <c r="N117" s="109">
        <f t="shared" si="82"/>
        <v>100</v>
      </c>
      <c r="O117" s="109">
        <f t="shared" si="83"/>
        <v>120</v>
      </c>
      <c r="P117" s="109">
        <f t="shared" si="84"/>
        <v>174.5</v>
      </c>
      <c r="Q117" s="109">
        <f t="shared" si="85"/>
        <v>202.42</v>
      </c>
      <c r="R117" s="109">
        <f t="shared" si="86"/>
        <v>234.81</v>
      </c>
      <c r="S117" s="109">
        <f t="shared" si="87"/>
        <v>250</v>
      </c>
      <c r="T117" s="109">
        <f t="shared" si="88"/>
        <v>642.22</v>
      </c>
      <c r="U117" s="109">
        <f t="shared" si="89"/>
        <v>1200</v>
      </c>
      <c r="V117" s="109">
        <f t="shared" si="90"/>
        <v>2642.79</v>
      </c>
      <c r="W117" s="109">
        <f t="shared" si="91"/>
        <v>6707.32</v>
      </c>
      <c r="X117" s="112"/>
      <c r="Y117" s="112"/>
    </row>
    <row r="118" spans="1:25" s="262" customFormat="1">
      <c r="A118" s="179"/>
      <c r="B118" s="108"/>
      <c r="C118" s="106">
        <f>SUM(C76:C117)</f>
        <v>42</v>
      </c>
      <c r="D118" s="106">
        <f>COUNTIF(D76:D117,"1")</f>
        <v>39</v>
      </c>
      <c r="E118" s="106"/>
      <c r="F118" s="106" t="s">
        <v>545</v>
      </c>
      <c r="G118" s="239">
        <f t="shared" ref="G118:K118" si="92">SUM(G76:G117)</f>
        <v>2100</v>
      </c>
      <c r="H118" s="239">
        <f t="shared" si="92"/>
        <v>1802.57</v>
      </c>
      <c r="I118" s="239">
        <f t="shared" si="92"/>
        <v>0</v>
      </c>
      <c r="J118" s="239">
        <f t="shared" si="92"/>
        <v>35655.660000000003</v>
      </c>
      <c r="K118" s="239">
        <f t="shared" si="92"/>
        <v>210</v>
      </c>
      <c r="L118" s="239">
        <f>SUM(L76:L117)</f>
        <v>39768.230000000003</v>
      </c>
      <c r="M118" s="239">
        <f t="shared" ref="M118:V118" si="93">SUM(M76:M117)</f>
        <v>4345.63</v>
      </c>
      <c r="N118" s="239">
        <f t="shared" si="93"/>
        <v>4200</v>
      </c>
      <c r="O118" s="239">
        <f t="shared" si="93"/>
        <v>4840</v>
      </c>
      <c r="P118" s="239">
        <f t="shared" si="93"/>
        <v>6722.55</v>
      </c>
      <c r="Q118" s="239">
        <f t="shared" si="93"/>
        <v>7798.16</v>
      </c>
      <c r="R118" s="239">
        <f t="shared" si="93"/>
        <v>9045.92</v>
      </c>
      <c r="S118" s="239">
        <f t="shared" si="93"/>
        <v>9640</v>
      </c>
      <c r="T118" s="239">
        <f t="shared" si="93"/>
        <v>13436.93</v>
      </c>
      <c r="U118" s="239">
        <f t="shared" si="93"/>
        <v>29080</v>
      </c>
      <c r="V118" s="239">
        <f t="shared" si="93"/>
        <v>83278.48</v>
      </c>
      <c r="W118" s="239">
        <f>SUM(W76:W117)</f>
        <v>212155.9</v>
      </c>
      <c r="X118" s="112"/>
      <c r="Y118" s="112"/>
    </row>
    <row r="119" spans="1:25" s="226" customFormat="1" ht="18.75">
      <c r="A119" s="295" t="s">
        <v>55</v>
      </c>
      <c r="B119" s="241"/>
      <c r="C119" s="244"/>
      <c r="D119" s="244"/>
      <c r="E119" s="244"/>
      <c r="F119" s="241"/>
      <c r="G119" s="248"/>
      <c r="H119" s="246"/>
      <c r="I119" s="246"/>
      <c r="J119" s="247"/>
      <c r="K119" s="248"/>
      <c r="L119" s="248"/>
      <c r="M119" s="248"/>
      <c r="N119" s="248"/>
      <c r="O119" s="248"/>
      <c r="P119" s="248"/>
      <c r="Q119" s="248"/>
      <c r="R119" s="248"/>
      <c r="S119" s="248" t="s">
        <v>587</v>
      </c>
      <c r="T119" s="248"/>
      <c r="U119" s="248"/>
      <c r="V119" s="248"/>
      <c r="W119" s="301"/>
      <c r="X119" s="112"/>
      <c r="Y119" s="112"/>
    </row>
    <row r="120" spans="1:25" s="262" customFormat="1">
      <c r="A120" s="330" t="s">
        <v>236</v>
      </c>
      <c r="B120" s="254"/>
      <c r="C120" s="254" t="s">
        <v>153</v>
      </c>
      <c r="D120" s="255" t="s">
        <v>538</v>
      </c>
      <c r="E120" s="254" t="s">
        <v>22</v>
      </c>
      <c r="F120" s="254" t="s">
        <v>154</v>
      </c>
      <c r="G120" s="303" t="s">
        <v>503</v>
      </c>
      <c r="H120" s="303" t="s">
        <v>505</v>
      </c>
      <c r="I120" s="303" t="s">
        <v>535</v>
      </c>
      <c r="J120" s="303" t="s">
        <v>507</v>
      </c>
      <c r="K120" s="304" t="s">
        <v>509</v>
      </c>
      <c r="L120" s="303" t="s">
        <v>511</v>
      </c>
      <c r="M120" s="303" t="s">
        <v>514</v>
      </c>
      <c r="N120" s="304" t="s">
        <v>669</v>
      </c>
      <c r="O120" s="304" t="s">
        <v>603</v>
      </c>
      <c r="P120" s="303" t="s">
        <v>518</v>
      </c>
      <c r="Q120" s="303" t="s">
        <v>517</v>
      </c>
      <c r="R120" s="303" t="s">
        <v>528</v>
      </c>
      <c r="S120" s="304" t="s">
        <v>485</v>
      </c>
      <c r="T120" s="303" t="s">
        <v>1785</v>
      </c>
      <c r="U120" s="303" t="s">
        <v>1787</v>
      </c>
      <c r="V120" s="303" t="s">
        <v>1788</v>
      </c>
      <c r="W120" s="303" t="s">
        <v>532</v>
      </c>
      <c r="X120" s="112"/>
      <c r="Y120" s="112"/>
    </row>
    <row r="121" spans="1:25" s="262" customFormat="1">
      <c r="A121" s="331" t="s">
        <v>155</v>
      </c>
      <c r="B121" s="329"/>
      <c r="C121" s="329" t="s">
        <v>540</v>
      </c>
      <c r="D121" s="256" t="s">
        <v>539</v>
      </c>
      <c r="E121" s="329" t="s">
        <v>21</v>
      </c>
      <c r="F121" s="329"/>
      <c r="G121" s="328" t="s">
        <v>504</v>
      </c>
      <c r="H121" s="328" t="s">
        <v>506</v>
      </c>
      <c r="I121" s="328" t="s">
        <v>537</v>
      </c>
      <c r="J121" s="328" t="s">
        <v>508</v>
      </c>
      <c r="K121" s="306" t="s">
        <v>510</v>
      </c>
      <c r="L121" s="328"/>
      <c r="M121" s="328"/>
      <c r="N121" s="306" t="s">
        <v>670</v>
      </c>
      <c r="O121" s="308" t="s">
        <v>611</v>
      </c>
      <c r="P121" s="328" t="s">
        <v>519</v>
      </c>
      <c r="Q121" s="328" t="s">
        <v>530</v>
      </c>
      <c r="R121" s="328" t="s">
        <v>529</v>
      </c>
      <c r="S121" s="308" t="s">
        <v>565</v>
      </c>
      <c r="T121" s="309" t="s">
        <v>1786</v>
      </c>
      <c r="U121" s="309" t="s">
        <v>377</v>
      </c>
      <c r="V121" s="309" t="s">
        <v>377</v>
      </c>
      <c r="W121" s="328" t="s">
        <v>531</v>
      </c>
      <c r="X121" s="112"/>
      <c r="Y121" s="112"/>
    </row>
    <row r="122" spans="1:25" s="262" customFormat="1">
      <c r="A122" s="179"/>
      <c r="B122" s="106"/>
      <c r="C122" s="106"/>
      <c r="D122" s="106"/>
      <c r="E122" s="107" t="s">
        <v>533</v>
      </c>
      <c r="F122" s="108"/>
      <c r="G122" s="239"/>
      <c r="H122" s="258"/>
      <c r="I122" s="258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112"/>
      <c r="Y122" s="112"/>
    </row>
    <row r="123" spans="1:25" s="262" customFormat="1">
      <c r="A123" s="180">
        <v>73</v>
      </c>
      <c r="B123" s="110">
        <v>4008</v>
      </c>
      <c r="C123" s="106">
        <v>1</v>
      </c>
      <c r="D123" s="106">
        <v>1</v>
      </c>
      <c r="E123" s="107" t="s">
        <v>156</v>
      </c>
      <c r="F123" s="108" t="s">
        <v>978</v>
      </c>
      <c r="G123" s="109">
        <f t="shared" ref="G123:G150" si="94">VLOOKUP(E123,REMU,3,0)</f>
        <v>50</v>
      </c>
      <c r="H123" s="109">
        <f t="shared" ref="H123:H150" si="95">VLOOKUP(E123,REMU,4,0)</f>
        <v>48.24</v>
      </c>
      <c r="I123" s="109">
        <f t="shared" ref="I123:I150" si="96">VLOOKUP(E123,REMU,8,0)</f>
        <v>0</v>
      </c>
      <c r="J123" s="239">
        <f t="shared" ref="J123:J150" si="97">VLOOKUP(E123,REMU,7,0)</f>
        <v>924.69</v>
      </c>
      <c r="K123" s="109">
        <f t="shared" ref="K123:K150" si="98">VLOOKUP(E123,REMU,10,0)</f>
        <v>5</v>
      </c>
      <c r="L123" s="109">
        <f t="shared" ref="L123:L150" si="99">SUM(G123:K123)</f>
        <v>1027.93</v>
      </c>
      <c r="M123" s="109">
        <f t="shared" ref="M123:M150" si="100">VLOOKUP(E123,REMU,12,0)</f>
        <v>112.65</v>
      </c>
      <c r="N123" s="109">
        <f t="shared" ref="N123:N150" si="101">VLOOKUP(E123,REMU,13,0)</f>
        <v>100</v>
      </c>
      <c r="O123" s="109">
        <f t="shared" ref="O123:O150" si="102">VLOOKUP(E123,REMU,19,0)</f>
        <v>120</v>
      </c>
      <c r="P123" s="109">
        <f t="shared" ref="P123:P150" si="103">VLOOKUP(E123,REMU,16,0)</f>
        <v>174.5</v>
      </c>
      <c r="Q123" s="109">
        <f t="shared" ref="Q123:Q150" si="104">VLOOKUP(E123,REMU,17,0)</f>
        <v>202.42</v>
      </c>
      <c r="R123" s="109">
        <f t="shared" ref="R123:R150" si="105">VLOOKUP(E123,REMU,18,0)</f>
        <v>234.81</v>
      </c>
      <c r="S123" s="109">
        <f t="shared" ref="S123:S150" si="106">VLOOKUP(E123,DSUP,2,FALSE)</f>
        <v>250</v>
      </c>
      <c r="T123" s="109">
        <f t="shared" ref="T123:T150" si="107">IF(F123="VACANTE",0,VLOOKUP(F123,HOMO,8,0))</f>
        <v>251.72</v>
      </c>
      <c r="U123" s="109">
        <f t="shared" ref="U123:U150" si="108">IF(F123="VACANTE",0,VLOOKUP(F123,HOMO,9,0))</f>
        <v>580</v>
      </c>
      <c r="V123" s="109">
        <f t="shared" ref="V123:V150" si="109">+IF(D123=0,0,(VLOOKUP(E123,CATE,2,0)-L123-SUM(M123:U123)))</f>
        <v>3653.29</v>
      </c>
      <c r="W123" s="109">
        <f t="shared" ref="W123:W150" si="110">+L123+SUM(M123:V123)</f>
        <v>6707.32</v>
      </c>
      <c r="X123" s="112"/>
      <c r="Y123" s="112"/>
    </row>
    <row r="124" spans="1:25" s="262" customFormat="1">
      <c r="A124" s="179">
        <v>98</v>
      </c>
      <c r="B124" s="106">
        <v>4007</v>
      </c>
      <c r="C124" s="106">
        <v>1</v>
      </c>
      <c r="D124" s="106">
        <v>1</v>
      </c>
      <c r="E124" s="107" t="s">
        <v>156</v>
      </c>
      <c r="F124" s="111" t="s">
        <v>1020</v>
      </c>
      <c r="G124" s="109">
        <f t="shared" si="94"/>
        <v>50</v>
      </c>
      <c r="H124" s="109">
        <f t="shared" si="95"/>
        <v>48.24</v>
      </c>
      <c r="I124" s="109">
        <f t="shared" si="96"/>
        <v>0</v>
      </c>
      <c r="J124" s="239">
        <f t="shared" si="97"/>
        <v>924.69</v>
      </c>
      <c r="K124" s="109">
        <f t="shared" si="98"/>
        <v>5</v>
      </c>
      <c r="L124" s="109">
        <f t="shared" si="99"/>
        <v>1027.93</v>
      </c>
      <c r="M124" s="109">
        <f t="shared" si="100"/>
        <v>112.65</v>
      </c>
      <c r="N124" s="109">
        <f t="shared" si="101"/>
        <v>100</v>
      </c>
      <c r="O124" s="109">
        <f t="shared" si="102"/>
        <v>120</v>
      </c>
      <c r="P124" s="109">
        <f t="shared" si="103"/>
        <v>174.5</v>
      </c>
      <c r="Q124" s="109">
        <f t="shared" si="104"/>
        <v>202.42</v>
      </c>
      <c r="R124" s="109">
        <f t="shared" si="105"/>
        <v>234.81</v>
      </c>
      <c r="S124" s="109">
        <f t="shared" si="106"/>
        <v>250</v>
      </c>
      <c r="T124" s="109">
        <f t="shared" si="107"/>
        <v>0</v>
      </c>
      <c r="U124" s="109">
        <f t="shared" si="108"/>
        <v>0</v>
      </c>
      <c r="V124" s="109">
        <f t="shared" si="109"/>
        <v>4485.01</v>
      </c>
      <c r="W124" s="109">
        <f t="shared" si="110"/>
        <v>6707.32</v>
      </c>
      <c r="X124" s="112"/>
      <c r="Y124" s="112"/>
    </row>
    <row r="125" spans="1:25" s="262" customFormat="1">
      <c r="A125" s="179">
        <v>137</v>
      </c>
      <c r="B125" s="106">
        <v>4006</v>
      </c>
      <c r="C125" s="106">
        <v>1</v>
      </c>
      <c r="D125" s="106">
        <v>1</v>
      </c>
      <c r="E125" s="107" t="s">
        <v>156</v>
      </c>
      <c r="F125" s="108" t="s">
        <v>210</v>
      </c>
      <c r="G125" s="109">
        <f t="shared" si="94"/>
        <v>50</v>
      </c>
      <c r="H125" s="109">
        <f t="shared" si="95"/>
        <v>48.24</v>
      </c>
      <c r="I125" s="109">
        <f t="shared" si="96"/>
        <v>0</v>
      </c>
      <c r="J125" s="239">
        <f t="shared" si="97"/>
        <v>924.69</v>
      </c>
      <c r="K125" s="109">
        <f t="shared" si="98"/>
        <v>5</v>
      </c>
      <c r="L125" s="109">
        <f t="shared" si="99"/>
        <v>1027.93</v>
      </c>
      <c r="M125" s="109">
        <f t="shared" si="100"/>
        <v>112.65</v>
      </c>
      <c r="N125" s="109">
        <f t="shared" si="101"/>
        <v>100</v>
      </c>
      <c r="O125" s="109">
        <f t="shared" si="102"/>
        <v>120</v>
      </c>
      <c r="P125" s="109">
        <f t="shared" si="103"/>
        <v>174.5</v>
      </c>
      <c r="Q125" s="109">
        <f t="shared" si="104"/>
        <v>202.42</v>
      </c>
      <c r="R125" s="109">
        <f t="shared" si="105"/>
        <v>234.81</v>
      </c>
      <c r="S125" s="109">
        <f t="shared" si="106"/>
        <v>250</v>
      </c>
      <c r="T125" s="109">
        <f t="shared" si="107"/>
        <v>249.76</v>
      </c>
      <c r="U125" s="109">
        <f t="shared" si="108"/>
        <v>580</v>
      </c>
      <c r="V125" s="109">
        <f t="shared" si="109"/>
        <v>3655.25</v>
      </c>
      <c r="W125" s="109">
        <f t="shared" si="110"/>
        <v>6707.32</v>
      </c>
      <c r="X125" s="112"/>
      <c r="Y125" s="112"/>
    </row>
    <row r="126" spans="1:25" s="262" customFormat="1">
      <c r="A126" s="179">
        <v>897</v>
      </c>
      <c r="B126" s="106"/>
      <c r="C126" s="106">
        <v>1</v>
      </c>
      <c r="D126" s="106">
        <v>1</v>
      </c>
      <c r="E126" s="107" t="s">
        <v>163</v>
      </c>
      <c r="F126" s="108" t="s">
        <v>1011</v>
      </c>
      <c r="G126" s="109">
        <f t="shared" si="94"/>
        <v>50</v>
      </c>
      <c r="H126" s="109">
        <f t="shared" si="95"/>
        <v>39.31</v>
      </c>
      <c r="I126" s="109">
        <f t="shared" si="96"/>
        <v>0</v>
      </c>
      <c r="J126" s="239">
        <f t="shared" si="97"/>
        <v>785.63</v>
      </c>
      <c r="K126" s="109">
        <f t="shared" si="98"/>
        <v>5</v>
      </c>
      <c r="L126" s="109">
        <f t="shared" si="99"/>
        <v>879.94</v>
      </c>
      <c r="M126" s="109">
        <f t="shared" si="100"/>
        <v>95.75</v>
      </c>
      <c r="N126" s="109">
        <f t="shared" si="101"/>
        <v>100</v>
      </c>
      <c r="O126" s="109">
        <f t="shared" si="102"/>
        <v>110</v>
      </c>
      <c r="P126" s="109">
        <f t="shared" si="103"/>
        <v>148.12</v>
      </c>
      <c r="Q126" s="109">
        <f t="shared" si="104"/>
        <v>171.82</v>
      </c>
      <c r="R126" s="109">
        <f t="shared" si="105"/>
        <v>199.31</v>
      </c>
      <c r="S126" s="109">
        <f t="shared" si="106"/>
        <v>210</v>
      </c>
      <c r="T126" s="109">
        <f t="shared" si="107"/>
        <v>254.2</v>
      </c>
      <c r="U126" s="109">
        <f t="shared" si="108"/>
        <v>580</v>
      </c>
      <c r="V126" s="109">
        <f t="shared" si="109"/>
        <v>258.86</v>
      </c>
      <c r="W126" s="109">
        <f t="shared" si="110"/>
        <v>3008</v>
      </c>
      <c r="X126" s="112"/>
      <c r="Y126" s="112"/>
    </row>
    <row r="127" spans="1:25" s="262" customFormat="1">
      <c r="A127" s="179">
        <v>793</v>
      </c>
      <c r="B127" s="106"/>
      <c r="C127" s="106">
        <v>1</v>
      </c>
      <c r="D127" s="106">
        <v>2</v>
      </c>
      <c r="E127" s="107" t="s">
        <v>164</v>
      </c>
      <c r="F127" s="257" t="s">
        <v>364</v>
      </c>
      <c r="G127" s="109">
        <f t="shared" si="94"/>
        <v>50</v>
      </c>
      <c r="H127" s="109">
        <f t="shared" si="95"/>
        <v>28.15</v>
      </c>
      <c r="I127" s="109">
        <f t="shared" si="96"/>
        <v>0</v>
      </c>
      <c r="J127" s="239">
        <f t="shared" si="97"/>
        <v>680.79</v>
      </c>
      <c r="K127" s="109">
        <f t="shared" si="98"/>
        <v>5</v>
      </c>
      <c r="L127" s="109">
        <f t="shared" si="99"/>
        <v>763.94</v>
      </c>
      <c r="M127" s="109">
        <f t="shared" si="100"/>
        <v>81.39</v>
      </c>
      <c r="N127" s="109">
        <f t="shared" si="101"/>
        <v>100</v>
      </c>
      <c r="O127" s="109">
        <f t="shared" si="102"/>
        <v>105</v>
      </c>
      <c r="P127" s="109">
        <f t="shared" si="103"/>
        <v>127.26</v>
      </c>
      <c r="Q127" s="109">
        <f t="shared" si="104"/>
        <v>147.62</v>
      </c>
      <c r="R127" s="109">
        <f t="shared" si="105"/>
        <v>171.24</v>
      </c>
      <c r="S127" s="109">
        <f t="shared" si="106"/>
        <v>180</v>
      </c>
      <c r="T127" s="109">
        <f t="shared" si="107"/>
        <v>0</v>
      </c>
      <c r="U127" s="109">
        <f t="shared" si="108"/>
        <v>0</v>
      </c>
      <c r="V127" s="109">
        <f t="shared" si="109"/>
        <v>331.55</v>
      </c>
      <c r="W127" s="109">
        <f t="shared" si="110"/>
        <v>2008</v>
      </c>
      <c r="X127" s="112"/>
      <c r="Y127" s="112"/>
    </row>
    <row r="128" spans="1:25" s="262" customFormat="1">
      <c r="A128" s="179">
        <v>603</v>
      </c>
      <c r="B128" s="106"/>
      <c r="C128" s="106">
        <v>1</v>
      </c>
      <c r="D128" s="106">
        <v>2</v>
      </c>
      <c r="E128" s="107" t="s">
        <v>651</v>
      </c>
      <c r="F128" s="257" t="s">
        <v>364</v>
      </c>
      <c r="G128" s="109">
        <f>VLOOKUP(E128,REMU,3,0)</f>
        <v>12.5</v>
      </c>
      <c r="H128" s="109">
        <f>VLOOKUP(E128,REMU,4,0)</f>
        <v>7.18</v>
      </c>
      <c r="I128" s="109">
        <f>VLOOKUP(E128,REMU,8,0)</f>
        <v>0</v>
      </c>
      <c r="J128" s="239">
        <f>VLOOKUP(E128,REMU,7,0)</f>
        <v>171.8</v>
      </c>
      <c r="K128" s="109">
        <f>VLOOKUP(E128,REMU,10,0)</f>
        <v>0</v>
      </c>
      <c r="L128" s="109">
        <f>SUM(G128:K128)</f>
        <v>191.48</v>
      </c>
      <c r="M128" s="109">
        <f>VLOOKUP(E128,REMU,12,0)</f>
        <v>20.36</v>
      </c>
      <c r="N128" s="109">
        <f>VLOOKUP(E128,REMU,13,0)</f>
        <v>100</v>
      </c>
      <c r="O128" s="109">
        <f>VLOOKUP(E128,REMU,19,0)</f>
        <v>30</v>
      </c>
      <c r="P128" s="109">
        <f>VLOOKUP(E128,REMU,16,0)</f>
        <v>31.9</v>
      </c>
      <c r="Q128" s="109">
        <f>VLOOKUP(E128,REMU,17,0)</f>
        <v>37</v>
      </c>
      <c r="R128" s="109">
        <f>VLOOKUP(E128,REMU,18,0)</f>
        <v>42.92</v>
      </c>
      <c r="S128" s="109">
        <f>VLOOKUP(E128,DSUP,2,FALSE)</f>
        <v>40</v>
      </c>
      <c r="T128" s="109">
        <f>IF(F128="VACANTE",0,VLOOKUP(F128,HOMO,8,0))</f>
        <v>0</v>
      </c>
      <c r="U128" s="109">
        <f>IF(F128="VACANTE",0,VLOOKUP(F128,HOMO,9,0))</f>
        <v>0</v>
      </c>
      <c r="V128" s="109">
        <f t="shared" si="109"/>
        <v>8.34</v>
      </c>
      <c r="W128" s="109">
        <f>+L128+SUM(M128:V128)</f>
        <v>502</v>
      </c>
      <c r="X128" s="112"/>
      <c r="Y128" s="112"/>
    </row>
    <row r="129" spans="1:25" s="262" customFormat="1">
      <c r="A129" s="179">
        <v>114</v>
      </c>
      <c r="B129" s="106">
        <v>4527</v>
      </c>
      <c r="C129" s="106">
        <v>1</v>
      </c>
      <c r="D129" s="106">
        <v>1</v>
      </c>
      <c r="E129" s="107" t="s">
        <v>163</v>
      </c>
      <c r="F129" s="108" t="s">
        <v>435</v>
      </c>
      <c r="G129" s="109">
        <f t="shared" si="94"/>
        <v>50</v>
      </c>
      <c r="H129" s="109">
        <f t="shared" si="95"/>
        <v>39.31</v>
      </c>
      <c r="I129" s="109">
        <f t="shared" si="96"/>
        <v>0</v>
      </c>
      <c r="J129" s="239">
        <f t="shared" si="97"/>
        <v>785.63</v>
      </c>
      <c r="K129" s="109">
        <f t="shared" si="98"/>
        <v>5</v>
      </c>
      <c r="L129" s="109">
        <f t="shared" si="99"/>
        <v>879.94</v>
      </c>
      <c r="M129" s="109">
        <f t="shared" si="100"/>
        <v>95.75</v>
      </c>
      <c r="N129" s="109">
        <f t="shared" si="101"/>
        <v>100</v>
      </c>
      <c r="O129" s="109">
        <f t="shared" si="102"/>
        <v>110</v>
      </c>
      <c r="P129" s="109">
        <f t="shared" si="103"/>
        <v>148.12</v>
      </c>
      <c r="Q129" s="109">
        <f t="shared" si="104"/>
        <v>171.82</v>
      </c>
      <c r="R129" s="109">
        <f t="shared" si="105"/>
        <v>199.31</v>
      </c>
      <c r="S129" s="109">
        <f t="shared" si="106"/>
        <v>210</v>
      </c>
      <c r="T129" s="109">
        <f t="shared" si="107"/>
        <v>76.64</v>
      </c>
      <c r="U129" s="109">
        <f t="shared" si="108"/>
        <v>300</v>
      </c>
      <c r="V129" s="109">
        <f t="shared" si="109"/>
        <v>716.42</v>
      </c>
      <c r="W129" s="109">
        <f t="shared" si="110"/>
        <v>3008</v>
      </c>
      <c r="X129" s="112"/>
      <c r="Y129" s="112"/>
    </row>
    <row r="130" spans="1:25" s="262" customFormat="1">
      <c r="A130" s="180">
        <v>117</v>
      </c>
      <c r="B130" s="110">
        <v>4270</v>
      </c>
      <c r="C130" s="106">
        <v>1</v>
      </c>
      <c r="D130" s="106">
        <v>1</v>
      </c>
      <c r="E130" s="107" t="s">
        <v>164</v>
      </c>
      <c r="F130" s="108" t="s">
        <v>592</v>
      </c>
      <c r="G130" s="109">
        <f t="shared" si="94"/>
        <v>50</v>
      </c>
      <c r="H130" s="109">
        <f t="shared" si="95"/>
        <v>28.15</v>
      </c>
      <c r="I130" s="109">
        <f t="shared" si="96"/>
        <v>0</v>
      </c>
      <c r="J130" s="239">
        <f t="shared" si="97"/>
        <v>680.79</v>
      </c>
      <c r="K130" s="109">
        <f t="shared" si="98"/>
        <v>5</v>
      </c>
      <c r="L130" s="109">
        <f t="shared" si="99"/>
        <v>763.94</v>
      </c>
      <c r="M130" s="109">
        <f t="shared" si="100"/>
        <v>81.39</v>
      </c>
      <c r="N130" s="109">
        <f t="shared" si="101"/>
        <v>100</v>
      </c>
      <c r="O130" s="109">
        <f t="shared" si="102"/>
        <v>105</v>
      </c>
      <c r="P130" s="109">
        <f t="shared" si="103"/>
        <v>127.26</v>
      </c>
      <c r="Q130" s="109">
        <f t="shared" si="104"/>
        <v>147.62</v>
      </c>
      <c r="R130" s="109">
        <f t="shared" si="105"/>
        <v>171.24</v>
      </c>
      <c r="S130" s="109">
        <f t="shared" si="106"/>
        <v>180</v>
      </c>
      <c r="T130" s="109">
        <f t="shared" si="107"/>
        <v>86.31</v>
      </c>
      <c r="U130" s="109">
        <f t="shared" si="108"/>
        <v>300</v>
      </c>
      <c r="V130" s="109">
        <f t="shared" si="109"/>
        <v>-54.76</v>
      </c>
      <c r="W130" s="109">
        <f t="shared" si="110"/>
        <v>2008</v>
      </c>
      <c r="X130" s="112"/>
      <c r="Y130" s="112"/>
    </row>
    <row r="131" spans="1:25" s="262" customFormat="1">
      <c r="A131" s="179">
        <v>119</v>
      </c>
      <c r="B131" s="106">
        <v>4936</v>
      </c>
      <c r="C131" s="106">
        <v>1</v>
      </c>
      <c r="D131" s="106">
        <v>1</v>
      </c>
      <c r="E131" s="107" t="s">
        <v>164</v>
      </c>
      <c r="F131" s="108" t="s">
        <v>1764</v>
      </c>
      <c r="G131" s="109">
        <f t="shared" si="94"/>
        <v>50</v>
      </c>
      <c r="H131" s="109">
        <f t="shared" si="95"/>
        <v>28.15</v>
      </c>
      <c r="I131" s="109">
        <f t="shared" si="96"/>
        <v>0</v>
      </c>
      <c r="J131" s="239">
        <f t="shared" si="97"/>
        <v>680.79</v>
      </c>
      <c r="K131" s="109">
        <f t="shared" si="98"/>
        <v>5</v>
      </c>
      <c r="L131" s="109">
        <f t="shared" si="99"/>
        <v>763.94</v>
      </c>
      <c r="M131" s="109">
        <f t="shared" si="100"/>
        <v>81.39</v>
      </c>
      <c r="N131" s="109">
        <f t="shared" si="101"/>
        <v>100</v>
      </c>
      <c r="O131" s="109">
        <f t="shared" si="102"/>
        <v>105</v>
      </c>
      <c r="P131" s="109">
        <f t="shared" si="103"/>
        <v>127.26</v>
      </c>
      <c r="Q131" s="109">
        <f t="shared" si="104"/>
        <v>147.62</v>
      </c>
      <c r="R131" s="109">
        <f t="shared" si="105"/>
        <v>171.24</v>
      </c>
      <c r="S131" s="109">
        <f t="shared" si="106"/>
        <v>180</v>
      </c>
      <c r="T131" s="109">
        <f t="shared" si="107"/>
        <v>0</v>
      </c>
      <c r="U131" s="109">
        <f t="shared" si="108"/>
        <v>0</v>
      </c>
      <c r="V131" s="109">
        <f t="shared" si="109"/>
        <v>331.55</v>
      </c>
      <c r="W131" s="109">
        <f t="shared" si="110"/>
        <v>2008</v>
      </c>
      <c r="X131" s="112"/>
      <c r="Y131" s="112"/>
    </row>
    <row r="132" spans="1:25" s="262" customFormat="1">
      <c r="A132" s="179">
        <v>120</v>
      </c>
      <c r="B132" s="106"/>
      <c r="C132" s="106">
        <v>1</v>
      </c>
      <c r="D132" s="106">
        <v>1</v>
      </c>
      <c r="E132" s="107" t="s">
        <v>164</v>
      </c>
      <c r="F132" s="108" t="s">
        <v>684</v>
      </c>
      <c r="G132" s="109">
        <f t="shared" si="94"/>
        <v>50</v>
      </c>
      <c r="H132" s="109">
        <f t="shared" si="95"/>
        <v>28.15</v>
      </c>
      <c r="I132" s="109">
        <f t="shared" si="96"/>
        <v>0</v>
      </c>
      <c r="J132" s="239">
        <f t="shared" si="97"/>
        <v>680.79</v>
      </c>
      <c r="K132" s="109">
        <f t="shared" si="98"/>
        <v>5</v>
      </c>
      <c r="L132" s="109">
        <f t="shared" si="99"/>
        <v>763.94</v>
      </c>
      <c r="M132" s="109">
        <f t="shared" si="100"/>
        <v>81.39</v>
      </c>
      <c r="N132" s="109">
        <f t="shared" si="101"/>
        <v>100</v>
      </c>
      <c r="O132" s="109">
        <f t="shared" si="102"/>
        <v>105</v>
      </c>
      <c r="P132" s="109">
        <f t="shared" si="103"/>
        <v>127.26</v>
      </c>
      <c r="Q132" s="109">
        <f t="shared" si="104"/>
        <v>147.62</v>
      </c>
      <c r="R132" s="109">
        <f t="shared" si="105"/>
        <v>171.24</v>
      </c>
      <c r="S132" s="109">
        <f t="shared" si="106"/>
        <v>180</v>
      </c>
      <c r="T132" s="109">
        <f t="shared" si="107"/>
        <v>0</v>
      </c>
      <c r="U132" s="109">
        <f t="shared" si="108"/>
        <v>0</v>
      </c>
      <c r="V132" s="109">
        <f t="shared" si="109"/>
        <v>331.55</v>
      </c>
      <c r="W132" s="109">
        <f t="shared" si="110"/>
        <v>2008</v>
      </c>
      <c r="X132" s="112"/>
      <c r="Y132" s="112"/>
    </row>
    <row r="133" spans="1:25" s="262" customFormat="1">
      <c r="A133" s="179">
        <v>277</v>
      </c>
      <c r="B133" s="106">
        <v>4234</v>
      </c>
      <c r="C133" s="106">
        <v>1</v>
      </c>
      <c r="D133" s="106">
        <v>1</v>
      </c>
      <c r="E133" s="107" t="s">
        <v>164</v>
      </c>
      <c r="F133" s="259" t="s">
        <v>1843</v>
      </c>
      <c r="G133" s="109">
        <f t="shared" si="94"/>
        <v>50</v>
      </c>
      <c r="H133" s="109">
        <f t="shared" si="95"/>
        <v>28.15</v>
      </c>
      <c r="I133" s="109">
        <f t="shared" si="96"/>
        <v>0</v>
      </c>
      <c r="J133" s="239">
        <f t="shared" si="97"/>
        <v>680.79</v>
      </c>
      <c r="K133" s="109">
        <f t="shared" si="98"/>
        <v>5</v>
      </c>
      <c r="L133" s="109">
        <f t="shared" si="99"/>
        <v>763.94</v>
      </c>
      <c r="M133" s="109">
        <f t="shared" si="100"/>
        <v>81.39</v>
      </c>
      <c r="N133" s="109">
        <f t="shared" si="101"/>
        <v>100</v>
      </c>
      <c r="O133" s="109">
        <f t="shared" si="102"/>
        <v>105</v>
      </c>
      <c r="P133" s="109">
        <f t="shared" si="103"/>
        <v>127.26</v>
      </c>
      <c r="Q133" s="109">
        <f t="shared" si="104"/>
        <v>147.62</v>
      </c>
      <c r="R133" s="109">
        <f t="shared" si="105"/>
        <v>171.24</v>
      </c>
      <c r="S133" s="109">
        <f t="shared" si="106"/>
        <v>180</v>
      </c>
      <c r="T133" s="109">
        <f t="shared" si="107"/>
        <v>0</v>
      </c>
      <c r="U133" s="109">
        <f t="shared" si="108"/>
        <v>0</v>
      </c>
      <c r="V133" s="109">
        <f t="shared" si="109"/>
        <v>331.55</v>
      </c>
      <c r="W133" s="109">
        <f t="shared" si="110"/>
        <v>2008</v>
      </c>
      <c r="X133" s="112"/>
      <c r="Y133" s="112"/>
    </row>
    <row r="134" spans="1:25" s="262" customFormat="1">
      <c r="A134" s="330">
        <v>314</v>
      </c>
      <c r="B134" s="254">
        <v>4089</v>
      </c>
      <c r="C134" s="254">
        <v>1</v>
      </c>
      <c r="D134" s="260">
        <v>1</v>
      </c>
      <c r="E134" s="261" t="s">
        <v>164</v>
      </c>
      <c r="F134" s="108" t="s">
        <v>687</v>
      </c>
      <c r="G134" s="109">
        <f t="shared" si="94"/>
        <v>50</v>
      </c>
      <c r="H134" s="109">
        <f t="shared" si="95"/>
        <v>28.15</v>
      </c>
      <c r="I134" s="109">
        <f t="shared" si="96"/>
        <v>0</v>
      </c>
      <c r="J134" s="239">
        <f t="shared" si="97"/>
        <v>680.79</v>
      </c>
      <c r="K134" s="109">
        <f t="shared" si="98"/>
        <v>5</v>
      </c>
      <c r="L134" s="109">
        <f t="shared" si="99"/>
        <v>763.94</v>
      </c>
      <c r="M134" s="109">
        <f t="shared" si="100"/>
        <v>81.39</v>
      </c>
      <c r="N134" s="109">
        <f t="shared" si="101"/>
        <v>100</v>
      </c>
      <c r="O134" s="109">
        <f t="shared" si="102"/>
        <v>105</v>
      </c>
      <c r="P134" s="109">
        <f t="shared" si="103"/>
        <v>127.26</v>
      </c>
      <c r="Q134" s="109">
        <f t="shared" si="104"/>
        <v>147.62</v>
      </c>
      <c r="R134" s="109">
        <f t="shared" si="105"/>
        <v>171.24</v>
      </c>
      <c r="S134" s="109">
        <f t="shared" si="106"/>
        <v>180</v>
      </c>
      <c r="T134" s="109">
        <f t="shared" si="107"/>
        <v>0</v>
      </c>
      <c r="U134" s="109">
        <f t="shared" si="108"/>
        <v>0</v>
      </c>
      <c r="V134" s="109">
        <f t="shared" si="109"/>
        <v>331.55</v>
      </c>
      <c r="W134" s="109">
        <f t="shared" si="110"/>
        <v>2008</v>
      </c>
      <c r="X134" s="112"/>
      <c r="Y134" s="112"/>
    </row>
    <row r="135" spans="1:25" s="262" customFormat="1">
      <c r="A135" s="179">
        <v>560</v>
      </c>
      <c r="B135" s="106"/>
      <c r="C135" s="106">
        <v>1</v>
      </c>
      <c r="D135" s="106">
        <v>1</v>
      </c>
      <c r="E135" s="107" t="s">
        <v>164</v>
      </c>
      <c r="F135" s="111" t="s">
        <v>1919</v>
      </c>
      <c r="G135" s="109">
        <f t="shared" si="94"/>
        <v>50</v>
      </c>
      <c r="H135" s="109">
        <f t="shared" si="95"/>
        <v>28.15</v>
      </c>
      <c r="I135" s="109">
        <f t="shared" si="96"/>
        <v>0</v>
      </c>
      <c r="J135" s="239">
        <f t="shared" si="97"/>
        <v>680.79</v>
      </c>
      <c r="K135" s="109">
        <f t="shared" si="98"/>
        <v>5</v>
      </c>
      <c r="L135" s="109">
        <f t="shared" si="99"/>
        <v>763.94</v>
      </c>
      <c r="M135" s="109">
        <f t="shared" si="100"/>
        <v>81.39</v>
      </c>
      <c r="N135" s="109">
        <f t="shared" si="101"/>
        <v>100</v>
      </c>
      <c r="O135" s="109">
        <f t="shared" si="102"/>
        <v>105</v>
      </c>
      <c r="P135" s="109">
        <f t="shared" si="103"/>
        <v>127.26</v>
      </c>
      <c r="Q135" s="109">
        <f t="shared" si="104"/>
        <v>147.62</v>
      </c>
      <c r="R135" s="109">
        <f t="shared" si="105"/>
        <v>171.24</v>
      </c>
      <c r="S135" s="109">
        <f t="shared" si="106"/>
        <v>180</v>
      </c>
      <c r="T135" s="109">
        <f t="shared" si="107"/>
        <v>0</v>
      </c>
      <c r="U135" s="109">
        <f t="shared" si="108"/>
        <v>0</v>
      </c>
      <c r="V135" s="109">
        <f t="shared" si="109"/>
        <v>331.55</v>
      </c>
      <c r="W135" s="109">
        <f t="shared" si="110"/>
        <v>2008</v>
      </c>
      <c r="X135" s="112"/>
      <c r="Y135" s="112"/>
    </row>
    <row r="136" spans="1:25" s="262" customFormat="1">
      <c r="A136" s="179">
        <v>896</v>
      </c>
      <c r="B136" s="106"/>
      <c r="C136" s="106">
        <v>1</v>
      </c>
      <c r="D136" s="106">
        <v>1</v>
      </c>
      <c r="E136" s="107" t="s">
        <v>163</v>
      </c>
      <c r="F136" s="259" t="s">
        <v>442</v>
      </c>
      <c r="G136" s="109">
        <f t="shared" si="94"/>
        <v>50</v>
      </c>
      <c r="H136" s="109">
        <f t="shared" si="95"/>
        <v>39.31</v>
      </c>
      <c r="I136" s="109">
        <f t="shared" si="96"/>
        <v>0</v>
      </c>
      <c r="J136" s="239">
        <f t="shared" si="97"/>
        <v>785.63</v>
      </c>
      <c r="K136" s="109">
        <f t="shared" si="98"/>
        <v>5</v>
      </c>
      <c r="L136" s="109">
        <f t="shared" si="99"/>
        <v>879.94</v>
      </c>
      <c r="M136" s="109">
        <f t="shared" si="100"/>
        <v>95.75</v>
      </c>
      <c r="N136" s="109">
        <f t="shared" si="101"/>
        <v>100</v>
      </c>
      <c r="O136" s="109">
        <f t="shared" si="102"/>
        <v>110</v>
      </c>
      <c r="P136" s="109">
        <f t="shared" si="103"/>
        <v>148.12</v>
      </c>
      <c r="Q136" s="109">
        <f t="shared" si="104"/>
        <v>171.82</v>
      </c>
      <c r="R136" s="109">
        <f t="shared" si="105"/>
        <v>199.31</v>
      </c>
      <c r="S136" s="109">
        <f t="shared" si="106"/>
        <v>210</v>
      </c>
      <c r="T136" s="109">
        <f t="shared" si="107"/>
        <v>0</v>
      </c>
      <c r="U136" s="109">
        <f t="shared" si="108"/>
        <v>300</v>
      </c>
      <c r="V136" s="109">
        <f t="shared" si="109"/>
        <v>793.06</v>
      </c>
      <c r="W136" s="109">
        <f t="shared" si="110"/>
        <v>3008</v>
      </c>
      <c r="X136" s="112"/>
      <c r="Y136" s="112"/>
    </row>
    <row r="137" spans="1:25" s="262" customFormat="1">
      <c r="A137" s="179">
        <v>93</v>
      </c>
      <c r="B137" s="106">
        <v>166</v>
      </c>
      <c r="C137" s="106">
        <v>1</v>
      </c>
      <c r="D137" s="106">
        <v>1</v>
      </c>
      <c r="E137" s="107" t="s">
        <v>156</v>
      </c>
      <c r="F137" s="108" t="s">
        <v>1411</v>
      </c>
      <c r="G137" s="109">
        <f t="shared" si="94"/>
        <v>50</v>
      </c>
      <c r="H137" s="109">
        <f t="shared" si="95"/>
        <v>48.24</v>
      </c>
      <c r="I137" s="109">
        <f t="shared" si="96"/>
        <v>0</v>
      </c>
      <c r="J137" s="239">
        <f t="shared" si="97"/>
        <v>924.69</v>
      </c>
      <c r="K137" s="109">
        <f t="shared" si="98"/>
        <v>5</v>
      </c>
      <c r="L137" s="109">
        <f t="shared" si="99"/>
        <v>1027.93</v>
      </c>
      <c r="M137" s="109">
        <f t="shared" si="100"/>
        <v>112.65</v>
      </c>
      <c r="N137" s="109">
        <f t="shared" si="101"/>
        <v>100</v>
      </c>
      <c r="O137" s="109">
        <f t="shared" si="102"/>
        <v>120</v>
      </c>
      <c r="P137" s="109">
        <f t="shared" si="103"/>
        <v>174.5</v>
      </c>
      <c r="Q137" s="109">
        <f t="shared" si="104"/>
        <v>202.42</v>
      </c>
      <c r="R137" s="109">
        <f t="shared" si="105"/>
        <v>234.81</v>
      </c>
      <c r="S137" s="109">
        <f t="shared" si="106"/>
        <v>250</v>
      </c>
      <c r="T137" s="109">
        <f t="shared" si="107"/>
        <v>242.9</v>
      </c>
      <c r="U137" s="109">
        <f t="shared" si="108"/>
        <v>1200</v>
      </c>
      <c r="V137" s="109">
        <f t="shared" si="109"/>
        <v>3042.11</v>
      </c>
      <c r="W137" s="109">
        <f t="shared" si="110"/>
        <v>6707.32</v>
      </c>
      <c r="X137" s="112"/>
      <c r="Y137" s="112"/>
    </row>
    <row r="138" spans="1:25" s="262" customFormat="1">
      <c r="A138" s="179">
        <v>96</v>
      </c>
      <c r="B138" s="106">
        <v>1298</v>
      </c>
      <c r="C138" s="106">
        <v>1</v>
      </c>
      <c r="D138" s="106">
        <v>1</v>
      </c>
      <c r="E138" s="107" t="s">
        <v>156</v>
      </c>
      <c r="F138" s="108" t="s">
        <v>1369</v>
      </c>
      <c r="G138" s="109">
        <f t="shared" si="94"/>
        <v>50</v>
      </c>
      <c r="H138" s="109">
        <f t="shared" si="95"/>
        <v>48.24</v>
      </c>
      <c r="I138" s="109">
        <f t="shared" si="96"/>
        <v>0</v>
      </c>
      <c r="J138" s="239">
        <f t="shared" si="97"/>
        <v>924.69</v>
      </c>
      <c r="K138" s="109">
        <f t="shared" si="98"/>
        <v>5</v>
      </c>
      <c r="L138" s="109">
        <f t="shared" si="99"/>
        <v>1027.93</v>
      </c>
      <c r="M138" s="109">
        <f t="shared" si="100"/>
        <v>112.65</v>
      </c>
      <c r="N138" s="109">
        <f t="shared" si="101"/>
        <v>100</v>
      </c>
      <c r="O138" s="109">
        <f t="shared" si="102"/>
        <v>120</v>
      </c>
      <c r="P138" s="109">
        <f t="shared" si="103"/>
        <v>174.5</v>
      </c>
      <c r="Q138" s="109">
        <f t="shared" si="104"/>
        <v>202.42</v>
      </c>
      <c r="R138" s="109">
        <f t="shared" si="105"/>
        <v>234.81</v>
      </c>
      <c r="S138" s="109">
        <f t="shared" si="106"/>
        <v>250</v>
      </c>
      <c r="T138" s="109">
        <f t="shared" si="107"/>
        <v>655.53</v>
      </c>
      <c r="U138" s="109">
        <f t="shared" si="108"/>
        <v>1200</v>
      </c>
      <c r="V138" s="109">
        <f t="shared" si="109"/>
        <v>2629.48</v>
      </c>
      <c r="W138" s="109">
        <f t="shared" si="110"/>
        <v>6707.32</v>
      </c>
      <c r="X138" s="112"/>
      <c r="Y138" s="112"/>
    </row>
    <row r="139" spans="1:25" s="262" customFormat="1">
      <c r="A139" s="179">
        <v>116</v>
      </c>
      <c r="B139" s="106"/>
      <c r="C139" s="106">
        <v>1</v>
      </c>
      <c r="D139" s="106">
        <v>0</v>
      </c>
      <c r="E139" s="107" t="s">
        <v>164</v>
      </c>
      <c r="F139" s="108" t="s">
        <v>364</v>
      </c>
      <c r="G139" s="109">
        <f t="shared" si="94"/>
        <v>50</v>
      </c>
      <c r="H139" s="109">
        <f t="shared" si="95"/>
        <v>28.15</v>
      </c>
      <c r="I139" s="109">
        <f t="shared" si="96"/>
        <v>0</v>
      </c>
      <c r="J139" s="239">
        <f t="shared" si="97"/>
        <v>680.79</v>
      </c>
      <c r="K139" s="109">
        <f t="shared" si="98"/>
        <v>5</v>
      </c>
      <c r="L139" s="109">
        <f t="shared" si="99"/>
        <v>763.94</v>
      </c>
      <c r="M139" s="109">
        <f t="shared" si="100"/>
        <v>81.39</v>
      </c>
      <c r="N139" s="109">
        <f t="shared" si="101"/>
        <v>100</v>
      </c>
      <c r="O139" s="109">
        <f t="shared" si="102"/>
        <v>105</v>
      </c>
      <c r="P139" s="109">
        <f t="shared" si="103"/>
        <v>127.26</v>
      </c>
      <c r="Q139" s="109">
        <f t="shared" si="104"/>
        <v>147.62</v>
      </c>
      <c r="R139" s="109">
        <f t="shared" si="105"/>
        <v>171.24</v>
      </c>
      <c r="S139" s="109">
        <f t="shared" si="106"/>
        <v>180</v>
      </c>
      <c r="T139" s="109">
        <f t="shared" si="107"/>
        <v>0</v>
      </c>
      <c r="U139" s="109">
        <f t="shared" si="108"/>
        <v>0</v>
      </c>
      <c r="V139" s="109">
        <f t="shared" si="109"/>
        <v>0</v>
      </c>
      <c r="W139" s="109">
        <f t="shared" si="110"/>
        <v>1676.45</v>
      </c>
      <c r="X139" s="112"/>
      <c r="Y139" s="112"/>
    </row>
    <row r="140" spans="1:25" s="262" customFormat="1">
      <c r="A140" s="179">
        <v>99</v>
      </c>
      <c r="B140" s="106">
        <v>1482</v>
      </c>
      <c r="C140" s="106">
        <v>1</v>
      </c>
      <c r="D140" s="106">
        <v>1</v>
      </c>
      <c r="E140" s="107" t="s">
        <v>156</v>
      </c>
      <c r="F140" s="108" t="s">
        <v>677</v>
      </c>
      <c r="G140" s="109">
        <f t="shared" si="94"/>
        <v>50</v>
      </c>
      <c r="H140" s="109">
        <f t="shared" si="95"/>
        <v>48.24</v>
      </c>
      <c r="I140" s="109">
        <f t="shared" si="96"/>
        <v>0</v>
      </c>
      <c r="J140" s="239">
        <f t="shared" si="97"/>
        <v>924.69</v>
      </c>
      <c r="K140" s="109">
        <f t="shared" si="98"/>
        <v>5</v>
      </c>
      <c r="L140" s="109">
        <f t="shared" si="99"/>
        <v>1027.93</v>
      </c>
      <c r="M140" s="109">
        <f t="shared" si="100"/>
        <v>112.65</v>
      </c>
      <c r="N140" s="109">
        <f t="shared" si="101"/>
        <v>100</v>
      </c>
      <c r="O140" s="109">
        <f t="shared" si="102"/>
        <v>120</v>
      </c>
      <c r="P140" s="109">
        <f t="shared" si="103"/>
        <v>174.5</v>
      </c>
      <c r="Q140" s="109">
        <f t="shared" si="104"/>
        <v>202.42</v>
      </c>
      <c r="R140" s="109">
        <f t="shared" si="105"/>
        <v>234.81</v>
      </c>
      <c r="S140" s="109">
        <f t="shared" si="106"/>
        <v>250</v>
      </c>
      <c r="T140" s="109">
        <f t="shared" si="107"/>
        <v>655.53</v>
      </c>
      <c r="U140" s="109">
        <f t="shared" si="108"/>
        <v>1200</v>
      </c>
      <c r="V140" s="109">
        <f t="shared" si="109"/>
        <v>2629.48</v>
      </c>
      <c r="W140" s="109">
        <f t="shared" si="110"/>
        <v>6707.32</v>
      </c>
      <c r="X140" s="112"/>
      <c r="Y140" s="112"/>
    </row>
    <row r="141" spans="1:25" s="262" customFormat="1">
      <c r="A141" s="179">
        <v>709</v>
      </c>
      <c r="B141" s="106">
        <v>1736</v>
      </c>
      <c r="C141" s="106">
        <v>1</v>
      </c>
      <c r="D141" s="106">
        <v>1</v>
      </c>
      <c r="E141" s="107" t="s">
        <v>157</v>
      </c>
      <c r="F141" s="108" t="s">
        <v>1488</v>
      </c>
      <c r="G141" s="109">
        <f t="shared" si="94"/>
        <v>50</v>
      </c>
      <c r="H141" s="109">
        <f t="shared" si="95"/>
        <v>39.299999999999997</v>
      </c>
      <c r="I141" s="109">
        <f t="shared" si="96"/>
        <v>0</v>
      </c>
      <c r="J141" s="239">
        <f t="shared" si="97"/>
        <v>684.63</v>
      </c>
      <c r="K141" s="109">
        <f t="shared" si="98"/>
        <v>5</v>
      </c>
      <c r="L141" s="109">
        <f t="shared" si="99"/>
        <v>778.93</v>
      </c>
      <c r="M141" s="109">
        <f t="shared" si="100"/>
        <v>95.75</v>
      </c>
      <c r="N141" s="109">
        <f t="shared" si="101"/>
        <v>100</v>
      </c>
      <c r="O141" s="109">
        <f t="shared" si="102"/>
        <v>120</v>
      </c>
      <c r="P141" s="109">
        <f t="shared" si="103"/>
        <v>131.96</v>
      </c>
      <c r="Q141" s="109">
        <f t="shared" si="104"/>
        <v>153.07</v>
      </c>
      <c r="R141" s="109">
        <f t="shared" si="105"/>
        <v>177.57</v>
      </c>
      <c r="S141" s="109">
        <f t="shared" si="106"/>
        <v>250</v>
      </c>
      <c r="T141" s="109">
        <f t="shared" si="107"/>
        <v>630.78</v>
      </c>
      <c r="U141" s="109">
        <f t="shared" si="108"/>
        <v>1200</v>
      </c>
      <c r="V141" s="109">
        <f t="shared" si="109"/>
        <v>3069.26</v>
      </c>
      <c r="W141" s="109">
        <f t="shared" si="110"/>
        <v>6707.32</v>
      </c>
      <c r="X141" s="112"/>
      <c r="Y141" s="112"/>
    </row>
    <row r="142" spans="1:25" s="262" customFormat="1">
      <c r="A142" s="179">
        <v>101</v>
      </c>
      <c r="B142" s="106">
        <v>1812</v>
      </c>
      <c r="C142" s="106">
        <v>1</v>
      </c>
      <c r="D142" s="106">
        <v>1</v>
      </c>
      <c r="E142" s="107" t="s">
        <v>156</v>
      </c>
      <c r="F142" s="108" t="s">
        <v>203</v>
      </c>
      <c r="G142" s="109">
        <f t="shared" si="94"/>
        <v>50</v>
      </c>
      <c r="H142" s="109">
        <f t="shared" si="95"/>
        <v>48.24</v>
      </c>
      <c r="I142" s="109">
        <f t="shared" si="96"/>
        <v>0</v>
      </c>
      <c r="J142" s="239">
        <f t="shared" si="97"/>
        <v>924.69</v>
      </c>
      <c r="K142" s="109">
        <f t="shared" si="98"/>
        <v>5</v>
      </c>
      <c r="L142" s="109">
        <f t="shared" si="99"/>
        <v>1027.93</v>
      </c>
      <c r="M142" s="109">
        <f t="shared" si="100"/>
        <v>112.65</v>
      </c>
      <c r="N142" s="109">
        <f t="shared" si="101"/>
        <v>100</v>
      </c>
      <c r="O142" s="109">
        <f t="shared" si="102"/>
        <v>120</v>
      </c>
      <c r="P142" s="109">
        <f t="shared" si="103"/>
        <v>174.5</v>
      </c>
      <c r="Q142" s="109">
        <f t="shared" si="104"/>
        <v>202.42</v>
      </c>
      <c r="R142" s="109">
        <f t="shared" si="105"/>
        <v>234.81</v>
      </c>
      <c r="S142" s="109">
        <f t="shared" si="106"/>
        <v>250</v>
      </c>
      <c r="T142" s="109">
        <f t="shared" si="107"/>
        <v>645.77</v>
      </c>
      <c r="U142" s="109">
        <f t="shared" si="108"/>
        <v>1200</v>
      </c>
      <c r="V142" s="109">
        <f t="shared" si="109"/>
        <v>2639.24</v>
      </c>
      <c r="W142" s="109">
        <f t="shared" si="110"/>
        <v>6707.32</v>
      </c>
      <c r="X142" s="112"/>
      <c r="Y142" s="112"/>
    </row>
    <row r="143" spans="1:25" s="262" customFormat="1">
      <c r="A143" s="179">
        <v>102</v>
      </c>
      <c r="B143" s="106">
        <v>1912</v>
      </c>
      <c r="C143" s="106">
        <v>1</v>
      </c>
      <c r="D143" s="106">
        <v>1</v>
      </c>
      <c r="E143" s="107" t="s">
        <v>156</v>
      </c>
      <c r="F143" s="108" t="s">
        <v>1508</v>
      </c>
      <c r="G143" s="109">
        <f t="shared" si="94"/>
        <v>50</v>
      </c>
      <c r="H143" s="109">
        <f t="shared" si="95"/>
        <v>48.24</v>
      </c>
      <c r="I143" s="109">
        <f t="shared" si="96"/>
        <v>0</v>
      </c>
      <c r="J143" s="239">
        <f t="shared" si="97"/>
        <v>924.69</v>
      </c>
      <c r="K143" s="109">
        <f t="shared" si="98"/>
        <v>5</v>
      </c>
      <c r="L143" s="109">
        <f t="shared" si="99"/>
        <v>1027.93</v>
      </c>
      <c r="M143" s="109">
        <f t="shared" si="100"/>
        <v>112.65</v>
      </c>
      <c r="N143" s="109">
        <f t="shared" si="101"/>
        <v>100</v>
      </c>
      <c r="O143" s="109">
        <f t="shared" si="102"/>
        <v>120</v>
      </c>
      <c r="P143" s="109">
        <f t="shared" si="103"/>
        <v>174.5</v>
      </c>
      <c r="Q143" s="109">
        <f t="shared" si="104"/>
        <v>202.42</v>
      </c>
      <c r="R143" s="109">
        <f t="shared" si="105"/>
        <v>234.81</v>
      </c>
      <c r="S143" s="109">
        <f t="shared" si="106"/>
        <v>250</v>
      </c>
      <c r="T143" s="109">
        <f t="shared" si="107"/>
        <v>645.78</v>
      </c>
      <c r="U143" s="109">
        <f t="shared" si="108"/>
        <v>1200</v>
      </c>
      <c r="V143" s="109">
        <f t="shared" si="109"/>
        <v>2639.23</v>
      </c>
      <c r="W143" s="109">
        <f t="shared" si="110"/>
        <v>6707.32</v>
      </c>
      <c r="X143" s="112"/>
      <c r="Y143" s="112"/>
    </row>
    <row r="144" spans="1:25" s="262" customFormat="1">
      <c r="A144" s="179">
        <v>103</v>
      </c>
      <c r="B144" s="106">
        <v>1950</v>
      </c>
      <c r="C144" s="106">
        <v>1</v>
      </c>
      <c r="D144" s="106">
        <v>1</v>
      </c>
      <c r="E144" s="107" t="s">
        <v>156</v>
      </c>
      <c r="F144" s="108" t="s">
        <v>204</v>
      </c>
      <c r="G144" s="109">
        <f t="shared" si="94"/>
        <v>50</v>
      </c>
      <c r="H144" s="109">
        <f t="shared" si="95"/>
        <v>48.24</v>
      </c>
      <c r="I144" s="109">
        <f t="shared" si="96"/>
        <v>0</v>
      </c>
      <c r="J144" s="239">
        <f t="shared" si="97"/>
        <v>924.69</v>
      </c>
      <c r="K144" s="109">
        <f t="shared" si="98"/>
        <v>5</v>
      </c>
      <c r="L144" s="109">
        <f t="shared" si="99"/>
        <v>1027.93</v>
      </c>
      <c r="M144" s="109">
        <f t="shared" si="100"/>
        <v>112.65</v>
      </c>
      <c r="N144" s="109">
        <f t="shared" si="101"/>
        <v>100</v>
      </c>
      <c r="O144" s="109">
        <f t="shared" si="102"/>
        <v>120</v>
      </c>
      <c r="P144" s="109">
        <f t="shared" si="103"/>
        <v>174.5</v>
      </c>
      <c r="Q144" s="109">
        <f t="shared" si="104"/>
        <v>202.42</v>
      </c>
      <c r="R144" s="109">
        <f t="shared" si="105"/>
        <v>234.81</v>
      </c>
      <c r="S144" s="109">
        <f t="shared" si="106"/>
        <v>250</v>
      </c>
      <c r="T144" s="109">
        <f t="shared" si="107"/>
        <v>645.55999999999995</v>
      </c>
      <c r="U144" s="109">
        <f t="shared" si="108"/>
        <v>1200</v>
      </c>
      <c r="V144" s="109">
        <f t="shared" si="109"/>
        <v>2639.45</v>
      </c>
      <c r="W144" s="109">
        <f t="shared" si="110"/>
        <v>6707.32</v>
      </c>
      <c r="X144" s="112"/>
      <c r="Y144" s="112"/>
    </row>
    <row r="145" spans="1:25" s="262" customFormat="1">
      <c r="A145" s="179">
        <v>104</v>
      </c>
      <c r="B145" s="106">
        <v>1829</v>
      </c>
      <c r="C145" s="106">
        <v>1</v>
      </c>
      <c r="D145" s="106">
        <v>1</v>
      </c>
      <c r="E145" s="107" t="s">
        <v>156</v>
      </c>
      <c r="F145" s="108" t="s">
        <v>205</v>
      </c>
      <c r="G145" s="109">
        <f t="shared" si="94"/>
        <v>50</v>
      </c>
      <c r="H145" s="109">
        <f t="shared" si="95"/>
        <v>48.24</v>
      </c>
      <c r="I145" s="109">
        <f t="shared" si="96"/>
        <v>0</v>
      </c>
      <c r="J145" s="239">
        <f t="shared" si="97"/>
        <v>924.69</v>
      </c>
      <c r="K145" s="109">
        <f t="shared" si="98"/>
        <v>5</v>
      </c>
      <c r="L145" s="109">
        <f t="shared" si="99"/>
        <v>1027.93</v>
      </c>
      <c r="M145" s="109">
        <f t="shared" si="100"/>
        <v>112.65</v>
      </c>
      <c r="N145" s="109">
        <f t="shared" si="101"/>
        <v>100</v>
      </c>
      <c r="O145" s="109">
        <f t="shared" si="102"/>
        <v>120</v>
      </c>
      <c r="P145" s="109">
        <f t="shared" si="103"/>
        <v>174.5</v>
      </c>
      <c r="Q145" s="109">
        <f t="shared" si="104"/>
        <v>202.42</v>
      </c>
      <c r="R145" s="109">
        <f t="shared" si="105"/>
        <v>234.81</v>
      </c>
      <c r="S145" s="109">
        <f t="shared" si="106"/>
        <v>250</v>
      </c>
      <c r="T145" s="109">
        <f t="shared" si="107"/>
        <v>634.53</v>
      </c>
      <c r="U145" s="109">
        <f t="shared" si="108"/>
        <v>1200</v>
      </c>
      <c r="V145" s="109">
        <f t="shared" si="109"/>
        <v>2650.48</v>
      </c>
      <c r="W145" s="109">
        <f t="shared" si="110"/>
        <v>6707.32</v>
      </c>
      <c r="X145" s="112"/>
      <c r="Y145" s="112"/>
    </row>
    <row r="146" spans="1:25" s="262" customFormat="1">
      <c r="A146" s="179">
        <v>105</v>
      </c>
      <c r="B146" s="106">
        <v>2087</v>
      </c>
      <c r="C146" s="106">
        <v>1</v>
      </c>
      <c r="D146" s="106">
        <v>1</v>
      </c>
      <c r="E146" s="107" t="s">
        <v>156</v>
      </c>
      <c r="F146" s="108" t="s">
        <v>206</v>
      </c>
      <c r="G146" s="109">
        <f t="shared" si="94"/>
        <v>50</v>
      </c>
      <c r="H146" s="109">
        <f t="shared" si="95"/>
        <v>48.24</v>
      </c>
      <c r="I146" s="109">
        <f t="shared" si="96"/>
        <v>0</v>
      </c>
      <c r="J146" s="239">
        <f t="shared" si="97"/>
        <v>924.69</v>
      </c>
      <c r="K146" s="109">
        <f t="shared" si="98"/>
        <v>5</v>
      </c>
      <c r="L146" s="109">
        <f t="shared" si="99"/>
        <v>1027.93</v>
      </c>
      <c r="M146" s="109">
        <f t="shared" si="100"/>
        <v>112.65</v>
      </c>
      <c r="N146" s="109">
        <f t="shared" si="101"/>
        <v>100</v>
      </c>
      <c r="O146" s="109">
        <f t="shared" si="102"/>
        <v>120</v>
      </c>
      <c r="P146" s="109">
        <f t="shared" si="103"/>
        <v>174.5</v>
      </c>
      <c r="Q146" s="109">
        <f t="shared" si="104"/>
        <v>202.42</v>
      </c>
      <c r="R146" s="109">
        <f t="shared" si="105"/>
        <v>234.81</v>
      </c>
      <c r="S146" s="109">
        <f t="shared" si="106"/>
        <v>250</v>
      </c>
      <c r="T146" s="109">
        <f t="shared" si="107"/>
        <v>634.69000000000005</v>
      </c>
      <c r="U146" s="109">
        <f t="shared" si="108"/>
        <v>1200</v>
      </c>
      <c r="V146" s="109">
        <f t="shared" si="109"/>
        <v>2650.32</v>
      </c>
      <c r="W146" s="109">
        <f t="shared" si="110"/>
        <v>6707.32</v>
      </c>
      <c r="X146" s="112"/>
      <c r="Y146" s="112"/>
    </row>
    <row r="147" spans="1:25" s="262" customFormat="1">
      <c r="A147" s="179">
        <v>106</v>
      </c>
      <c r="B147" s="106">
        <v>1502</v>
      </c>
      <c r="C147" s="106">
        <v>1</v>
      </c>
      <c r="D147" s="106">
        <v>1</v>
      </c>
      <c r="E147" s="107" t="s">
        <v>156</v>
      </c>
      <c r="F147" s="108" t="s">
        <v>207</v>
      </c>
      <c r="G147" s="109">
        <f t="shared" si="94"/>
        <v>50</v>
      </c>
      <c r="H147" s="109">
        <f t="shared" si="95"/>
        <v>48.24</v>
      </c>
      <c r="I147" s="109">
        <f t="shared" si="96"/>
        <v>0</v>
      </c>
      <c r="J147" s="239">
        <f t="shared" si="97"/>
        <v>924.69</v>
      </c>
      <c r="K147" s="109">
        <f t="shared" si="98"/>
        <v>5</v>
      </c>
      <c r="L147" s="109">
        <f t="shared" si="99"/>
        <v>1027.93</v>
      </c>
      <c r="M147" s="109">
        <f t="shared" si="100"/>
        <v>112.65</v>
      </c>
      <c r="N147" s="109">
        <f t="shared" si="101"/>
        <v>100</v>
      </c>
      <c r="O147" s="109">
        <f t="shared" si="102"/>
        <v>120</v>
      </c>
      <c r="P147" s="109">
        <f t="shared" si="103"/>
        <v>174.5</v>
      </c>
      <c r="Q147" s="109">
        <f t="shared" si="104"/>
        <v>202.42</v>
      </c>
      <c r="R147" s="109">
        <f t="shared" si="105"/>
        <v>234.81</v>
      </c>
      <c r="S147" s="109">
        <f t="shared" si="106"/>
        <v>250</v>
      </c>
      <c r="T147" s="109">
        <f t="shared" si="107"/>
        <v>655.53</v>
      </c>
      <c r="U147" s="109">
        <f t="shared" si="108"/>
        <v>1200</v>
      </c>
      <c r="V147" s="109">
        <f t="shared" si="109"/>
        <v>2629.48</v>
      </c>
      <c r="W147" s="109">
        <f t="shared" si="110"/>
        <v>6707.32</v>
      </c>
      <c r="X147" s="112"/>
      <c r="Y147" s="112"/>
    </row>
    <row r="148" spans="1:25" s="262" customFormat="1">
      <c r="A148" s="179">
        <v>107</v>
      </c>
      <c r="B148" s="106">
        <v>2329</v>
      </c>
      <c r="C148" s="106">
        <v>1</v>
      </c>
      <c r="D148" s="106">
        <v>1</v>
      </c>
      <c r="E148" s="107" t="s">
        <v>156</v>
      </c>
      <c r="F148" s="108" t="s">
        <v>208</v>
      </c>
      <c r="G148" s="109">
        <f t="shared" si="94"/>
        <v>50</v>
      </c>
      <c r="H148" s="109">
        <f t="shared" si="95"/>
        <v>48.24</v>
      </c>
      <c r="I148" s="109">
        <f t="shared" si="96"/>
        <v>0</v>
      </c>
      <c r="J148" s="239">
        <f t="shared" si="97"/>
        <v>924.69</v>
      </c>
      <c r="K148" s="109">
        <f t="shared" si="98"/>
        <v>5</v>
      </c>
      <c r="L148" s="109">
        <f t="shared" si="99"/>
        <v>1027.93</v>
      </c>
      <c r="M148" s="109">
        <f t="shared" si="100"/>
        <v>112.65</v>
      </c>
      <c r="N148" s="109">
        <f t="shared" si="101"/>
        <v>100</v>
      </c>
      <c r="O148" s="109">
        <f t="shared" si="102"/>
        <v>120</v>
      </c>
      <c r="P148" s="109">
        <f t="shared" si="103"/>
        <v>174.5</v>
      </c>
      <c r="Q148" s="109">
        <f t="shared" si="104"/>
        <v>202.42</v>
      </c>
      <c r="R148" s="109">
        <f t="shared" si="105"/>
        <v>234.81</v>
      </c>
      <c r="S148" s="109">
        <f t="shared" si="106"/>
        <v>250</v>
      </c>
      <c r="T148" s="109">
        <f t="shared" si="107"/>
        <v>641.01</v>
      </c>
      <c r="U148" s="109">
        <f t="shared" si="108"/>
        <v>1200</v>
      </c>
      <c r="V148" s="109">
        <f t="shared" si="109"/>
        <v>2644</v>
      </c>
      <c r="W148" s="109">
        <f t="shared" si="110"/>
        <v>6707.32</v>
      </c>
      <c r="X148" s="112"/>
      <c r="Y148" s="112"/>
    </row>
    <row r="149" spans="1:25" s="262" customFormat="1">
      <c r="A149" s="179">
        <v>108</v>
      </c>
      <c r="B149" s="106">
        <v>2530</v>
      </c>
      <c r="C149" s="106">
        <v>1</v>
      </c>
      <c r="D149" s="106">
        <v>1</v>
      </c>
      <c r="E149" s="107" t="s">
        <v>156</v>
      </c>
      <c r="F149" s="108" t="s">
        <v>209</v>
      </c>
      <c r="G149" s="109">
        <f t="shared" si="94"/>
        <v>50</v>
      </c>
      <c r="H149" s="109">
        <f t="shared" si="95"/>
        <v>48.24</v>
      </c>
      <c r="I149" s="109">
        <f t="shared" si="96"/>
        <v>0</v>
      </c>
      <c r="J149" s="239">
        <f t="shared" si="97"/>
        <v>924.69</v>
      </c>
      <c r="K149" s="109">
        <f t="shared" si="98"/>
        <v>5</v>
      </c>
      <c r="L149" s="109">
        <f t="shared" si="99"/>
        <v>1027.93</v>
      </c>
      <c r="M149" s="109">
        <f t="shared" si="100"/>
        <v>112.65</v>
      </c>
      <c r="N149" s="109">
        <f t="shared" si="101"/>
        <v>100</v>
      </c>
      <c r="O149" s="109">
        <f t="shared" si="102"/>
        <v>120</v>
      </c>
      <c r="P149" s="109">
        <f t="shared" si="103"/>
        <v>174.5</v>
      </c>
      <c r="Q149" s="109">
        <f t="shared" si="104"/>
        <v>202.42</v>
      </c>
      <c r="R149" s="109">
        <f t="shared" si="105"/>
        <v>234.81</v>
      </c>
      <c r="S149" s="109">
        <f t="shared" si="106"/>
        <v>250</v>
      </c>
      <c r="T149" s="109">
        <f t="shared" si="107"/>
        <v>650.1</v>
      </c>
      <c r="U149" s="109">
        <f t="shared" si="108"/>
        <v>1200</v>
      </c>
      <c r="V149" s="109">
        <f t="shared" si="109"/>
        <v>2634.91</v>
      </c>
      <c r="W149" s="109">
        <f t="shared" si="110"/>
        <v>6707.32</v>
      </c>
      <c r="X149" s="112"/>
      <c r="Y149" s="112"/>
    </row>
    <row r="150" spans="1:25" s="262" customFormat="1">
      <c r="A150" s="179">
        <v>109</v>
      </c>
      <c r="B150" s="106">
        <v>2545</v>
      </c>
      <c r="C150" s="106">
        <v>1</v>
      </c>
      <c r="D150" s="106">
        <v>1</v>
      </c>
      <c r="E150" s="107" t="s">
        <v>156</v>
      </c>
      <c r="F150" s="108" t="s">
        <v>1573</v>
      </c>
      <c r="G150" s="109">
        <f t="shared" si="94"/>
        <v>50</v>
      </c>
      <c r="H150" s="109">
        <f t="shared" si="95"/>
        <v>48.24</v>
      </c>
      <c r="I150" s="109">
        <f t="shared" si="96"/>
        <v>0</v>
      </c>
      <c r="J150" s="239">
        <f t="shared" si="97"/>
        <v>924.69</v>
      </c>
      <c r="K150" s="109">
        <f t="shared" si="98"/>
        <v>5</v>
      </c>
      <c r="L150" s="109">
        <f t="shared" si="99"/>
        <v>1027.93</v>
      </c>
      <c r="M150" s="109">
        <f t="shared" si="100"/>
        <v>112.65</v>
      </c>
      <c r="N150" s="109">
        <f t="shared" si="101"/>
        <v>100</v>
      </c>
      <c r="O150" s="109">
        <f t="shared" si="102"/>
        <v>120</v>
      </c>
      <c r="P150" s="109">
        <f t="shared" si="103"/>
        <v>174.5</v>
      </c>
      <c r="Q150" s="109">
        <f t="shared" si="104"/>
        <v>202.42</v>
      </c>
      <c r="R150" s="109">
        <f t="shared" si="105"/>
        <v>234.81</v>
      </c>
      <c r="S150" s="109">
        <f t="shared" si="106"/>
        <v>250</v>
      </c>
      <c r="T150" s="109">
        <f t="shared" si="107"/>
        <v>639.92999999999995</v>
      </c>
      <c r="U150" s="109">
        <f t="shared" si="108"/>
        <v>1200</v>
      </c>
      <c r="V150" s="109">
        <f t="shared" si="109"/>
        <v>2645.08</v>
      </c>
      <c r="W150" s="109">
        <f t="shared" si="110"/>
        <v>6707.32</v>
      </c>
      <c r="X150" s="112"/>
      <c r="Y150" s="112"/>
    </row>
    <row r="151" spans="1:25" s="262" customFormat="1">
      <c r="A151" s="179"/>
      <c r="B151" s="108"/>
      <c r="C151" s="106">
        <f>SUM(C123:C150)</f>
        <v>28</v>
      </c>
      <c r="D151" s="106">
        <f>COUNTIF(D123:D150,"1")</f>
        <v>25</v>
      </c>
      <c r="E151" s="106"/>
      <c r="F151" s="106" t="s">
        <v>545</v>
      </c>
      <c r="G151" s="239">
        <f t="shared" ref="G151:L151" si="111">SUM(G123:G150)</f>
        <v>1362.5</v>
      </c>
      <c r="H151" s="239">
        <f t="shared" si="111"/>
        <v>1113.21</v>
      </c>
      <c r="I151" s="239">
        <f t="shared" si="111"/>
        <v>0</v>
      </c>
      <c r="J151" s="239">
        <f t="shared" si="111"/>
        <v>22529.99</v>
      </c>
      <c r="K151" s="239">
        <f t="shared" si="111"/>
        <v>135</v>
      </c>
      <c r="L151" s="239">
        <f t="shared" si="111"/>
        <v>25140.7</v>
      </c>
      <c r="M151" s="239">
        <f t="shared" ref="M151:V151" si="112">SUM(M123:M150)</f>
        <v>2744.23</v>
      </c>
      <c r="N151" s="239">
        <f t="shared" si="112"/>
        <v>2800</v>
      </c>
      <c r="O151" s="239">
        <f t="shared" si="112"/>
        <v>3120</v>
      </c>
      <c r="P151" s="239">
        <f t="shared" si="112"/>
        <v>4243.8</v>
      </c>
      <c r="Q151" s="239">
        <f t="shared" si="112"/>
        <v>4922.79</v>
      </c>
      <c r="R151" s="239">
        <f t="shared" si="112"/>
        <v>5710.49</v>
      </c>
      <c r="S151" s="239">
        <f t="shared" si="112"/>
        <v>6110</v>
      </c>
      <c r="T151" s="239">
        <f t="shared" si="112"/>
        <v>8896.27</v>
      </c>
      <c r="U151" s="239">
        <f t="shared" si="112"/>
        <v>18240</v>
      </c>
      <c r="V151" s="239">
        <f t="shared" si="112"/>
        <v>50647.29</v>
      </c>
      <c r="W151" s="239">
        <f>SUM(W123:W150)</f>
        <v>132575.57</v>
      </c>
      <c r="X151" s="112"/>
      <c r="Y151" s="112"/>
    </row>
    <row r="152" spans="1:25" s="226" customFormat="1" ht="18.75">
      <c r="A152" s="295" t="s">
        <v>211</v>
      </c>
      <c r="B152" s="241"/>
      <c r="C152" s="269"/>
      <c r="D152" s="269"/>
      <c r="E152" s="269"/>
      <c r="F152" s="243"/>
      <c r="G152" s="247"/>
      <c r="H152" s="246"/>
      <c r="I152" s="246"/>
      <c r="J152" s="247"/>
      <c r="K152" s="248"/>
      <c r="L152" s="248"/>
      <c r="M152" s="248"/>
      <c r="N152" s="248"/>
      <c r="O152" s="248"/>
      <c r="P152" s="248"/>
      <c r="Q152" s="248"/>
      <c r="R152" s="248"/>
      <c r="S152" s="248" t="s">
        <v>587</v>
      </c>
      <c r="T152" s="248"/>
      <c r="U152" s="248"/>
      <c r="V152" s="248"/>
      <c r="W152" s="301"/>
      <c r="X152" s="112"/>
      <c r="Y152" s="112"/>
    </row>
    <row r="153" spans="1:25" s="262" customFormat="1">
      <c r="A153" s="330" t="s">
        <v>236</v>
      </c>
      <c r="B153" s="254"/>
      <c r="C153" s="254" t="s">
        <v>153</v>
      </c>
      <c r="D153" s="255" t="s">
        <v>538</v>
      </c>
      <c r="E153" s="254" t="s">
        <v>22</v>
      </c>
      <c r="F153" s="254" t="s">
        <v>154</v>
      </c>
      <c r="G153" s="303" t="s">
        <v>503</v>
      </c>
      <c r="H153" s="303" t="s">
        <v>505</v>
      </c>
      <c r="I153" s="303" t="s">
        <v>535</v>
      </c>
      <c r="J153" s="303" t="s">
        <v>507</v>
      </c>
      <c r="K153" s="304" t="s">
        <v>509</v>
      </c>
      <c r="L153" s="303" t="s">
        <v>511</v>
      </c>
      <c r="M153" s="303" t="s">
        <v>514</v>
      </c>
      <c r="N153" s="304" t="s">
        <v>669</v>
      </c>
      <c r="O153" s="304" t="s">
        <v>603</v>
      </c>
      <c r="P153" s="303" t="s">
        <v>518</v>
      </c>
      <c r="Q153" s="303" t="s">
        <v>517</v>
      </c>
      <c r="R153" s="303" t="s">
        <v>528</v>
      </c>
      <c r="S153" s="304" t="s">
        <v>485</v>
      </c>
      <c r="T153" s="303" t="s">
        <v>1785</v>
      </c>
      <c r="U153" s="303" t="s">
        <v>1787</v>
      </c>
      <c r="V153" s="303" t="s">
        <v>1788</v>
      </c>
      <c r="W153" s="303" t="s">
        <v>532</v>
      </c>
      <c r="X153" s="112"/>
      <c r="Y153" s="112"/>
    </row>
    <row r="154" spans="1:25" s="262" customFormat="1">
      <c r="A154" s="331" t="s">
        <v>155</v>
      </c>
      <c r="B154" s="329"/>
      <c r="C154" s="329" t="s">
        <v>540</v>
      </c>
      <c r="D154" s="256" t="s">
        <v>539</v>
      </c>
      <c r="E154" s="329" t="s">
        <v>21</v>
      </c>
      <c r="F154" s="329"/>
      <c r="G154" s="328" t="s">
        <v>504</v>
      </c>
      <c r="H154" s="328" t="s">
        <v>506</v>
      </c>
      <c r="I154" s="328" t="s">
        <v>537</v>
      </c>
      <c r="J154" s="328" t="s">
        <v>508</v>
      </c>
      <c r="K154" s="306" t="s">
        <v>510</v>
      </c>
      <c r="L154" s="328"/>
      <c r="M154" s="328"/>
      <c r="N154" s="306" t="s">
        <v>670</v>
      </c>
      <c r="O154" s="308" t="s">
        <v>611</v>
      </c>
      <c r="P154" s="328" t="s">
        <v>519</v>
      </c>
      <c r="Q154" s="328" t="s">
        <v>530</v>
      </c>
      <c r="R154" s="328" t="s">
        <v>529</v>
      </c>
      <c r="S154" s="308" t="s">
        <v>565</v>
      </c>
      <c r="T154" s="309" t="s">
        <v>1786</v>
      </c>
      <c r="U154" s="309" t="s">
        <v>377</v>
      </c>
      <c r="V154" s="309" t="s">
        <v>377</v>
      </c>
      <c r="W154" s="328" t="s">
        <v>531</v>
      </c>
      <c r="X154" s="112"/>
      <c r="Y154" s="112"/>
    </row>
    <row r="155" spans="1:25" s="262" customFormat="1">
      <c r="A155" s="179"/>
      <c r="B155" s="108"/>
      <c r="C155" s="106"/>
      <c r="D155" s="106"/>
      <c r="E155" s="107" t="s">
        <v>533</v>
      </c>
      <c r="F155" s="108"/>
      <c r="G155" s="239"/>
      <c r="H155" s="258"/>
      <c r="I155" s="258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112"/>
      <c r="Y155" s="112"/>
    </row>
    <row r="156" spans="1:25" s="262" customFormat="1">
      <c r="A156" s="179">
        <v>121</v>
      </c>
      <c r="B156" s="106"/>
      <c r="C156" s="106">
        <v>1</v>
      </c>
      <c r="D156" s="106">
        <v>1</v>
      </c>
      <c r="E156" s="107" t="s">
        <v>156</v>
      </c>
      <c r="F156" s="108" t="s">
        <v>218</v>
      </c>
      <c r="G156" s="109">
        <f t="shared" ref="G156:G166" si="113">VLOOKUP(E156,REMU,3,0)</f>
        <v>50</v>
      </c>
      <c r="H156" s="109">
        <f t="shared" ref="H156:H167" si="114">VLOOKUP(E156,REMU,4,0)</f>
        <v>48.24</v>
      </c>
      <c r="I156" s="109">
        <f t="shared" ref="I156:I167" si="115">VLOOKUP(E156,REMU,8,0)</f>
        <v>0</v>
      </c>
      <c r="J156" s="239">
        <f t="shared" ref="J156:J167" si="116">VLOOKUP(E156,REMU,7,0)</f>
        <v>924.69</v>
      </c>
      <c r="K156" s="109">
        <f t="shared" ref="K156:K167" si="117">VLOOKUP(E156,REMU,10,0)</f>
        <v>5</v>
      </c>
      <c r="L156" s="109">
        <f t="shared" ref="L156:L167" si="118">SUM(G156:K156)</f>
        <v>1027.93</v>
      </c>
      <c r="M156" s="109">
        <f t="shared" ref="M156:M167" si="119">VLOOKUP(E156,REMU,12,0)</f>
        <v>112.65</v>
      </c>
      <c r="N156" s="109">
        <f t="shared" ref="N156:N167" si="120">VLOOKUP(E156,REMU,13,0)</f>
        <v>100</v>
      </c>
      <c r="O156" s="109">
        <f t="shared" ref="O156:O167" si="121">VLOOKUP(E156,REMU,19,0)</f>
        <v>120</v>
      </c>
      <c r="P156" s="109">
        <f t="shared" ref="P156:P167" si="122">VLOOKUP(E156,REMU,16,0)</f>
        <v>174.5</v>
      </c>
      <c r="Q156" s="109">
        <f t="shared" ref="Q156:Q167" si="123">VLOOKUP(E156,REMU,17,0)</f>
        <v>202.42</v>
      </c>
      <c r="R156" s="109">
        <f t="shared" ref="R156:R167" si="124">VLOOKUP(E156,REMU,18,0)</f>
        <v>234.81</v>
      </c>
      <c r="S156" s="109">
        <f t="shared" ref="S156:S167" si="125">VLOOKUP(E156,DSUP,2,FALSE)</f>
        <v>250</v>
      </c>
      <c r="T156" s="109">
        <f t="shared" ref="T156:T167" si="126">IF(F156="VACANTE",0,VLOOKUP(F156,HOMO,8,0))</f>
        <v>650.25</v>
      </c>
      <c r="U156" s="109">
        <f t="shared" ref="U156:U167" si="127">IF(F156="VACANTE",0,VLOOKUP(F156,HOMO,9,0))</f>
        <v>1200</v>
      </c>
      <c r="V156" s="109">
        <f t="shared" ref="V156:V167" si="128">+IF(D156=0,0,(VLOOKUP(E156,CATE,2,0)-L156-SUM(M156:U156)))</f>
        <v>2634.76</v>
      </c>
      <c r="W156" s="109">
        <f t="shared" ref="W156:W167" si="129">+L156+SUM(M156:V156)</f>
        <v>6707.32</v>
      </c>
      <c r="X156" s="112"/>
      <c r="Y156" s="112"/>
    </row>
    <row r="157" spans="1:25" s="262" customFormat="1">
      <c r="A157" s="179">
        <v>122</v>
      </c>
      <c r="B157" s="106">
        <v>1066</v>
      </c>
      <c r="C157" s="106">
        <v>1</v>
      </c>
      <c r="D157" s="106">
        <v>1</v>
      </c>
      <c r="E157" s="107" t="s">
        <v>156</v>
      </c>
      <c r="F157" s="108" t="s">
        <v>212</v>
      </c>
      <c r="G157" s="109">
        <f t="shared" si="113"/>
        <v>50</v>
      </c>
      <c r="H157" s="109">
        <f t="shared" si="114"/>
        <v>48.24</v>
      </c>
      <c r="I157" s="109">
        <f t="shared" si="115"/>
        <v>0</v>
      </c>
      <c r="J157" s="239">
        <f t="shared" si="116"/>
        <v>924.69</v>
      </c>
      <c r="K157" s="109">
        <f t="shared" si="117"/>
        <v>5</v>
      </c>
      <c r="L157" s="109">
        <f t="shared" si="118"/>
        <v>1027.93</v>
      </c>
      <c r="M157" s="109">
        <f t="shared" si="119"/>
        <v>112.65</v>
      </c>
      <c r="N157" s="109">
        <f t="shared" si="120"/>
        <v>100</v>
      </c>
      <c r="O157" s="109">
        <f t="shared" si="121"/>
        <v>120</v>
      </c>
      <c r="P157" s="109">
        <f t="shared" si="122"/>
        <v>174.5</v>
      </c>
      <c r="Q157" s="109">
        <f t="shared" si="123"/>
        <v>202.42</v>
      </c>
      <c r="R157" s="109">
        <f t="shared" si="124"/>
        <v>234.81</v>
      </c>
      <c r="S157" s="109">
        <f t="shared" si="125"/>
        <v>250</v>
      </c>
      <c r="T157" s="109">
        <f t="shared" si="126"/>
        <v>655.53</v>
      </c>
      <c r="U157" s="109">
        <f t="shared" si="127"/>
        <v>1200</v>
      </c>
      <c r="V157" s="109">
        <f t="shared" si="128"/>
        <v>2629.48</v>
      </c>
      <c r="W157" s="109">
        <f t="shared" si="129"/>
        <v>6707.32</v>
      </c>
      <c r="X157" s="112"/>
      <c r="Y157" s="112"/>
    </row>
    <row r="158" spans="1:25" s="262" customFormat="1">
      <c r="A158" s="179">
        <v>377</v>
      </c>
      <c r="B158" s="106">
        <v>1317</v>
      </c>
      <c r="C158" s="106">
        <v>1</v>
      </c>
      <c r="D158" s="106">
        <v>0</v>
      </c>
      <c r="E158" s="107" t="s">
        <v>161</v>
      </c>
      <c r="F158" s="108" t="s">
        <v>364</v>
      </c>
      <c r="G158" s="109">
        <f t="shared" si="113"/>
        <v>50</v>
      </c>
      <c r="H158" s="109">
        <f t="shared" si="114"/>
        <v>23.41</v>
      </c>
      <c r="I158" s="109">
        <f t="shared" si="115"/>
        <v>0</v>
      </c>
      <c r="J158" s="239">
        <f t="shared" si="116"/>
        <v>492.53</v>
      </c>
      <c r="K158" s="109">
        <f t="shared" si="117"/>
        <v>5</v>
      </c>
      <c r="L158" s="109">
        <f t="shared" si="118"/>
        <v>570.94000000000005</v>
      </c>
      <c r="M158" s="109">
        <f t="shared" si="119"/>
        <v>69.180000000000007</v>
      </c>
      <c r="N158" s="109">
        <f t="shared" si="120"/>
        <v>100</v>
      </c>
      <c r="O158" s="109">
        <f t="shared" si="121"/>
        <v>105</v>
      </c>
      <c r="P158" s="109">
        <f t="shared" si="122"/>
        <v>94.43</v>
      </c>
      <c r="Q158" s="109">
        <f t="shared" si="123"/>
        <v>109.54</v>
      </c>
      <c r="R158" s="109">
        <f t="shared" si="124"/>
        <v>127.06</v>
      </c>
      <c r="S158" s="109">
        <f t="shared" si="125"/>
        <v>180</v>
      </c>
      <c r="T158" s="109">
        <f t="shared" si="126"/>
        <v>0</v>
      </c>
      <c r="U158" s="109">
        <f t="shared" si="127"/>
        <v>0</v>
      </c>
      <c r="V158" s="109">
        <f t="shared" si="128"/>
        <v>0</v>
      </c>
      <c r="W158" s="109">
        <f t="shared" si="129"/>
        <v>1356.15</v>
      </c>
      <c r="X158" s="112"/>
      <c r="Y158" s="112"/>
    </row>
    <row r="159" spans="1:25" s="262" customFormat="1">
      <c r="A159" s="179">
        <v>124</v>
      </c>
      <c r="B159" s="106">
        <v>1441</v>
      </c>
      <c r="C159" s="106">
        <v>1</v>
      </c>
      <c r="D159" s="106">
        <v>1</v>
      </c>
      <c r="E159" s="107" t="s">
        <v>156</v>
      </c>
      <c r="F159" s="108" t="s">
        <v>621</v>
      </c>
      <c r="G159" s="109">
        <f t="shared" si="113"/>
        <v>50</v>
      </c>
      <c r="H159" s="109">
        <f t="shared" si="114"/>
        <v>48.24</v>
      </c>
      <c r="I159" s="109">
        <f t="shared" si="115"/>
        <v>0</v>
      </c>
      <c r="J159" s="239">
        <f t="shared" si="116"/>
        <v>924.69</v>
      </c>
      <c r="K159" s="109">
        <f t="shared" si="117"/>
        <v>5</v>
      </c>
      <c r="L159" s="109">
        <f t="shared" si="118"/>
        <v>1027.93</v>
      </c>
      <c r="M159" s="109">
        <f t="shared" si="119"/>
        <v>112.65</v>
      </c>
      <c r="N159" s="109">
        <f t="shared" si="120"/>
        <v>100</v>
      </c>
      <c r="O159" s="109">
        <f t="shared" si="121"/>
        <v>120</v>
      </c>
      <c r="P159" s="109">
        <f t="shared" si="122"/>
        <v>174.5</v>
      </c>
      <c r="Q159" s="109">
        <f t="shared" si="123"/>
        <v>202.42</v>
      </c>
      <c r="R159" s="109">
        <f t="shared" si="124"/>
        <v>234.81</v>
      </c>
      <c r="S159" s="109">
        <f t="shared" si="125"/>
        <v>250</v>
      </c>
      <c r="T159" s="109">
        <f t="shared" si="126"/>
        <v>655.53</v>
      </c>
      <c r="U159" s="109">
        <f t="shared" si="127"/>
        <v>1200</v>
      </c>
      <c r="V159" s="109">
        <f t="shared" si="128"/>
        <v>2629.48</v>
      </c>
      <c r="W159" s="109">
        <f t="shared" si="129"/>
        <v>6707.32</v>
      </c>
      <c r="X159" s="112"/>
      <c r="Y159" s="112"/>
    </row>
    <row r="160" spans="1:25" s="262" customFormat="1">
      <c r="A160" s="179">
        <v>125</v>
      </c>
      <c r="B160" s="106"/>
      <c r="C160" s="106">
        <v>1</v>
      </c>
      <c r="D160" s="106">
        <v>1</v>
      </c>
      <c r="E160" s="107" t="s">
        <v>156</v>
      </c>
      <c r="F160" s="108" t="s">
        <v>217</v>
      </c>
      <c r="G160" s="109">
        <f t="shared" si="113"/>
        <v>50</v>
      </c>
      <c r="H160" s="109">
        <f t="shared" si="114"/>
        <v>48.24</v>
      </c>
      <c r="I160" s="109">
        <f t="shared" si="115"/>
        <v>0</v>
      </c>
      <c r="J160" s="239">
        <f t="shared" si="116"/>
        <v>924.69</v>
      </c>
      <c r="K160" s="109">
        <f t="shared" si="117"/>
        <v>5</v>
      </c>
      <c r="L160" s="109">
        <f t="shared" si="118"/>
        <v>1027.93</v>
      </c>
      <c r="M160" s="109">
        <f t="shared" si="119"/>
        <v>112.65</v>
      </c>
      <c r="N160" s="109">
        <f t="shared" si="120"/>
        <v>100</v>
      </c>
      <c r="O160" s="109">
        <f t="shared" si="121"/>
        <v>120</v>
      </c>
      <c r="P160" s="109">
        <f t="shared" si="122"/>
        <v>174.5</v>
      </c>
      <c r="Q160" s="109">
        <f t="shared" si="123"/>
        <v>202.42</v>
      </c>
      <c r="R160" s="109">
        <f t="shared" si="124"/>
        <v>234.81</v>
      </c>
      <c r="S160" s="109">
        <f t="shared" si="125"/>
        <v>250</v>
      </c>
      <c r="T160" s="109">
        <f t="shared" si="126"/>
        <v>650.25</v>
      </c>
      <c r="U160" s="109">
        <f t="shared" si="127"/>
        <v>1200</v>
      </c>
      <c r="V160" s="109">
        <f t="shared" si="128"/>
        <v>2634.76</v>
      </c>
      <c r="W160" s="109">
        <f t="shared" si="129"/>
        <v>6707.32</v>
      </c>
      <c r="X160" s="112"/>
      <c r="Y160" s="112"/>
    </row>
    <row r="161" spans="1:25" s="262" customFormat="1">
      <c r="A161" s="179">
        <v>126</v>
      </c>
      <c r="B161" s="106">
        <v>2032</v>
      </c>
      <c r="C161" s="106">
        <v>1</v>
      </c>
      <c r="D161" s="106">
        <v>1</v>
      </c>
      <c r="E161" s="107" t="s">
        <v>156</v>
      </c>
      <c r="F161" s="108" t="s">
        <v>1530</v>
      </c>
      <c r="G161" s="109">
        <f t="shared" si="113"/>
        <v>50</v>
      </c>
      <c r="H161" s="109">
        <f t="shared" si="114"/>
        <v>48.24</v>
      </c>
      <c r="I161" s="109">
        <f t="shared" si="115"/>
        <v>0</v>
      </c>
      <c r="J161" s="239">
        <f t="shared" si="116"/>
        <v>924.69</v>
      </c>
      <c r="K161" s="109">
        <f t="shared" si="117"/>
        <v>5</v>
      </c>
      <c r="L161" s="109">
        <f t="shared" si="118"/>
        <v>1027.93</v>
      </c>
      <c r="M161" s="109">
        <f t="shared" si="119"/>
        <v>112.65</v>
      </c>
      <c r="N161" s="109">
        <f t="shared" si="120"/>
        <v>100</v>
      </c>
      <c r="O161" s="109">
        <f t="shared" si="121"/>
        <v>120</v>
      </c>
      <c r="P161" s="109">
        <f t="shared" si="122"/>
        <v>174.5</v>
      </c>
      <c r="Q161" s="109">
        <f t="shared" si="123"/>
        <v>202.42</v>
      </c>
      <c r="R161" s="109">
        <f t="shared" si="124"/>
        <v>234.81</v>
      </c>
      <c r="S161" s="109">
        <f t="shared" si="125"/>
        <v>250</v>
      </c>
      <c r="T161" s="109">
        <f t="shared" si="126"/>
        <v>634.53</v>
      </c>
      <c r="U161" s="109">
        <f t="shared" si="127"/>
        <v>1200</v>
      </c>
      <c r="V161" s="109">
        <f t="shared" si="128"/>
        <v>2650.48</v>
      </c>
      <c r="W161" s="109">
        <f t="shared" si="129"/>
        <v>6707.32</v>
      </c>
      <c r="X161" s="112"/>
      <c r="Y161" s="112"/>
    </row>
    <row r="162" spans="1:25" s="262" customFormat="1">
      <c r="A162" s="179">
        <v>127</v>
      </c>
      <c r="B162" s="106">
        <v>2081</v>
      </c>
      <c r="C162" s="106">
        <v>1</v>
      </c>
      <c r="D162" s="106">
        <v>1</v>
      </c>
      <c r="E162" s="107" t="s">
        <v>156</v>
      </c>
      <c r="F162" s="108" t="s">
        <v>215</v>
      </c>
      <c r="G162" s="109">
        <f t="shared" si="113"/>
        <v>50</v>
      </c>
      <c r="H162" s="109">
        <f t="shared" si="114"/>
        <v>48.24</v>
      </c>
      <c r="I162" s="109">
        <f t="shared" si="115"/>
        <v>0</v>
      </c>
      <c r="J162" s="239">
        <f t="shared" si="116"/>
        <v>924.69</v>
      </c>
      <c r="K162" s="109">
        <f t="shared" si="117"/>
        <v>5</v>
      </c>
      <c r="L162" s="109">
        <f t="shared" si="118"/>
        <v>1027.93</v>
      </c>
      <c r="M162" s="109">
        <f t="shared" si="119"/>
        <v>112.65</v>
      </c>
      <c r="N162" s="109">
        <f t="shared" si="120"/>
        <v>100</v>
      </c>
      <c r="O162" s="109">
        <f t="shared" si="121"/>
        <v>120</v>
      </c>
      <c r="P162" s="109">
        <f t="shared" si="122"/>
        <v>174.5</v>
      </c>
      <c r="Q162" s="109">
        <f t="shared" si="123"/>
        <v>202.42</v>
      </c>
      <c r="R162" s="109">
        <f t="shared" si="124"/>
        <v>234.81</v>
      </c>
      <c r="S162" s="109">
        <f t="shared" si="125"/>
        <v>250</v>
      </c>
      <c r="T162" s="109">
        <f t="shared" si="126"/>
        <v>634.54</v>
      </c>
      <c r="U162" s="109">
        <f t="shared" si="127"/>
        <v>1200</v>
      </c>
      <c r="V162" s="109">
        <f t="shared" si="128"/>
        <v>2650.47</v>
      </c>
      <c r="W162" s="109">
        <f t="shared" si="129"/>
        <v>6707.32</v>
      </c>
      <c r="X162" s="112"/>
      <c r="Y162" s="112"/>
    </row>
    <row r="163" spans="1:25" s="262" customFormat="1">
      <c r="A163" s="179">
        <v>128</v>
      </c>
      <c r="B163" s="106">
        <v>2269</v>
      </c>
      <c r="C163" s="106">
        <v>1</v>
      </c>
      <c r="D163" s="106">
        <v>1</v>
      </c>
      <c r="E163" s="107" t="s">
        <v>156</v>
      </c>
      <c r="F163" s="108" t="s">
        <v>216</v>
      </c>
      <c r="G163" s="109">
        <f t="shared" si="113"/>
        <v>50</v>
      </c>
      <c r="H163" s="109">
        <f t="shared" si="114"/>
        <v>48.24</v>
      </c>
      <c r="I163" s="109">
        <f t="shared" si="115"/>
        <v>0</v>
      </c>
      <c r="J163" s="239">
        <f t="shared" si="116"/>
        <v>924.69</v>
      </c>
      <c r="K163" s="109">
        <f t="shared" si="117"/>
        <v>5</v>
      </c>
      <c r="L163" s="109">
        <f t="shared" si="118"/>
        <v>1027.93</v>
      </c>
      <c r="M163" s="109">
        <f t="shared" si="119"/>
        <v>112.65</v>
      </c>
      <c r="N163" s="109">
        <f t="shared" si="120"/>
        <v>100</v>
      </c>
      <c r="O163" s="109">
        <f t="shared" si="121"/>
        <v>120</v>
      </c>
      <c r="P163" s="109">
        <f t="shared" si="122"/>
        <v>174.5</v>
      </c>
      <c r="Q163" s="109">
        <f t="shared" si="123"/>
        <v>202.42</v>
      </c>
      <c r="R163" s="109">
        <f t="shared" si="124"/>
        <v>234.81</v>
      </c>
      <c r="S163" s="109">
        <f t="shared" si="125"/>
        <v>250</v>
      </c>
      <c r="T163" s="109">
        <f t="shared" si="126"/>
        <v>639.92999999999995</v>
      </c>
      <c r="U163" s="109">
        <f t="shared" si="127"/>
        <v>1200</v>
      </c>
      <c r="V163" s="109">
        <f t="shared" si="128"/>
        <v>2645.08</v>
      </c>
      <c r="W163" s="109">
        <f t="shared" si="129"/>
        <v>6707.32</v>
      </c>
      <c r="X163" s="112"/>
      <c r="Y163" s="112"/>
    </row>
    <row r="164" spans="1:25" s="262" customFormat="1">
      <c r="A164" s="179">
        <v>129</v>
      </c>
      <c r="B164" s="106">
        <v>2333</v>
      </c>
      <c r="C164" s="106">
        <v>1</v>
      </c>
      <c r="D164" s="106">
        <v>1</v>
      </c>
      <c r="E164" s="107" t="s">
        <v>156</v>
      </c>
      <c r="F164" s="108" t="s">
        <v>1559</v>
      </c>
      <c r="G164" s="109">
        <f t="shared" si="113"/>
        <v>50</v>
      </c>
      <c r="H164" s="109">
        <f t="shared" si="114"/>
        <v>48.24</v>
      </c>
      <c r="I164" s="109">
        <f t="shared" si="115"/>
        <v>0</v>
      </c>
      <c r="J164" s="239">
        <f t="shared" si="116"/>
        <v>924.69</v>
      </c>
      <c r="K164" s="109">
        <f t="shared" si="117"/>
        <v>5</v>
      </c>
      <c r="L164" s="109">
        <f t="shared" si="118"/>
        <v>1027.93</v>
      </c>
      <c r="M164" s="109">
        <f t="shared" si="119"/>
        <v>112.65</v>
      </c>
      <c r="N164" s="109">
        <f t="shared" si="120"/>
        <v>100</v>
      </c>
      <c r="O164" s="109">
        <f t="shared" si="121"/>
        <v>120</v>
      </c>
      <c r="P164" s="109">
        <f t="shared" si="122"/>
        <v>174.5</v>
      </c>
      <c r="Q164" s="109">
        <f t="shared" si="123"/>
        <v>202.42</v>
      </c>
      <c r="R164" s="109">
        <f t="shared" si="124"/>
        <v>234.81</v>
      </c>
      <c r="S164" s="109">
        <f t="shared" si="125"/>
        <v>250</v>
      </c>
      <c r="T164" s="109">
        <f t="shared" si="126"/>
        <v>648.13</v>
      </c>
      <c r="U164" s="109">
        <f t="shared" si="127"/>
        <v>1200</v>
      </c>
      <c r="V164" s="109">
        <f t="shared" si="128"/>
        <v>2636.88</v>
      </c>
      <c r="W164" s="109">
        <f t="shared" si="129"/>
        <v>6707.32</v>
      </c>
      <c r="X164" s="112"/>
      <c r="Y164" s="112"/>
    </row>
    <row r="165" spans="1:25" s="262" customFormat="1">
      <c r="A165" s="180">
        <v>7</v>
      </c>
      <c r="B165" s="110">
        <v>3210</v>
      </c>
      <c r="C165" s="106">
        <v>1</v>
      </c>
      <c r="D165" s="106">
        <v>1</v>
      </c>
      <c r="E165" s="107" t="s">
        <v>156</v>
      </c>
      <c r="F165" s="108" t="s">
        <v>963</v>
      </c>
      <c r="G165" s="109">
        <f t="shared" si="113"/>
        <v>50</v>
      </c>
      <c r="H165" s="109">
        <f t="shared" si="114"/>
        <v>48.24</v>
      </c>
      <c r="I165" s="109">
        <f t="shared" si="115"/>
        <v>0</v>
      </c>
      <c r="J165" s="239">
        <f t="shared" si="116"/>
        <v>924.69</v>
      </c>
      <c r="K165" s="109">
        <f t="shared" si="117"/>
        <v>5</v>
      </c>
      <c r="L165" s="109">
        <f t="shared" si="118"/>
        <v>1027.93</v>
      </c>
      <c r="M165" s="109">
        <f t="shared" si="119"/>
        <v>112.65</v>
      </c>
      <c r="N165" s="109">
        <f t="shared" si="120"/>
        <v>100</v>
      </c>
      <c r="O165" s="109">
        <f t="shared" si="121"/>
        <v>120</v>
      </c>
      <c r="P165" s="109">
        <f t="shared" si="122"/>
        <v>174.5</v>
      </c>
      <c r="Q165" s="109">
        <f t="shared" si="123"/>
        <v>202.42</v>
      </c>
      <c r="R165" s="109">
        <f t="shared" si="124"/>
        <v>234.81</v>
      </c>
      <c r="S165" s="109">
        <f t="shared" si="125"/>
        <v>250</v>
      </c>
      <c r="T165" s="109">
        <f t="shared" si="126"/>
        <v>243.6</v>
      </c>
      <c r="U165" s="109">
        <f t="shared" si="127"/>
        <v>580</v>
      </c>
      <c r="V165" s="109">
        <f t="shared" si="128"/>
        <v>3661.41</v>
      </c>
      <c r="W165" s="109">
        <f t="shared" si="129"/>
        <v>6707.32</v>
      </c>
      <c r="X165" s="112"/>
      <c r="Y165" s="112"/>
    </row>
    <row r="166" spans="1:25" s="262" customFormat="1">
      <c r="A166" s="179">
        <v>318</v>
      </c>
      <c r="B166" s="106">
        <v>4088</v>
      </c>
      <c r="C166" s="106">
        <v>1</v>
      </c>
      <c r="D166" s="106">
        <v>1</v>
      </c>
      <c r="E166" s="107" t="s">
        <v>164</v>
      </c>
      <c r="F166" s="259" t="s">
        <v>1844</v>
      </c>
      <c r="G166" s="109">
        <f t="shared" si="113"/>
        <v>50</v>
      </c>
      <c r="H166" s="109">
        <f t="shared" si="114"/>
        <v>28.15</v>
      </c>
      <c r="I166" s="109">
        <f t="shared" si="115"/>
        <v>0</v>
      </c>
      <c r="J166" s="239">
        <f t="shared" si="116"/>
        <v>680.79</v>
      </c>
      <c r="K166" s="109">
        <f t="shared" si="117"/>
        <v>5</v>
      </c>
      <c r="L166" s="109">
        <f t="shared" si="118"/>
        <v>763.94</v>
      </c>
      <c r="M166" s="109">
        <f t="shared" si="119"/>
        <v>81.39</v>
      </c>
      <c r="N166" s="109">
        <f t="shared" si="120"/>
        <v>100</v>
      </c>
      <c r="O166" s="109">
        <f t="shared" si="121"/>
        <v>105</v>
      </c>
      <c r="P166" s="109">
        <f t="shared" si="122"/>
        <v>127.26</v>
      </c>
      <c r="Q166" s="109">
        <f t="shared" si="123"/>
        <v>147.62</v>
      </c>
      <c r="R166" s="109">
        <f t="shared" si="124"/>
        <v>171.24</v>
      </c>
      <c r="S166" s="109">
        <f t="shared" si="125"/>
        <v>180</v>
      </c>
      <c r="T166" s="109">
        <f t="shared" si="126"/>
        <v>0</v>
      </c>
      <c r="U166" s="109">
        <f t="shared" si="127"/>
        <v>0</v>
      </c>
      <c r="V166" s="109">
        <f t="shared" si="128"/>
        <v>331.55</v>
      </c>
      <c r="W166" s="109">
        <f t="shared" si="129"/>
        <v>2008</v>
      </c>
      <c r="X166" s="112"/>
      <c r="Y166" s="112"/>
    </row>
    <row r="167" spans="1:25" s="262" customFormat="1">
      <c r="A167" s="179">
        <v>123</v>
      </c>
      <c r="B167" s="106">
        <v>3195</v>
      </c>
      <c r="C167" s="106">
        <v>1</v>
      </c>
      <c r="D167" s="106">
        <v>1</v>
      </c>
      <c r="E167" s="107" t="s">
        <v>156</v>
      </c>
      <c r="F167" s="108" t="s">
        <v>219</v>
      </c>
      <c r="G167" s="109">
        <f>VLOOKUP(E167,REMU,3,0)</f>
        <v>50</v>
      </c>
      <c r="H167" s="109">
        <f t="shared" si="114"/>
        <v>48.24</v>
      </c>
      <c r="I167" s="109">
        <f t="shared" si="115"/>
        <v>0</v>
      </c>
      <c r="J167" s="239">
        <f t="shared" si="116"/>
        <v>924.69</v>
      </c>
      <c r="K167" s="109">
        <f t="shared" si="117"/>
        <v>5</v>
      </c>
      <c r="L167" s="109">
        <f t="shared" si="118"/>
        <v>1027.93</v>
      </c>
      <c r="M167" s="109">
        <f t="shared" si="119"/>
        <v>112.65</v>
      </c>
      <c r="N167" s="109">
        <f t="shared" si="120"/>
        <v>100</v>
      </c>
      <c r="O167" s="109">
        <f t="shared" si="121"/>
        <v>120</v>
      </c>
      <c r="P167" s="109">
        <f t="shared" si="122"/>
        <v>174.5</v>
      </c>
      <c r="Q167" s="109">
        <f t="shared" si="123"/>
        <v>202.42</v>
      </c>
      <c r="R167" s="109">
        <f t="shared" si="124"/>
        <v>234.81</v>
      </c>
      <c r="S167" s="109">
        <f t="shared" si="125"/>
        <v>250</v>
      </c>
      <c r="T167" s="109">
        <f t="shared" si="126"/>
        <v>243.6</v>
      </c>
      <c r="U167" s="109">
        <f t="shared" si="127"/>
        <v>580</v>
      </c>
      <c r="V167" s="109">
        <f t="shared" si="128"/>
        <v>3661.41</v>
      </c>
      <c r="W167" s="109">
        <f t="shared" si="129"/>
        <v>6707.32</v>
      </c>
      <c r="X167" s="112"/>
      <c r="Y167" s="112"/>
    </row>
    <row r="168" spans="1:25" s="262" customFormat="1">
      <c r="A168" s="179"/>
      <c r="B168" s="108"/>
      <c r="C168" s="106">
        <f>SUM(C156:C167)</f>
        <v>12</v>
      </c>
      <c r="D168" s="106">
        <f>COUNTIF(D156:D167,"1")</f>
        <v>11</v>
      </c>
      <c r="E168" s="106"/>
      <c r="F168" s="106" t="s">
        <v>545</v>
      </c>
      <c r="G168" s="239">
        <f t="shared" ref="G168:W168" si="130">SUM(G156:G167)</f>
        <v>600</v>
      </c>
      <c r="H168" s="239">
        <f t="shared" si="130"/>
        <v>533.96</v>
      </c>
      <c r="I168" s="239">
        <f t="shared" si="130"/>
        <v>0</v>
      </c>
      <c r="J168" s="239">
        <f t="shared" si="130"/>
        <v>10420.219999999999</v>
      </c>
      <c r="K168" s="239">
        <f t="shared" si="130"/>
        <v>60</v>
      </c>
      <c r="L168" s="239">
        <f t="shared" si="130"/>
        <v>11614.18</v>
      </c>
      <c r="M168" s="239">
        <f t="shared" si="130"/>
        <v>1277.07</v>
      </c>
      <c r="N168" s="239">
        <f t="shared" si="130"/>
        <v>1200</v>
      </c>
      <c r="O168" s="239">
        <f t="shared" si="130"/>
        <v>1410</v>
      </c>
      <c r="P168" s="239">
        <f t="shared" si="130"/>
        <v>1966.69</v>
      </c>
      <c r="Q168" s="239">
        <f t="shared" si="130"/>
        <v>2281.36</v>
      </c>
      <c r="R168" s="239">
        <f t="shared" si="130"/>
        <v>2646.4</v>
      </c>
      <c r="S168" s="239">
        <f t="shared" si="130"/>
        <v>2860</v>
      </c>
      <c r="T168" s="239">
        <f t="shared" si="130"/>
        <v>5655.89</v>
      </c>
      <c r="U168" s="239">
        <f t="shared" si="130"/>
        <v>10760</v>
      </c>
      <c r="V168" s="239">
        <f t="shared" si="130"/>
        <v>28765.759999999998</v>
      </c>
      <c r="W168" s="239">
        <f t="shared" si="130"/>
        <v>70437.350000000006</v>
      </c>
      <c r="X168" s="112"/>
      <c r="Y168" s="112"/>
    </row>
    <row r="169" spans="1:25" s="226" customFormat="1" ht="18.75">
      <c r="A169" s="295" t="s">
        <v>56</v>
      </c>
      <c r="B169" s="241"/>
      <c r="C169" s="244"/>
      <c r="D169" s="244"/>
      <c r="E169" s="244"/>
      <c r="F169" s="241"/>
      <c r="G169" s="248"/>
      <c r="H169" s="246"/>
      <c r="I169" s="246"/>
      <c r="J169" s="247"/>
      <c r="K169" s="248"/>
      <c r="L169" s="248"/>
      <c r="M169" s="248"/>
      <c r="N169" s="248"/>
      <c r="O169" s="248"/>
      <c r="P169" s="248"/>
      <c r="Q169" s="248"/>
      <c r="R169" s="248"/>
      <c r="S169" s="248" t="s">
        <v>587</v>
      </c>
      <c r="T169" s="248"/>
      <c r="U169" s="248"/>
      <c r="V169" s="248"/>
      <c r="W169" s="248"/>
      <c r="X169" s="112"/>
      <c r="Y169" s="112"/>
    </row>
    <row r="170" spans="1:25" s="262" customFormat="1">
      <c r="A170" s="330" t="s">
        <v>236</v>
      </c>
      <c r="B170" s="254"/>
      <c r="C170" s="254" t="s">
        <v>153</v>
      </c>
      <c r="D170" s="255" t="s">
        <v>538</v>
      </c>
      <c r="E170" s="254" t="s">
        <v>22</v>
      </c>
      <c r="F170" s="254" t="s">
        <v>154</v>
      </c>
      <c r="G170" s="303" t="s">
        <v>503</v>
      </c>
      <c r="H170" s="303" t="s">
        <v>505</v>
      </c>
      <c r="I170" s="303" t="s">
        <v>535</v>
      </c>
      <c r="J170" s="303" t="s">
        <v>507</v>
      </c>
      <c r="K170" s="304" t="s">
        <v>509</v>
      </c>
      <c r="L170" s="303" t="s">
        <v>511</v>
      </c>
      <c r="M170" s="303" t="s">
        <v>514</v>
      </c>
      <c r="N170" s="304" t="s">
        <v>669</v>
      </c>
      <c r="O170" s="304" t="s">
        <v>603</v>
      </c>
      <c r="P170" s="303" t="s">
        <v>518</v>
      </c>
      <c r="Q170" s="303" t="s">
        <v>517</v>
      </c>
      <c r="R170" s="303" t="s">
        <v>528</v>
      </c>
      <c r="S170" s="304" t="s">
        <v>485</v>
      </c>
      <c r="T170" s="303" t="s">
        <v>1785</v>
      </c>
      <c r="U170" s="303" t="s">
        <v>1787</v>
      </c>
      <c r="V170" s="303" t="s">
        <v>1788</v>
      </c>
      <c r="W170" s="303" t="s">
        <v>532</v>
      </c>
      <c r="X170" s="112"/>
      <c r="Y170" s="112"/>
    </row>
    <row r="171" spans="1:25" s="262" customFormat="1">
      <c r="A171" s="331" t="s">
        <v>155</v>
      </c>
      <c r="B171" s="329"/>
      <c r="C171" s="329" t="s">
        <v>540</v>
      </c>
      <c r="D171" s="256" t="s">
        <v>539</v>
      </c>
      <c r="E171" s="329" t="s">
        <v>21</v>
      </c>
      <c r="F171" s="329"/>
      <c r="G171" s="328" t="s">
        <v>504</v>
      </c>
      <c r="H171" s="328" t="s">
        <v>506</v>
      </c>
      <c r="I171" s="328" t="s">
        <v>537</v>
      </c>
      <c r="J171" s="328" t="s">
        <v>508</v>
      </c>
      <c r="K171" s="306" t="s">
        <v>510</v>
      </c>
      <c r="L171" s="328"/>
      <c r="M171" s="328"/>
      <c r="N171" s="306" t="s">
        <v>670</v>
      </c>
      <c r="O171" s="308" t="s">
        <v>611</v>
      </c>
      <c r="P171" s="328" t="s">
        <v>519</v>
      </c>
      <c r="Q171" s="328" t="s">
        <v>530</v>
      </c>
      <c r="R171" s="328" t="s">
        <v>529</v>
      </c>
      <c r="S171" s="308" t="s">
        <v>565</v>
      </c>
      <c r="T171" s="309" t="s">
        <v>1786</v>
      </c>
      <c r="U171" s="309" t="s">
        <v>377</v>
      </c>
      <c r="V171" s="309" t="s">
        <v>377</v>
      </c>
      <c r="W171" s="328" t="s">
        <v>531</v>
      </c>
      <c r="X171" s="112"/>
      <c r="Y171" s="112"/>
    </row>
    <row r="172" spans="1:25" s="262" customFormat="1">
      <c r="A172" s="179"/>
      <c r="B172" s="108"/>
      <c r="C172" s="106"/>
      <c r="D172" s="106"/>
      <c r="E172" s="107" t="s">
        <v>533</v>
      </c>
      <c r="F172" s="108"/>
      <c r="G172" s="239"/>
      <c r="H172" s="258"/>
      <c r="I172" s="258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112"/>
      <c r="Y172" s="112"/>
    </row>
    <row r="173" spans="1:25" s="262" customFormat="1">
      <c r="A173" s="179">
        <v>138</v>
      </c>
      <c r="B173" s="106">
        <v>3142</v>
      </c>
      <c r="C173" s="106">
        <v>1</v>
      </c>
      <c r="D173" s="106">
        <v>1</v>
      </c>
      <c r="E173" s="107" t="s">
        <v>156</v>
      </c>
      <c r="F173" s="108" t="s">
        <v>225</v>
      </c>
      <c r="G173" s="109">
        <f t="shared" ref="G173:G183" si="131">VLOOKUP(E173,REMU,3,0)</f>
        <v>50</v>
      </c>
      <c r="H173" s="109">
        <f t="shared" ref="H173:H183" si="132">VLOOKUP(E173,REMU,4,0)</f>
        <v>48.24</v>
      </c>
      <c r="I173" s="109">
        <f t="shared" ref="I173:I183" si="133">VLOOKUP(E173,REMU,8,0)</f>
        <v>0</v>
      </c>
      <c r="J173" s="239">
        <f t="shared" ref="J173:J183" si="134">VLOOKUP(E173,REMU,7,0)</f>
        <v>924.69</v>
      </c>
      <c r="K173" s="109">
        <f t="shared" ref="K173:K183" si="135">VLOOKUP(E173,REMU,10,0)</f>
        <v>5</v>
      </c>
      <c r="L173" s="109">
        <f t="shared" ref="L173:L183" si="136">SUM(G173:K173)</f>
        <v>1027.93</v>
      </c>
      <c r="M173" s="109">
        <f t="shared" ref="M173:M183" si="137">VLOOKUP(E173,REMU,12,0)</f>
        <v>112.65</v>
      </c>
      <c r="N173" s="109">
        <f t="shared" ref="N173:N183" si="138">VLOOKUP(E173,REMU,13,0)</f>
        <v>100</v>
      </c>
      <c r="O173" s="109">
        <f t="shared" ref="O173:O183" si="139">VLOOKUP(E173,REMU,19,0)</f>
        <v>120</v>
      </c>
      <c r="P173" s="109">
        <f t="shared" ref="P173:P183" si="140">VLOOKUP(E173,REMU,16,0)</f>
        <v>174.5</v>
      </c>
      <c r="Q173" s="109">
        <f t="shared" ref="Q173:Q183" si="141">VLOOKUP(E173,REMU,17,0)</f>
        <v>202.42</v>
      </c>
      <c r="R173" s="109">
        <f t="shared" ref="R173:R183" si="142">VLOOKUP(E173,REMU,18,0)</f>
        <v>234.81</v>
      </c>
      <c r="S173" s="109">
        <f t="shared" ref="S173:S183" si="143">VLOOKUP(E173,DSUP,2,FALSE)</f>
        <v>250</v>
      </c>
      <c r="T173" s="109">
        <f t="shared" ref="T173:T183" si="144">IF(F173="VACANTE",0,VLOOKUP(F173,HOMO,8,0))</f>
        <v>253.09</v>
      </c>
      <c r="U173" s="109">
        <f t="shared" ref="U173:U183" si="145">IF(F173="VACANTE",0,VLOOKUP(F173,HOMO,9,0))</f>
        <v>580</v>
      </c>
      <c r="V173" s="109">
        <f t="shared" ref="V173:V183" si="146">+IF(D173=0,0,(VLOOKUP(E173,CATE,2,0)-L173-SUM(M173:U173)))</f>
        <v>3651.92</v>
      </c>
      <c r="W173" s="109">
        <f t="shared" ref="W173:W183" si="147">+L173+SUM(M173:V173)</f>
        <v>6707.32</v>
      </c>
      <c r="X173" s="112"/>
      <c r="Y173" s="112"/>
    </row>
    <row r="174" spans="1:25" s="262" customFormat="1">
      <c r="A174" s="179">
        <v>95</v>
      </c>
      <c r="B174" s="106"/>
      <c r="C174" s="106">
        <v>1</v>
      </c>
      <c r="D174" s="106">
        <v>1</v>
      </c>
      <c r="E174" s="107" t="s">
        <v>156</v>
      </c>
      <c r="F174" s="108" t="s">
        <v>224</v>
      </c>
      <c r="G174" s="109">
        <f t="shared" si="131"/>
        <v>50</v>
      </c>
      <c r="H174" s="109">
        <f t="shared" si="132"/>
        <v>48.24</v>
      </c>
      <c r="I174" s="109">
        <f t="shared" si="133"/>
        <v>0</v>
      </c>
      <c r="J174" s="239">
        <f t="shared" si="134"/>
        <v>924.69</v>
      </c>
      <c r="K174" s="109">
        <f t="shared" si="135"/>
        <v>5</v>
      </c>
      <c r="L174" s="109">
        <f t="shared" si="136"/>
        <v>1027.93</v>
      </c>
      <c r="M174" s="109">
        <f t="shared" si="137"/>
        <v>112.65</v>
      </c>
      <c r="N174" s="109">
        <f t="shared" si="138"/>
        <v>100</v>
      </c>
      <c r="O174" s="109">
        <f t="shared" si="139"/>
        <v>120</v>
      </c>
      <c r="P174" s="109">
        <f t="shared" si="140"/>
        <v>174.5</v>
      </c>
      <c r="Q174" s="109">
        <f t="shared" si="141"/>
        <v>202.42</v>
      </c>
      <c r="R174" s="109">
        <f t="shared" si="142"/>
        <v>234.81</v>
      </c>
      <c r="S174" s="109">
        <f t="shared" si="143"/>
        <v>250</v>
      </c>
      <c r="T174" s="109">
        <f t="shared" si="144"/>
        <v>241.4</v>
      </c>
      <c r="U174" s="109">
        <f t="shared" si="145"/>
        <v>1200</v>
      </c>
      <c r="V174" s="109">
        <f t="shared" si="146"/>
        <v>3043.61</v>
      </c>
      <c r="W174" s="109">
        <f t="shared" si="147"/>
        <v>6707.32</v>
      </c>
      <c r="X174" s="112"/>
      <c r="Y174" s="112"/>
    </row>
    <row r="175" spans="1:25" s="262" customFormat="1">
      <c r="A175" s="179">
        <v>135</v>
      </c>
      <c r="B175" s="106">
        <v>941</v>
      </c>
      <c r="C175" s="106">
        <v>1</v>
      </c>
      <c r="D175" s="106">
        <v>1</v>
      </c>
      <c r="E175" s="107" t="s">
        <v>156</v>
      </c>
      <c r="F175" s="108" t="s">
        <v>220</v>
      </c>
      <c r="G175" s="109">
        <f t="shared" si="131"/>
        <v>50</v>
      </c>
      <c r="H175" s="109">
        <f t="shared" si="132"/>
        <v>48.24</v>
      </c>
      <c r="I175" s="109">
        <f t="shared" si="133"/>
        <v>0</v>
      </c>
      <c r="J175" s="239">
        <f t="shared" si="134"/>
        <v>924.69</v>
      </c>
      <c r="K175" s="109">
        <f t="shared" si="135"/>
        <v>5</v>
      </c>
      <c r="L175" s="109">
        <f t="shared" si="136"/>
        <v>1027.93</v>
      </c>
      <c r="M175" s="109">
        <f t="shared" si="137"/>
        <v>112.65</v>
      </c>
      <c r="N175" s="109">
        <f t="shared" si="138"/>
        <v>100</v>
      </c>
      <c r="O175" s="109">
        <f t="shared" si="139"/>
        <v>120</v>
      </c>
      <c r="P175" s="109">
        <f t="shared" si="140"/>
        <v>174.5</v>
      </c>
      <c r="Q175" s="109">
        <f t="shared" si="141"/>
        <v>202.42</v>
      </c>
      <c r="R175" s="109">
        <f t="shared" si="142"/>
        <v>234.81</v>
      </c>
      <c r="S175" s="109">
        <f t="shared" si="143"/>
        <v>250</v>
      </c>
      <c r="T175" s="109">
        <f t="shared" si="144"/>
        <v>655.53</v>
      </c>
      <c r="U175" s="109">
        <f t="shared" si="145"/>
        <v>1200</v>
      </c>
      <c r="V175" s="109">
        <f t="shared" si="146"/>
        <v>2629.48</v>
      </c>
      <c r="W175" s="109">
        <f t="shared" si="147"/>
        <v>6707.32</v>
      </c>
      <c r="X175" s="112"/>
      <c r="Y175" s="112"/>
    </row>
    <row r="176" spans="1:25" s="262" customFormat="1">
      <c r="A176" s="179">
        <v>136</v>
      </c>
      <c r="B176" s="106">
        <v>1184</v>
      </c>
      <c r="C176" s="106">
        <v>1</v>
      </c>
      <c r="D176" s="106">
        <v>1</v>
      </c>
      <c r="E176" s="107" t="s">
        <v>156</v>
      </c>
      <c r="F176" s="108" t="s">
        <v>221</v>
      </c>
      <c r="G176" s="109">
        <f t="shared" si="131"/>
        <v>50</v>
      </c>
      <c r="H176" s="109">
        <f t="shared" si="132"/>
        <v>48.24</v>
      </c>
      <c r="I176" s="109">
        <f t="shared" si="133"/>
        <v>0</v>
      </c>
      <c r="J176" s="239">
        <f t="shared" si="134"/>
        <v>924.69</v>
      </c>
      <c r="K176" s="109">
        <f t="shared" si="135"/>
        <v>5</v>
      </c>
      <c r="L176" s="109">
        <f t="shared" si="136"/>
        <v>1027.93</v>
      </c>
      <c r="M176" s="109">
        <f t="shared" si="137"/>
        <v>112.65</v>
      </c>
      <c r="N176" s="109">
        <f t="shared" si="138"/>
        <v>100</v>
      </c>
      <c r="O176" s="109">
        <f t="shared" si="139"/>
        <v>120</v>
      </c>
      <c r="P176" s="109">
        <f t="shared" si="140"/>
        <v>174.5</v>
      </c>
      <c r="Q176" s="109">
        <f t="shared" si="141"/>
        <v>202.42</v>
      </c>
      <c r="R176" s="109">
        <f t="shared" si="142"/>
        <v>234.81</v>
      </c>
      <c r="S176" s="109">
        <f t="shared" si="143"/>
        <v>250</v>
      </c>
      <c r="T176" s="109">
        <f t="shared" si="144"/>
        <v>655.53</v>
      </c>
      <c r="U176" s="109">
        <f t="shared" si="145"/>
        <v>1200</v>
      </c>
      <c r="V176" s="109">
        <f t="shared" si="146"/>
        <v>2629.48</v>
      </c>
      <c r="W176" s="109">
        <f t="shared" si="147"/>
        <v>6707.32</v>
      </c>
      <c r="X176" s="112"/>
      <c r="Y176" s="112"/>
    </row>
    <row r="177" spans="1:25" s="262" customFormat="1">
      <c r="A177" s="179">
        <v>115</v>
      </c>
      <c r="B177" s="106">
        <v>1185</v>
      </c>
      <c r="C177" s="106">
        <v>1</v>
      </c>
      <c r="D177" s="106">
        <v>0</v>
      </c>
      <c r="E177" s="107" t="s">
        <v>163</v>
      </c>
      <c r="F177" s="108" t="s">
        <v>364</v>
      </c>
      <c r="G177" s="109">
        <f t="shared" si="131"/>
        <v>50</v>
      </c>
      <c r="H177" s="109">
        <f t="shared" si="132"/>
        <v>39.31</v>
      </c>
      <c r="I177" s="109">
        <f t="shared" si="133"/>
        <v>0</v>
      </c>
      <c r="J177" s="239">
        <f t="shared" si="134"/>
        <v>785.63</v>
      </c>
      <c r="K177" s="109">
        <f t="shared" si="135"/>
        <v>5</v>
      </c>
      <c r="L177" s="109">
        <f t="shared" si="136"/>
        <v>879.94</v>
      </c>
      <c r="M177" s="109">
        <f t="shared" si="137"/>
        <v>95.75</v>
      </c>
      <c r="N177" s="109">
        <f t="shared" si="138"/>
        <v>100</v>
      </c>
      <c r="O177" s="109">
        <f t="shared" si="139"/>
        <v>110</v>
      </c>
      <c r="P177" s="109">
        <f t="shared" si="140"/>
        <v>148.12</v>
      </c>
      <c r="Q177" s="109">
        <f t="shared" si="141"/>
        <v>171.82</v>
      </c>
      <c r="R177" s="109">
        <f t="shared" si="142"/>
        <v>199.31</v>
      </c>
      <c r="S177" s="109">
        <f t="shared" si="143"/>
        <v>210</v>
      </c>
      <c r="T177" s="109">
        <f t="shared" si="144"/>
        <v>0</v>
      </c>
      <c r="U177" s="109">
        <f t="shared" si="145"/>
        <v>0</v>
      </c>
      <c r="V177" s="109">
        <f t="shared" si="146"/>
        <v>0</v>
      </c>
      <c r="W177" s="109">
        <f t="shared" si="147"/>
        <v>1914.94</v>
      </c>
      <c r="X177" s="112"/>
      <c r="Y177" s="112"/>
    </row>
    <row r="178" spans="1:25" s="262" customFormat="1">
      <c r="A178" s="179">
        <v>50</v>
      </c>
      <c r="B178" s="106">
        <v>1272</v>
      </c>
      <c r="C178" s="106">
        <v>1</v>
      </c>
      <c r="D178" s="106">
        <v>0</v>
      </c>
      <c r="E178" s="107" t="s">
        <v>161</v>
      </c>
      <c r="F178" s="108" t="s">
        <v>364</v>
      </c>
      <c r="G178" s="109">
        <f t="shared" si="131"/>
        <v>50</v>
      </c>
      <c r="H178" s="109">
        <f t="shared" si="132"/>
        <v>23.41</v>
      </c>
      <c r="I178" s="109">
        <f t="shared" si="133"/>
        <v>0</v>
      </c>
      <c r="J178" s="239">
        <f t="shared" si="134"/>
        <v>492.53</v>
      </c>
      <c r="K178" s="109">
        <f t="shared" si="135"/>
        <v>5</v>
      </c>
      <c r="L178" s="109">
        <f t="shared" si="136"/>
        <v>570.94000000000005</v>
      </c>
      <c r="M178" s="109">
        <f t="shared" si="137"/>
        <v>69.180000000000007</v>
      </c>
      <c r="N178" s="109">
        <f t="shared" si="138"/>
        <v>100</v>
      </c>
      <c r="O178" s="109">
        <f t="shared" si="139"/>
        <v>105</v>
      </c>
      <c r="P178" s="109">
        <f t="shared" si="140"/>
        <v>94.43</v>
      </c>
      <c r="Q178" s="109">
        <f t="shared" si="141"/>
        <v>109.54</v>
      </c>
      <c r="R178" s="109">
        <f t="shared" si="142"/>
        <v>127.06</v>
      </c>
      <c r="S178" s="109">
        <f t="shared" si="143"/>
        <v>180</v>
      </c>
      <c r="T178" s="109">
        <f t="shared" si="144"/>
        <v>0</v>
      </c>
      <c r="U178" s="109">
        <f t="shared" si="145"/>
        <v>0</v>
      </c>
      <c r="V178" s="109">
        <f t="shared" si="146"/>
        <v>0</v>
      </c>
      <c r="W178" s="109">
        <f t="shared" si="147"/>
        <v>1356.15</v>
      </c>
      <c r="X178" s="112"/>
      <c r="Y178" s="112"/>
    </row>
    <row r="179" spans="1:25" s="262" customFormat="1">
      <c r="A179" s="179">
        <v>139</v>
      </c>
      <c r="B179" s="106">
        <v>1483</v>
      </c>
      <c r="C179" s="106">
        <v>1</v>
      </c>
      <c r="D179" s="106">
        <v>1</v>
      </c>
      <c r="E179" s="107" t="s">
        <v>156</v>
      </c>
      <c r="F179" s="108" t="s">
        <v>223</v>
      </c>
      <c r="G179" s="109">
        <f t="shared" si="131"/>
        <v>50</v>
      </c>
      <c r="H179" s="109">
        <f t="shared" si="132"/>
        <v>48.24</v>
      </c>
      <c r="I179" s="109">
        <f t="shared" si="133"/>
        <v>0</v>
      </c>
      <c r="J179" s="239">
        <f t="shared" si="134"/>
        <v>924.69</v>
      </c>
      <c r="K179" s="109">
        <f t="shared" si="135"/>
        <v>5</v>
      </c>
      <c r="L179" s="109">
        <f t="shared" si="136"/>
        <v>1027.93</v>
      </c>
      <c r="M179" s="109">
        <f t="shared" si="137"/>
        <v>112.65</v>
      </c>
      <c r="N179" s="109">
        <f t="shared" si="138"/>
        <v>100</v>
      </c>
      <c r="O179" s="109">
        <f t="shared" si="139"/>
        <v>120</v>
      </c>
      <c r="P179" s="109">
        <f t="shared" si="140"/>
        <v>174.5</v>
      </c>
      <c r="Q179" s="109">
        <f t="shared" si="141"/>
        <v>202.42</v>
      </c>
      <c r="R179" s="109">
        <f t="shared" si="142"/>
        <v>234.81</v>
      </c>
      <c r="S179" s="109">
        <f t="shared" si="143"/>
        <v>250</v>
      </c>
      <c r="T179" s="109">
        <f t="shared" si="144"/>
        <v>655.53</v>
      </c>
      <c r="U179" s="109">
        <f t="shared" si="145"/>
        <v>1200</v>
      </c>
      <c r="V179" s="109">
        <f t="shared" si="146"/>
        <v>2629.48</v>
      </c>
      <c r="W179" s="109">
        <f t="shared" si="147"/>
        <v>6707.32</v>
      </c>
      <c r="X179" s="112"/>
      <c r="Y179" s="112"/>
    </row>
    <row r="180" spans="1:25" s="262" customFormat="1">
      <c r="A180" s="179">
        <v>140</v>
      </c>
      <c r="B180" s="106">
        <v>1574</v>
      </c>
      <c r="C180" s="106">
        <v>1</v>
      </c>
      <c r="D180" s="106">
        <v>1</v>
      </c>
      <c r="E180" s="107" t="s">
        <v>156</v>
      </c>
      <c r="F180" s="108" t="s">
        <v>1375</v>
      </c>
      <c r="G180" s="109">
        <f t="shared" si="131"/>
        <v>50</v>
      </c>
      <c r="H180" s="109">
        <f t="shared" si="132"/>
        <v>48.24</v>
      </c>
      <c r="I180" s="109">
        <f t="shared" si="133"/>
        <v>0</v>
      </c>
      <c r="J180" s="239">
        <f t="shared" si="134"/>
        <v>924.69</v>
      </c>
      <c r="K180" s="109">
        <f t="shared" si="135"/>
        <v>5</v>
      </c>
      <c r="L180" s="109">
        <f t="shared" si="136"/>
        <v>1027.93</v>
      </c>
      <c r="M180" s="109">
        <f t="shared" si="137"/>
        <v>112.65</v>
      </c>
      <c r="N180" s="109">
        <f t="shared" si="138"/>
        <v>100</v>
      </c>
      <c r="O180" s="109">
        <f t="shared" si="139"/>
        <v>120</v>
      </c>
      <c r="P180" s="109">
        <f t="shared" si="140"/>
        <v>174.5</v>
      </c>
      <c r="Q180" s="109">
        <f t="shared" si="141"/>
        <v>202.42</v>
      </c>
      <c r="R180" s="109">
        <f t="shared" si="142"/>
        <v>234.81</v>
      </c>
      <c r="S180" s="109">
        <f t="shared" si="143"/>
        <v>250</v>
      </c>
      <c r="T180" s="109">
        <f t="shared" si="144"/>
        <v>645.55999999999995</v>
      </c>
      <c r="U180" s="109">
        <f t="shared" si="145"/>
        <v>1200</v>
      </c>
      <c r="V180" s="109">
        <f t="shared" si="146"/>
        <v>2639.45</v>
      </c>
      <c r="W180" s="109">
        <f t="shared" si="147"/>
        <v>6707.32</v>
      </c>
      <c r="X180" s="112"/>
      <c r="Y180" s="112"/>
    </row>
    <row r="181" spans="1:25" s="262" customFormat="1">
      <c r="A181" s="179">
        <v>141</v>
      </c>
      <c r="B181" s="106">
        <v>1652</v>
      </c>
      <c r="C181" s="106">
        <v>1</v>
      </c>
      <c r="D181" s="106">
        <v>1</v>
      </c>
      <c r="E181" s="107" t="s">
        <v>156</v>
      </c>
      <c r="F181" s="108" t="s">
        <v>1477</v>
      </c>
      <c r="G181" s="109">
        <f t="shared" si="131"/>
        <v>50</v>
      </c>
      <c r="H181" s="109">
        <f t="shared" si="132"/>
        <v>48.24</v>
      </c>
      <c r="I181" s="109">
        <f t="shared" si="133"/>
        <v>0</v>
      </c>
      <c r="J181" s="239">
        <f t="shared" si="134"/>
        <v>924.69</v>
      </c>
      <c r="K181" s="109">
        <f t="shared" si="135"/>
        <v>5</v>
      </c>
      <c r="L181" s="109">
        <f t="shared" si="136"/>
        <v>1027.93</v>
      </c>
      <c r="M181" s="109">
        <f t="shared" si="137"/>
        <v>112.65</v>
      </c>
      <c r="N181" s="109">
        <f t="shared" si="138"/>
        <v>100</v>
      </c>
      <c r="O181" s="109">
        <f t="shared" si="139"/>
        <v>120</v>
      </c>
      <c r="P181" s="109">
        <f t="shared" si="140"/>
        <v>174.5</v>
      </c>
      <c r="Q181" s="109">
        <f t="shared" si="141"/>
        <v>202.42</v>
      </c>
      <c r="R181" s="109">
        <f t="shared" si="142"/>
        <v>234.81</v>
      </c>
      <c r="S181" s="109">
        <f t="shared" si="143"/>
        <v>250</v>
      </c>
      <c r="T181" s="109">
        <f t="shared" si="144"/>
        <v>655.53</v>
      </c>
      <c r="U181" s="109">
        <f t="shared" si="145"/>
        <v>1200</v>
      </c>
      <c r="V181" s="109">
        <f t="shared" si="146"/>
        <v>2629.48</v>
      </c>
      <c r="W181" s="109">
        <f t="shared" si="147"/>
        <v>6707.32</v>
      </c>
      <c r="X181" s="112"/>
      <c r="Y181" s="112"/>
    </row>
    <row r="182" spans="1:25" s="262" customFormat="1">
      <c r="A182" s="179">
        <v>826</v>
      </c>
      <c r="B182" s="106">
        <v>2473</v>
      </c>
      <c r="C182" s="106">
        <v>1</v>
      </c>
      <c r="D182" s="106">
        <v>0</v>
      </c>
      <c r="E182" s="107" t="s">
        <v>161</v>
      </c>
      <c r="F182" s="108" t="s">
        <v>364</v>
      </c>
      <c r="G182" s="109">
        <f t="shared" si="131"/>
        <v>50</v>
      </c>
      <c r="H182" s="109">
        <f t="shared" si="132"/>
        <v>23.41</v>
      </c>
      <c r="I182" s="109">
        <f t="shared" si="133"/>
        <v>0</v>
      </c>
      <c r="J182" s="239">
        <f t="shared" si="134"/>
        <v>492.53</v>
      </c>
      <c r="K182" s="109">
        <f t="shared" si="135"/>
        <v>5</v>
      </c>
      <c r="L182" s="109">
        <f t="shared" si="136"/>
        <v>570.94000000000005</v>
      </c>
      <c r="M182" s="109">
        <f t="shared" si="137"/>
        <v>69.180000000000007</v>
      </c>
      <c r="N182" s="109">
        <f t="shared" si="138"/>
        <v>100</v>
      </c>
      <c r="O182" s="109">
        <f t="shared" si="139"/>
        <v>105</v>
      </c>
      <c r="P182" s="109">
        <f t="shared" si="140"/>
        <v>94.43</v>
      </c>
      <c r="Q182" s="109">
        <f t="shared" si="141"/>
        <v>109.54</v>
      </c>
      <c r="R182" s="109">
        <f t="shared" si="142"/>
        <v>127.06</v>
      </c>
      <c r="S182" s="109">
        <f t="shared" si="143"/>
        <v>180</v>
      </c>
      <c r="T182" s="109">
        <f t="shared" si="144"/>
        <v>0</v>
      </c>
      <c r="U182" s="109">
        <f t="shared" si="145"/>
        <v>0</v>
      </c>
      <c r="V182" s="109">
        <f t="shared" si="146"/>
        <v>0</v>
      </c>
      <c r="W182" s="109">
        <f t="shared" si="147"/>
        <v>1356.15</v>
      </c>
      <c r="X182" s="112"/>
      <c r="Y182" s="112"/>
    </row>
    <row r="183" spans="1:25" s="262" customFormat="1">
      <c r="A183" s="179">
        <v>143</v>
      </c>
      <c r="B183" s="106">
        <v>2974</v>
      </c>
      <c r="C183" s="106">
        <v>1</v>
      </c>
      <c r="D183" s="106">
        <v>1</v>
      </c>
      <c r="E183" s="107" t="s">
        <v>156</v>
      </c>
      <c r="F183" s="108" t="s">
        <v>807</v>
      </c>
      <c r="G183" s="109">
        <f t="shared" si="131"/>
        <v>50</v>
      </c>
      <c r="H183" s="109">
        <f t="shared" si="132"/>
        <v>48.24</v>
      </c>
      <c r="I183" s="109">
        <f t="shared" si="133"/>
        <v>0</v>
      </c>
      <c r="J183" s="239">
        <f t="shared" si="134"/>
        <v>924.69</v>
      </c>
      <c r="K183" s="109">
        <f t="shared" si="135"/>
        <v>5</v>
      </c>
      <c r="L183" s="109">
        <f t="shared" si="136"/>
        <v>1027.93</v>
      </c>
      <c r="M183" s="109">
        <f t="shared" si="137"/>
        <v>112.65</v>
      </c>
      <c r="N183" s="109">
        <f t="shared" si="138"/>
        <v>100</v>
      </c>
      <c r="O183" s="109">
        <f t="shared" si="139"/>
        <v>120</v>
      </c>
      <c r="P183" s="109">
        <f t="shared" si="140"/>
        <v>174.5</v>
      </c>
      <c r="Q183" s="109">
        <f t="shared" si="141"/>
        <v>202.42</v>
      </c>
      <c r="R183" s="109">
        <f t="shared" si="142"/>
        <v>234.81</v>
      </c>
      <c r="S183" s="109">
        <f t="shared" si="143"/>
        <v>250</v>
      </c>
      <c r="T183" s="109">
        <f t="shared" si="144"/>
        <v>649.38</v>
      </c>
      <c r="U183" s="109">
        <f t="shared" si="145"/>
        <v>1200</v>
      </c>
      <c r="V183" s="109">
        <f t="shared" si="146"/>
        <v>2635.63</v>
      </c>
      <c r="W183" s="109">
        <f t="shared" si="147"/>
        <v>6707.32</v>
      </c>
      <c r="X183" s="112"/>
      <c r="Y183" s="112"/>
    </row>
    <row r="184" spans="1:25" s="262" customFormat="1">
      <c r="A184" s="179"/>
      <c r="B184" s="108"/>
      <c r="C184" s="106">
        <f>SUM(C173:C183)</f>
        <v>11</v>
      </c>
      <c r="D184" s="106">
        <f>COUNTIF(D173:D183,"1")</f>
        <v>8</v>
      </c>
      <c r="E184" s="106"/>
      <c r="F184" s="106" t="s">
        <v>545</v>
      </c>
      <c r="G184" s="239">
        <f>SUM(G173:G183)</f>
        <v>550</v>
      </c>
      <c r="H184" s="239">
        <f t="shared" ref="H184:U184" si="148">SUM(H173:H183)</f>
        <v>472.05</v>
      </c>
      <c r="I184" s="239">
        <f>SUM(I173:I183)</f>
        <v>0</v>
      </c>
      <c r="J184" s="239">
        <f t="shared" si="148"/>
        <v>9168.2099999999991</v>
      </c>
      <c r="K184" s="239">
        <f t="shared" si="148"/>
        <v>55</v>
      </c>
      <c r="L184" s="239">
        <f t="shared" si="148"/>
        <v>10245.26</v>
      </c>
      <c r="M184" s="239">
        <f t="shared" si="148"/>
        <v>1135.31</v>
      </c>
      <c r="N184" s="239">
        <f t="shared" si="148"/>
        <v>1100</v>
      </c>
      <c r="O184" s="239">
        <f t="shared" si="148"/>
        <v>1280</v>
      </c>
      <c r="P184" s="239">
        <f t="shared" si="148"/>
        <v>1732.98</v>
      </c>
      <c r="Q184" s="239">
        <f t="shared" si="148"/>
        <v>2010.26</v>
      </c>
      <c r="R184" s="239">
        <f t="shared" si="148"/>
        <v>2331.91</v>
      </c>
      <c r="S184" s="239">
        <f t="shared" si="148"/>
        <v>2570</v>
      </c>
      <c r="T184" s="239">
        <f t="shared" si="148"/>
        <v>4411.55</v>
      </c>
      <c r="U184" s="239">
        <f t="shared" si="148"/>
        <v>8980</v>
      </c>
      <c r="V184" s="239">
        <f t="shared" ref="V184" si="149">SUM(V173:V183)</f>
        <v>22488.53</v>
      </c>
      <c r="W184" s="239">
        <f>SUM(W173:W183)</f>
        <v>58285.8</v>
      </c>
      <c r="X184" s="112"/>
      <c r="Y184" s="112"/>
    </row>
    <row r="185" spans="1:25" s="262" customFormat="1">
      <c r="A185" s="179" t="s">
        <v>152</v>
      </c>
      <c r="B185" s="108"/>
      <c r="C185" s="106">
        <f>+C184+C168+C151+C118</f>
        <v>93</v>
      </c>
      <c r="D185" s="106">
        <f>+D184+D168+D151+D118</f>
        <v>83</v>
      </c>
      <c r="E185" s="106"/>
      <c r="F185" s="108"/>
      <c r="G185" s="239">
        <f t="shared" ref="G185:W185" si="150">SUM(G184+G168+G151+G118)</f>
        <v>4612.5</v>
      </c>
      <c r="H185" s="239">
        <f t="shared" si="150"/>
        <v>3921.79</v>
      </c>
      <c r="I185" s="239">
        <f t="shared" si="150"/>
        <v>0</v>
      </c>
      <c r="J185" s="239">
        <f t="shared" si="150"/>
        <v>77774.080000000002</v>
      </c>
      <c r="K185" s="239">
        <f t="shared" si="150"/>
        <v>460</v>
      </c>
      <c r="L185" s="239">
        <f t="shared" si="150"/>
        <v>86768.37</v>
      </c>
      <c r="M185" s="239">
        <f t="shared" si="150"/>
        <v>9502.24</v>
      </c>
      <c r="N185" s="239">
        <f t="shared" si="150"/>
        <v>9300</v>
      </c>
      <c r="O185" s="239">
        <f t="shared" si="150"/>
        <v>10650</v>
      </c>
      <c r="P185" s="239">
        <f t="shared" si="150"/>
        <v>14666.02</v>
      </c>
      <c r="Q185" s="239">
        <f t="shared" si="150"/>
        <v>17012.57</v>
      </c>
      <c r="R185" s="239">
        <f t="shared" si="150"/>
        <v>19734.72</v>
      </c>
      <c r="S185" s="239">
        <f t="shared" si="150"/>
        <v>21180</v>
      </c>
      <c r="T185" s="239">
        <f t="shared" si="150"/>
        <v>32400.639999999999</v>
      </c>
      <c r="U185" s="239">
        <f t="shared" si="150"/>
        <v>67060</v>
      </c>
      <c r="V185" s="239">
        <f t="shared" si="150"/>
        <v>185180.06</v>
      </c>
      <c r="W185" s="239">
        <f t="shared" si="150"/>
        <v>473454.62</v>
      </c>
      <c r="X185" s="112"/>
      <c r="Y185" s="112"/>
    </row>
    <row r="186" spans="1:25" s="226" customFormat="1" ht="18.75">
      <c r="A186" s="295" t="s">
        <v>57</v>
      </c>
      <c r="B186" s="241"/>
      <c r="C186" s="244"/>
      <c r="D186" s="244"/>
      <c r="E186" s="244"/>
      <c r="F186" s="241"/>
      <c r="G186" s="248"/>
      <c r="H186" s="246"/>
      <c r="I186" s="246"/>
      <c r="J186" s="247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  <c r="X186" s="112"/>
      <c r="Y186" s="112"/>
    </row>
    <row r="187" spans="1:25" s="226" customFormat="1" ht="18.75">
      <c r="A187" s="295" t="s">
        <v>158</v>
      </c>
      <c r="B187" s="326"/>
      <c r="C187" s="244"/>
      <c r="D187" s="244"/>
      <c r="E187" s="244"/>
      <c r="F187" s="241"/>
      <c r="G187" s="248"/>
      <c r="H187" s="246"/>
      <c r="I187" s="246"/>
      <c r="J187" s="247"/>
      <c r="K187" s="248"/>
      <c r="L187" s="248"/>
      <c r="M187" s="248"/>
      <c r="N187" s="248"/>
      <c r="O187" s="248"/>
      <c r="P187" s="248"/>
      <c r="Q187" s="248"/>
      <c r="R187" s="248"/>
      <c r="S187" s="248"/>
      <c r="T187" s="248"/>
      <c r="U187" s="248"/>
      <c r="V187" s="248"/>
      <c r="W187" s="248"/>
      <c r="X187" s="112"/>
      <c r="Y187" s="112"/>
    </row>
    <row r="188" spans="1:25" s="226" customFormat="1" ht="18.75">
      <c r="A188" s="295" t="s">
        <v>159</v>
      </c>
      <c r="B188" s="326"/>
      <c r="C188" s="244"/>
      <c r="D188" s="241" t="s">
        <v>58</v>
      </c>
      <c r="E188" s="244"/>
      <c r="F188" s="241"/>
      <c r="G188" s="248"/>
      <c r="H188" s="246"/>
      <c r="I188" s="246"/>
      <c r="J188" s="247"/>
      <c r="K188" s="248"/>
      <c r="L188" s="248"/>
      <c r="M188" s="248"/>
      <c r="N188" s="248"/>
      <c r="O188" s="248"/>
      <c r="P188" s="248"/>
      <c r="Q188" s="248"/>
      <c r="R188" s="248"/>
      <c r="S188" s="248"/>
      <c r="T188" s="248"/>
      <c r="U188" s="248"/>
      <c r="V188" s="248"/>
      <c r="W188" s="248"/>
      <c r="X188" s="112"/>
      <c r="Y188" s="112"/>
    </row>
    <row r="189" spans="1:25" s="226" customFormat="1" ht="18.75">
      <c r="A189" s="295" t="s">
        <v>159</v>
      </c>
      <c r="B189" s="326"/>
      <c r="C189" s="244"/>
      <c r="D189" s="241" t="s">
        <v>59</v>
      </c>
      <c r="E189" s="244"/>
      <c r="F189" s="241"/>
      <c r="G189" s="248"/>
      <c r="H189" s="246"/>
      <c r="I189" s="246"/>
      <c r="J189" s="247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112"/>
      <c r="Y189" s="112"/>
    </row>
    <row r="190" spans="1:25" s="226" customFormat="1" ht="18.75">
      <c r="A190" s="295" t="s">
        <v>159</v>
      </c>
      <c r="B190" s="326"/>
      <c r="C190" s="244"/>
      <c r="D190" s="241" t="s">
        <v>29</v>
      </c>
      <c r="E190" s="244"/>
      <c r="F190" s="241"/>
      <c r="G190" s="248"/>
      <c r="H190" s="246"/>
      <c r="I190" s="246"/>
      <c r="J190" s="247"/>
      <c r="K190" s="248"/>
      <c r="L190" s="248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112"/>
      <c r="Y190" s="112"/>
    </row>
    <row r="191" spans="1:25" s="226" customFormat="1" ht="18.75">
      <c r="A191" s="295" t="s">
        <v>159</v>
      </c>
      <c r="B191" s="326"/>
      <c r="C191" s="244"/>
      <c r="D191" s="241" t="s">
        <v>237</v>
      </c>
      <c r="E191" s="244"/>
      <c r="F191" s="241"/>
      <c r="G191" s="248"/>
      <c r="H191" s="246"/>
      <c r="I191" s="246"/>
      <c r="J191" s="247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8"/>
      <c r="V191" s="248"/>
      <c r="W191" s="248"/>
      <c r="X191" s="112"/>
      <c r="Y191" s="112"/>
    </row>
    <row r="192" spans="1:25" s="226" customFormat="1" ht="18.75">
      <c r="A192" s="295" t="s">
        <v>159</v>
      </c>
      <c r="B192" s="326"/>
      <c r="C192" s="244"/>
      <c r="D192" s="241" t="s">
        <v>60</v>
      </c>
      <c r="E192" s="244"/>
      <c r="F192" s="241"/>
      <c r="G192" s="248"/>
      <c r="H192" s="246"/>
      <c r="I192" s="246"/>
      <c r="J192" s="247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112"/>
      <c r="Y192" s="112"/>
    </row>
    <row r="193" spans="1:25" s="226" customFormat="1" ht="18.75">
      <c r="A193" s="295" t="s">
        <v>238</v>
      </c>
      <c r="B193" s="241"/>
      <c r="C193" s="244"/>
      <c r="D193" s="244"/>
      <c r="E193" s="244"/>
      <c r="F193" s="241"/>
      <c r="G193" s="248"/>
      <c r="H193" s="246"/>
      <c r="I193" s="246"/>
      <c r="J193" s="247"/>
      <c r="K193" s="248"/>
      <c r="L193" s="248"/>
      <c r="M193" s="248"/>
      <c r="N193" s="248"/>
      <c r="O193" s="248"/>
      <c r="P193" s="248"/>
      <c r="Q193" s="248"/>
      <c r="R193" s="248"/>
      <c r="S193" s="248"/>
      <c r="T193" s="248"/>
      <c r="U193" s="248"/>
      <c r="V193" s="248"/>
      <c r="W193" s="301"/>
      <c r="X193" s="112"/>
      <c r="Y193" s="112"/>
    </row>
    <row r="194" spans="1:25" s="262" customFormat="1">
      <c r="A194" s="330" t="s">
        <v>236</v>
      </c>
      <c r="B194" s="254"/>
      <c r="C194" s="254" t="s">
        <v>153</v>
      </c>
      <c r="D194" s="255" t="s">
        <v>538</v>
      </c>
      <c r="E194" s="254" t="s">
        <v>22</v>
      </c>
      <c r="F194" s="254" t="s">
        <v>154</v>
      </c>
      <c r="G194" s="303" t="s">
        <v>503</v>
      </c>
      <c r="H194" s="303" t="s">
        <v>505</v>
      </c>
      <c r="I194" s="303" t="s">
        <v>535</v>
      </c>
      <c r="J194" s="303" t="s">
        <v>507</v>
      </c>
      <c r="K194" s="304" t="s">
        <v>509</v>
      </c>
      <c r="L194" s="303" t="s">
        <v>511</v>
      </c>
      <c r="M194" s="303" t="s">
        <v>514</v>
      </c>
      <c r="N194" s="304" t="s">
        <v>669</v>
      </c>
      <c r="O194" s="304" t="s">
        <v>603</v>
      </c>
      <c r="P194" s="303" t="s">
        <v>518</v>
      </c>
      <c r="Q194" s="303" t="s">
        <v>517</v>
      </c>
      <c r="R194" s="303" t="s">
        <v>528</v>
      </c>
      <c r="S194" s="304" t="s">
        <v>485</v>
      </c>
      <c r="T194" s="303" t="s">
        <v>1785</v>
      </c>
      <c r="U194" s="303" t="s">
        <v>1787</v>
      </c>
      <c r="V194" s="303" t="s">
        <v>1788</v>
      </c>
      <c r="W194" s="303" t="s">
        <v>532</v>
      </c>
      <c r="X194" s="112"/>
      <c r="Y194" s="112"/>
    </row>
    <row r="195" spans="1:25" s="262" customFormat="1">
      <c r="A195" s="331" t="s">
        <v>155</v>
      </c>
      <c r="B195" s="329"/>
      <c r="C195" s="329" t="s">
        <v>540</v>
      </c>
      <c r="D195" s="256" t="s">
        <v>539</v>
      </c>
      <c r="E195" s="329" t="s">
        <v>21</v>
      </c>
      <c r="F195" s="329"/>
      <c r="G195" s="328" t="s">
        <v>504</v>
      </c>
      <c r="H195" s="328" t="s">
        <v>506</v>
      </c>
      <c r="I195" s="328" t="s">
        <v>537</v>
      </c>
      <c r="J195" s="328" t="s">
        <v>508</v>
      </c>
      <c r="K195" s="306" t="s">
        <v>510</v>
      </c>
      <c r="L195" s="328"/>
      <c r="M195" s="328"/>
      <c r="N195" s="306" t="s">
        <v>670</v>
      </c>
      <c r="O195" s="308" t="s">
        <v>611</v>
      </c>
      <c r="P195" s="328" t="s">
        <v>519</v>
      </c>
      <c r="Q195" s="328" t="s">
        <v>530</v>
      </c>
      <c r="R195" s="328" t="s">
        <v>529</v>
      </c>
      <c r="S195" s="308" t="s">
        <v>565</v>
      </c>
      <c r="T195" s="309" t="s">
        <v>1786</v>
      </c>
      <c r="U195" s="309" t="s">
        <v>377</v>
      </c>
      <c r="V195" s="309" t="s">
        <v>377</v>
      </c>
      <c r="W195" s="328" t="s">
        <v>531</v>
      </c>
      <c r="X195" s="112"/>
      <c r="Y195" s="112"/>
    </row>
    <row r="196" spans="1:25" s="262" customFormat="1">
      <c r="A196" s="179"/>
      <c r="B196" s="108"/>
      <c r="C196" s="106"/>
      <c r="D196" s="106"/>
      <c r="E196" s="107" t="s">
        <v>533</v>
      </c>
      <c r="F196" s="108"/>
      <c r="G196" s="239"/>
      <c r="H196" s="258"/>
      <c r="I196" s="258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112"/>
      <c r="Y196" s="112"/>
    </row>
    <row r="197" spans="1:25" s="262" customFormat="1">
      <c r="A197" s="179">
        <v>146</v>
      </c>
      <c r="B197" s="106"/>
      <c r="C197" s="106">
        <v>1</v>
      </c>
      <c r="D197" s="106">
        <v>1</v>
      </c>
      <c r="E197" s="107" t="s">
        <v>156</v>
      </c>
      <c r="F197" s="108" t="s">
        <v>1621</v>
      </c>
      <c r="G197" s="109">
        <f t="shared" ref="G197:G221" si="151">VLOOKUP(E197,REMU,3,0)</f>
        <v>50</v>
      </c>
      <c r="H197" s="109">
        <f t="shared" ref="H197:H221" si="152">VLOOKUP(E197,REMU,4,0)</f>
        <v>48.24</v>
      </c>
      <c r="I197" s="109">
        <f t="shared" ref="I197:I221" si="153">VLOOKUP(E197,REMU,8,0)</f>
        <v>0</v>
      </c>
      <c r="J197" s="239">
        <f t="shared" ref="J197:J221" si="154">VLOOKUP(E197,REMU,7,0)</f>
        <v>924.69</v>
      </c>
      <c r="K197" s="109">
        <f t="shared" ref="K197:K221" si="155">VLOOKUP(E197,REMU,10,0)</f>
        <v>5</v>
      </c>
      <c r="L197" s="109">
        <f t="shared" ref="L197:L221" si="156">SUM(G197:K197)</f>
        <v>1027.93</v>
      </c>
      <c r="M197" s="109">
        <f t="shared" ref="M197:M221" si="157">VLOOKUP(E197,REMU,12,0)</f>
        <v>112.65</v>
      </c>
      <c r="N197" s="109">
        <f t="shared" ref="N197:N221" si="158">VLOOKUP(E197,REMU,13,0)</f>
        <v>100</v>
      </c>
      <c r="O197" s="109">
        <f t="shared" ref="O197:O221" si="159">VLOOKUP(E197,REMU,19,0)</f>
        <v>120</v>
      </c>
      <c r="P197" s="109">
        <f t="shared" ref="P197:P221" si="160">VLOOKUP(E197,REMU,16,0)</f>
        <v>174.5</v>
      </c>
      <c r="Q197" s="109">
        <f t="shared" ref="Q197:Q221" si="161">VLOOKUP(E197,REMU,17,0)</f>
        <v>202.42</v>
      </c>
      <c r="R197" s="109">
        <f t="shared" ref="R197:R221" si="162">VLOOKUP(E197,REMU,18,0)</f>
        <v>234.81</v>
      </c>
      <c r="S197" s="109">
        <f t="shared" ref="S197:S221" si="163">VLOOKUP(E197,DSUP,2,FALSE)</f>
        <v>250</v>
      </c>
      <c r="T197" s="109">
        <f t="shared" ref="T197:T221" si="164">IF(F197="VACANTE",0,VLOOKUP(F197,HOMO,8,0))</f>
        <v>649.38</v>
      </c>
      <c r="U197" s="109">
        <f t="shared" ref="U197:U221" si="165">IF(F197="VACANTE",0,VLOOKUP(F197,HOMO,9,0))</f>
        <v>1200</v>
      </c>
      <c r="V197" s="109">
        <f t="shared" ref="V197:V221" si="166">+IF(D197=0,0,(VLOOKUP(E197,CATE,2,0)-L197-SUM(M197:U197)))</f>
        <v>2635.63</v>
      </c>
      <c r="W197" s="109">
        <f t="shared" ref="W197:W221" si="167">+L197+SUM(M197:V197)</f>
        <v>6707.32</v>
      </c>
      <c r="X197" s="112"/>
      <c r="Y197" s="112"/>
    </row>
    <row r="198" spans="1:25" s="262" customFormat="1">
      <c r="A198" s="179">
        <v>147</v>
      </c>
      <c r="B198" s="106">
        <v>1153</v>
      </c>
      <c r="C198" s="106">
        <v>1</v>
      </c>
      <c r="D198" s="106">
        <v>1</v>
      </c>
      <c r="E198" s="107" t="s">
        <v>156</v>
      </c>
      <c r="F198" s="108" t="s">
        <v>1439</v>
      </c>
      <c r="G198" s="109">
        <f t="shared" si="151"/>
        <v>50</v>
      </c>
      <c r="H198" s="109">
        <f t="shared" si="152"/>
        <v>48.24</v>
      </c>
      <c r="I198" s="109">
        <f t="shared" si="153"/>
        <v>0</v>
      </c>
      <c r="J198" s="239">
        <f t="shared" si="154"/>
        <v>924.69</v>
      </c>
      <c r="K198" s="109">
        <f t="shared" si="155"/>
        <v>5</v>
      </c>
      <c r="L198" s="109">
        <f t="shared" si="156"/>
        <v>1027.93</v>
      </c>
      <c r="M198" s="109">
        <f t="shared" si="157"/>
        <v>112.65</v>
      </c>
      <c r="N198" s="109">
        <f t="shared" si="158"/>
        <v>100</v>
      </c>
      <c r="O198" s="109">
        <f t="shared" si="159"/>
        <v>120</v>
      </c>
      <c r="P198" s="109">
        <f t="shared" si="160"/>
        <v>174.5</v>
      </c>
      <c r="Q198" s="109">
        <f t="shared" si="161"/>
        <v>202.42</v>
      </c>
      <c r="R198" s="109">
        <f t="shared" si="162"/>
        <v>234.81</v>
      </c>
      <c r="S198" s="109">
        <f t="shared" si="163"/>
        <v>250</v>
      </c>
      <c r="T198" s="109">
        <f t="shared" si="164"/>
        <v>655.53</v>
      </c>
      <c r="U198" s="109">
        <f t="shared" si="165"/>
        <v>1200</v>
      </c>
      <c r="V198" s="109">
        <f t="shared" si="166"/>
        <v>2629.48</v>
      </c>
      <c r="W198" s="109">
        <f t="shared" si="167"/>
        <v>6707.32</v>
      </c>
      <c r="X198" s="112"/>
      <c r="Y198" s="112"/>
    </row>
    <row r="199" spans="1:25" s="262" customFormat="1">
      <c r="A199" s="179">
        <v>148</v>
      </c>
      <c r="B199" s="106">
        <v>1304</v>
      </c>
      <c r="C199" s="106">
        <v>1</v>
      </c>
      <c r="D199" s="106">
        <v>1</v>
      </c>
      <c r="E199" s="107" t="s">
        <v>156</v>
      </c>
      <c r="F199" s="108" t="s">
        <v>239</v>
      </c>
      <c r="G199" s="109">
        <f t="shared" si="151"/>
        <v>50</v>
      </c>
      <c r="H199" s="109">
        <f t="shared" si="152"/>
        <v>48.24</v>
      </c>
      <c r="I199" s="109">
        <f t="shared" si="153"/>
        <v>0</v>
      </c>
      <c r="J199" s="239">
        <f t="shared" si="154"/>
        <v>924.69</v>
      </c>
      <c r="K199" s="109">
        <f t="shared" si="155"/>
        <v>5</v>
      </c>
      <c r="L199" s="109">
        <f t="shared" si="156"/>
        <v>1027.93</v>
      </c>
      <c r="M199" s="109">
        <f t="shared" si="157"/>
        <v>112.65</v>
      </c>
      <c r="N199" s="109">
        <f t="shared" si="158"/>
        <v>100</v>
      </c>
      <c r="O199" s="109">
        <f t="shared" si="159"/>
        <v>120</v>
      </c>
      <c r="P199" s="109">
        <f t="shared" si="160"/>
        <v>174.5</v>
      </c>
      <c r="Q199" s="109">
        <f t="shared" si="161"/>
        <v>202.42</v>
      </c>
      <c r="R199" s="109">
        <f t="shared" si="162"/>
        <v>234.81</v>
      </c>
      <c r="S199" s="109">
        <f t="shared" si="163"/>
        <v>250</v>
      </c>
      <c r="T199" s="109">
        <f t="shared" si="164"/>
        <v>655.53</v>
      </c>
      <c r="U199" s="109">
        <f t="shared" si="165"/>
        <v>1200</v>
      </c>
      <c r="V199" s="109">
        <f t="shared" si="166"/>
        <v>2629.48</v>
      </c>
      <c r="W199" s="109">
        <f t="shared" si="167"/>
        <v>6707.32</v>
      </c>
      <c r="X199" s="112"/>
      <c r="Y199" s="112"/>
    </row>
    <row r="200" spans="1:25" s="262" customFormat="1">
      <c r="A200" s="179">
        <v>149</v>
      </c>
      <c r="B200" s="106">
        <v>1632</v>
      </c>
      <c r="C200" s="106">
        <v>1</v>
      </c>
      <c r="D200" s="106">
        <v>1</v>
      </c>
      <c r="E200" s="107" t="s">
        <v>156</v>
      </c>
      <c r="F200" s="108" t="s">
        <v>240</v>
      </c>
      <c r="G200" s="109">
        <f t="shared" si="151"/>
        <v>50</v>
      </c>
      <c r="H200" s="109">
        <f t="shared" si="152"/>
        <v>48.24</v>
      </c>
      <c r="I200" s="109">
        <f t="shared" si="153"/>
        <v>0</v>
      </c>
      <c r="J200" s="239">
        <f t="shared" si="154"/>
        <v>924.69</v>
      </c>
      <c r="K200" s="109">
        <f t="shared" si="155"/>
        <v>5</v>
      </c>
      <c r="L200" s="109">
        <f t="shared" si="156"/>
        <v>1027.93</v>
      </c>
      <c r="M200" s="109">
        <f t="shared" si="157"/>
        <v>112.65</v>
      </c>
      <c r="N200" s="109">
        <f t="shared" si="158"/>
        <v>100</v>
      </c>
      <c r="O200" s="109">
        <f t="shared" si="159"/>
        <v>120</v>
      </c>
      <c r="P200" s="109">
        <f t="shared" si="160"/>
        <v>174.5</v>
      </c>
      <c r="Q200" s="109">
        <f t="shared" si="161"/>
        <v>202.42</v>
      </c>
      <c r="R200" s="109">
        <f t="shared" si="162"/>
        <v>234.81</v>
      </c>
      <c r="S200" s="109">
        <f t="shared" si="163"/>
        <v>250</v>
      </c>
      <c r="T200" s="109">
        <f t="shared" si="164"/>
        <v>655.53</v>
      </c>
      <c r="U200" s="109">
        <f t="shared" si="165"/>
        <v>1200</v>
      </c>
      <c r="V200" s="109">
        <f t="shared" si="166"/>
        <v>2629.48</v>
      </c>
      <c r="W200" s="109">
        <f t="shared" si="167"/>
        <v>6707.32</v>
      </c>
      <c r="X200" s="112"/>
      <c r="Y200" s="112"/>
    </row>
    <row r="201" spans="1:25" s="262" customFormat="1">
      <c r="A201" s="179">
        <v>150</v>
      </c>
      <c r="B201" s="106">
        <v>1919</v>
      </c>
      <c r="C201" s="106">
        <v>1</v>
      </c>
      <c r="D201" s="106">
        <v>1</v>
      </c>
      <c r="E201" s="107" t="s">
        <v>156</v>
      </c>
      <c r="F201" s="108" t="s">
        <v>1511</v>
      </c>
      <c r="G201" s="109">
        <f t="shared" si="151"/>
        <v>50</v>
      </c>
      <c r="H201" s="109">
        <f t="shared" si="152"/>
        <v>48.24</v>
      </c>
      <c r="I201" s="109">
        <f t="shared" si="153"/>
        <v>0</v>
      </c>
      <c r="J201" s="239">
        <f t="shared" si="154"/>
        <v>924.69</v>
      </c>
      <c r="K201" s="109">
        <f t="shared" si="155"/>
        <v>5</v>
      </c>
      <c r="L201" s="109">
        <f t="shared" si="156"/>
        <v>1027.93</v>
      </c>
      <c r="M201" s="109">
        <f t="shared" si="157"/>
        <v>112.65</v>
      </c>
      <c r="N201" s="109">
        <f t="shared" si="158"/>
        <v>100</v>
      </c>
      <c r="O201" s="109">
        <f t="shared" si="159"/>
        <v>120</v>
      </c>
      <c r="P201" s="109">
        <f t="shared" si="160"/>
        <v>174.5</v>
      </c>
      <c r="Q201" s="109">
        <f t="shared" si="161"/>
        <v>202.42</v>
      </c>
      <c r="R201" s="109">
        <f t="shared" si="162"/>
        <v>234.81</v>
      </c>
      <c r="S201" s="109">
        <f t="shared" si="163"/>
        <v>250</v>
      </c>
      <c r="T201" s="109">
        <f t="shared" si="164"/>
        <v>645.77</v>
      </c>
      <c r="U201" s="109">
        <f t="shared" si="165"/>
        <v>1200</v>
      </c>
      <c r="V201" s="109">
        <f t="shared" si="166"/>
        <v>2639.24</v>
      </c>
      <c r="W201" s="109">
        <f t="shared" si="167"/>
        <v>6707.32</v>
      </c>
      <c r="X201" s="112"/>
      <c r="Y201" s="112"/>
    </row>
    <row r="202" spans="1:25" s="262" customFormat="1">
      <c r="A202" s="179">
        <v>151</v>
      </c>
      <c r="B202" s="106"/>
      <c r="C202" s="106">
        <v>1</v>
      </c>
      <c r="D202" s="106">
        <v>1</v>
      </c>
      <c r="E202" s="107" t="s">
        <v>156</v>
      </c>
      <c r="F202" s="108" t="s">
        <v>246</v>
      </c>
      <c r="G202" s="109">
        <f t="shared" si="151"/>
        <v>50</v>
      </c>
      <c r="H202" s="109">
        <f t="shared" si="152"/>
        <v>48.24</v>
      </c>
      <c r="I202" s="109">
        <f t="shared" si="153"/>
        <v>0</v>
      </c>
      <c r="J202" s="239">
        <f t="shared" si="154"/>
        <v>924.69</v>
      </c>
      <c r="K202" s="109">
        <f t="shared" si="155"/>
        <v>5</v>
      </c>
      <c r="L202" s="109">
        <f t="shared" si="156"/>
        <v>1027.93</v>
      </c>
      <c r="M202" s="109">
        <f t="shared" si="157"/>
        <v>112.65</v>
      </c>
      <c r="N202" s="109">
        <f t="shared" si="158"/>
        <v>100</v>
      </c>
      <c r="O202" s="109">
        <f t="shared" si="159"/>
        <v>120</v>
      </c>
      <c r="P202" s="109">
        <f t="shared" si="160"/>
        <v>174.5</v>
      </c>
      <c r="Q202" s="109">
        <f t="shared" si="161"/>
        <v>202.42</v>
      </c>
      <c r="R202" s="109">
        <f t="shared" si="162"/>
        <v>234.81</v>
      </c>
      <c r="S202" s="109">
        <f t="shared" si="163"/>
        <v>250</v>
      </c>
      <c r="T202" s="109">
        <f t="shared" si="164"/>
        <v>283.82</v>
      </c>
      <c r="U202" s="109">
        <f t="shared" si="165"/>
        <v>1200</v>
      </c>
      <c r="V202" s="109">
        <f t="shared" si="166"/>
        <v>3001.19</v>
      </c>
      <c r="W202" s="109">
        <f t="shared" si="167"/>
        <v>6707.32</v>
      </c>
      <c r="X202" s="112"/>
      <c r="Y202" s="112"/>
    </row>
    <row r="203" spans="1:25" s="262" customFormat="1">
      <c r="A203" s="179">
        <v>152</v>
      </c>
      <c r="B203" s="106">
        <v>2598</v>
      </c>
      <c r="C203" s="106">
        <v>1</v>
      </c>
      <c r="D203" s="106">
        <v>1</v>
      </c>
      <c r="E203" s="107" t="s">
        <v>156</v>
      </c>
      <c r="F203" s="108" t="s">
        <v>241</v>
      </c>
      <c r="G203" s="109">
        <f t="shared" si="151"/>
        <v>50</v>
      </c>
      <c r="H203" s="109">
        <f t="shared" si="152"/>
        <v>48.24</v>
      </c>
      <c r="I203" s="109">
        <f t="shared" si="153"/>
        <v>0</v>
      </c>
      <c r="J203" s="239">
        <f t="shared" si="154"/>
        <v>924.69</v>
      </c>
      <c r="K203" s="109">
        <f t="shared" si="155"/>
        <v>5</v>
      </c>
      <c r="L203" s="109">
        <f t="shared" si="156"/>
        <v>1027.93</v>
      </c>
      <c r="M203" s="109">
        <f t="shared" si="157"/>
        <v>112.65</v>
      </c>
      <c r="N203" s="109">
        <f t="shared" si="158"/>
        <v>100</v>
      </c>
      <c r="O203" s="109">
        <f t="shared" si="159"/>
        <v>120</v>
      </c>
      <c r="P203" s="109">
        <f t="shared" si="160"/>
        <v>174.5</v>
      </c>
      <c r="Q203" s="109">
        <f t="shared" si="161"/>
        <v>202.42</v>
      </c>
      <c r="R203" s="109">
        <f t="shared" si="162"/>
        <v>234.81</v>
      </c>
      <c r="S203" s="109">
        <f t="shared" si="163"/>
        <v>250</v>
      </c>
      <c r="T203" s="109">
        <f t="shared" si="164"/>
        <v>645.55999999999995</v>
      </c>
      <c r="U203" s="109">
        <f t="shared" si="165"/>
        <v>1200</v>
      </c>
      <c r="V203" s="109">
        <f t="shared" si="166"/>
        <v>2639.45</v>
      </c>
      <c r="W203" s="109">
        <f t="shared" si="167"/>
        <v>6707.32</v>
      </c>
      <c r="X203" s="112"/>
      <c r="Y203" s="112"/>
    </row>
    <row r="204" spans="1:25" s="262" customFormat="1">
      <c r="A204" s="179">
        <v>153</v>
      </c>
      <c r="B204" s="106">
        <v>2987</v>
      </c>
      <c r="C204" s="106">
        <v>1</v>
      </c>
      <c r="D204" s="106">
        <v>1</v>
      </c>
      <c r="E204" s="107" t="s">
        <v>156</v>
      </c>
      <c r="F204" s="108" t="s">
        <v>1630</v>
      </c>
      <c r="G204" s="109">
        <f t="shared" si="151"/>
        <v>50</v>
      </c>
      <c r="H204" s="109">
        <f t="shared" si="152"/>
        <v>48.24</v>
      </c>
      <c r="I204" s="109">
        <f t="shared" si="153"/>
        <v>0</v>
      </c>
      <c r="J204" s="239">
        <f t="shared" si="154"/>
        <v>924.69</v>
      </c>
      <c r="K204" s="109">
        <f t="shared" si="155"/>
        <v>5</v>
      </c>
      <c r="L204" s="109">
        <f t="shared" si="156"/>
        <v>1027.93</v>
      </c>
      <c r="M204" s="109">
        <f t="shared" si="157"/>
        <v>112.65</v>
      </c>
      <c r="N204" s="109">
        <f t="shared" si="158"/>
        <v>100</v>
      </c>
      <c r="O204" s="109">
        <f t="shared" si="159"/>
        <v>120</v>
      </c>
      <c r="P204" s="109">
        <f t="shared" si="160"/>
        <v>174.5</v>
      </c>
      <c r="Q204" s="109">
        <f t="shared" si="161"/>
        <v>202.42</v>
      </c>
      <c r="R204" s="109">
        <f t="shared" si="162"/>
        <v>234.81</v>
      </c>
      <c r="S204" s="109">
        <f t="shared" si="163"/>
        <v>250</v>
      </c>
      <c r="T204" s="109">
        <f t="shared" si="164"/>
        <v>647.26</v>
      </c>
      <c r="U204" s="109">
        <f t="shared" si="165"/>
        <v>1200</v>
      </c>
      <c r="V204" s="109">
        <f t="shared" si="166"/>
        <v>2637.75</v>
      </c>
      <c r="W204" s="109">
        <f t="shared" si="167"/>
        <v>6707.32</v>
      </c>
      <c r="X204" s="112"/>
      <c r="Y204" s="112"/>
    </row>
    <row r="205" spans="1:25" s="262" customFormat="1">
      <c r="A205" s="179">
        <v>206</v>
      </c>
      <c r="B205" s="106"/>
      <c r="C205" s="106">
        <v>1</v>
      </c>
      <c r="D205" s="106">
        <v>1</v>
      </c>
      <c r="E205" s="107" t="s">
        <v>156</v>
      </c>
      <c r="F205" s="108" t="s">
        <v>1745</v>
      </c>
      <c r="G205" s="109">
        <f t="shared" si="151"/>
        <v>50</v>
      </c>
      <c r="H205" s="109">
        <f t="shared" si="152"/>
        <v>48.24</v>
      </c>
      <c r="I205" s="109">
        <f t="shared" si="153"/>
        <v>0</v>
      </c>
      <c r="J205" s="239">
        <f t="shared" si="154"/>
        <v>924.69</v>
      </c>
      <c r="K205" s="109">
        <f t="shared" si="155"/>
        <v>5</v>
      </c>
      <c r="L205" s="109">
        <f t="shared" si="156"/>
        <v>1027.93</v>
      </c>
      <c r="M205" s="109">
        <f t="shared" si="157"/>
        <v>112.65</v>
      </c>
      <c r="N205" s="109">
        <f t="shared" si="158"/>
        <v>100</v>
      </c>
      <c r="O205" s="109">
        <f t="shared" si="159"/>
        <v>120</v>
      </c>
      <c r="P205" s="109">
        <f t="shared" si="160"/>
        <v>174.5</v>
      </c>
      <c r="Q205" s="109">
        <f t="shared" si="161"/>
        <v>202.42</v>
      </c>
      <c r="R205" s="109">
        <f t="shared" si="162"/>
        <v>234.81</v>
      </c>
      <c r="S205" s="109">
        <f t="shared" si="163"/>
        <v>250</v>
      </c>
      <c r="T205" s="109">
        <f t="shared" si="164"/>
        <v>88.34</v>
      </c>
      <c r="U205" s="109">
        <f t="shared" si="165"/>
        <v>280</v>
      </c>
      <c r="V205" s="109">
        <f t="shared" si="166"/>
        <v>4116.67</v>
      </c>
      <c r="W205" s="109">
        <f t="shared" si="167"/>
        <v>6707.32</v>
      </c>
      <c r="X205" s="112"/>
      <c r="Y205" s="112"/>
    </row>
    <row r="206" spans="1:25" s="262" customFormat="1">
      <c r="A206" s="179">
        <v>687</v>
      </c>
      <c r="B206" s="106"/>
      <c r="C206" s="106">
        <v>1</v>
      </c>
      <c r="D206" s="106">
        <v>1</v>
      </c>
      <c r="E206" s="107" t="s">
        <v>156</v>
      </c>
      <c r="F206" s="108" t="s">
        <v>810</v>
      </c>
      <c r="G206" s="109">
        <f t="shared" si="151"/>
        <v>50</v>
      </c>
      <c r="H206" s="109">
        <f t="shared" si="152"/>
        <v>48.24</v>
      </c>
      <c r="I206" s="109">
        <f t="shared" si="153"/>
        <v>0</v>
      </c>
      <c r="J206" s="239">
        <f t="shared" si="154"/>
        <v>924.69</v>
      </c>
      <c r="K206" s="109">
        <f t="shared" si="155"/>
        <v>5</v>
      </c>
      <c r="L206" s="109">
        <f t="shared" si="156"/>
        <v>1027.93</v>
      </c>
      <c r="M206" s="109">
        <f t="shared" si="157"/>
        <v>112.65</v>
      </c>
      <c r="N206" s="109">
        <f t="shared" si="158"/>
        <v>100</v>
      </c>
      <c r="O206" s="109">
        <f t="shared" si="159"/>
        <v>120</v>
      </c>
      <c r="P206" s="109">
        <f t="shared" si="160"/>
        <v>174.5</v>
      </c>
      <c r="Q206" s="109">
        <f t="shared" si="161"/>
        <v>202.42</v>
      </c>
      <c r="R206" s="109">
        <f t="shared" si="162"/>
        <v>234.81</v>
      </c>
      <c r="S206" s="109">
        <f t="shared" si="163"/>
        <v>250</v>
      </c>
      <c r="T206" s="109">
        <f t="shared" si="164"/>
        <v>273.62</v>
      </c>
      <c r="U206" s="109">
        <f t="shared" si="165"/>
        <v>580</v>
      </c>
      <c r="V206" s="109">
        <f t="shared" si="166"/>
        <v>3631.39</v>
      </c>
      <c r="W206" s="109">
        <f t="shared" si="167"/>
        <v>6707.32</v>
      </c>
      <c r="X206" s="112"/>
      <c r="Y206" s="112"/>
    </row>
    <row r="207" spans="1:25" s="262" customFormat="1">
      <c r="A207" s="179">
        <v>339</v>
      </c>
      <c r="B207" s="106"/>
      <c r="C207" s="106">
        <v>1</v>
      </c>
      <c r="D207" s="106">
        <v>2</v>
      </c>
      <c r="E207" s="107" t="s">
        <v>161</v>
      </c>
      <c r="F207" s="111" t="s">
        <v>364</v>
      </c>
      <c r="G207" s="109">
        <f t="shared" si="151"/>
        <v>50</v>
      </c>
      <c r="H207" s="109">
        <f t="shared" si="152"/>
        <v>23.41</v>
      </c>
      <c r="I207" s="109">
        <f t="shared" si="153"/>
        <v>0</v>
      </c>
      <c r="J207" s="239">
        <f t="shared" si="154"/>
        <v>492.53</v>
      </c>
      <c r="K207" s="109">
        <f t="shared" si="155"/>
        <v>5</v>
      </c>
      <c r="L207" s="109">
        <f t="shared" si="156"/>
        <v>570.94000000000005</v>
      </c>
      <c r="M207" s="109">
        <f t="shared" si="157"/>
        <v>69.180000000000007</v>
      </c>
      <c r="N207" s="109">
        <f t="shared" si="158"/>
        <v>100</v>
      </c>
      <c r="O207" s="109">
        <f t="shared" si="159"/>
        <v>105</v>
      </c>
      <c r="P207" s="109">
        <f t="shared" si="160"/>
        <v>94.43</v>
      </c>
      <c r="Q207" s="109">
        <f t="shared" si="161"/>
        <v>109.54</v>
      </c>
      <c r="R207" s="109">
        <f t="shared" si="162"/>
        <v>127.06</v>
      </c>
      <c r="S207" s="109">
        <f t="shared" si="163"/>
        <v>180</v>
      </c>
      <c r="T207" s="109">
        <f t="shared" si="164"/>
        <v>0</v>
      </c>
      <c r="U207" s="109">
        <f t="shared" si="165"/>
        <v>0</v>
      </c>
      <c r="V207" s="109">
        <f t="shared" si="166"/>
        <v>651.85</v>
      </c>
      <c r="W207" s="109">
        <f t="shared" si="167"/>
        <v>2008</v>
      </c>
      <c r="X207" s="112"/>
      <c r="Y207" s="112"/>
    </row>
    <row r="208" spans="1:25" s="262" customFormat="1">
      <c r="A208" s="179">
        <v>131</v>
      </c>
      <c r="B208" s="106">
        <v>4099</v>
      </c>
      <c r="C208" s="106">
        <v>1</v>
      </c>
      <c r="D208" s="106">
        <v>1</v>
      </c>
      <c r="E208" s="107" t="s">
        <v>163</v>
      </c>
      <c r="F208" s="108" t="s">
        <v>1025</v>
      </c>
      <c r="G208" s="109">
        <f t="shared" si="151"/>
        <v>50</v>
      </c>
      <c r="H208" s="109">
        <f t="shared" si="152"/>
        <v>39.31</v>
      </c>
      <c r="I208" s="109">
        <f t="shared" si="153"/>
        <v>0</v>
      </c>
      <c r="J208" s="239">
        <f t="shared" si="154"/>
        <v>785.63</v>
      </c>
      <c r="K208" s="109">
        <f t="shared" si="155"/>
        <v>5</v>
      </c>
      <c r="L208" s="109">
        <f t="shared" si="156"/>
        <v>879.94</v>
      </c>
      <c r="M208" s="109">
        <f t="shared" si="157"/>
        <v>95.75</v>
      </c>
      <c r="N208" s="109">
        <f t="shared" si="158"/>
        <v>100</v>
      </c>
      <c r="O208" s="109">
        <f t="shared" si="159"/>
        <v>110</v>
      </c>
      <c r="P208" s="109">
        <f t="shared" si="160"/>
        <v>148.12</v>
      </c>
      <c r="Q208" s="109">
        <f t="shared" si="161"/>
        <v>171.82</v>
      </c>
      <c r="R208" s="109">
        <f t="shared" si="162"/>
        <v>199.31</v>
      </c>
      <c r="S208" s="109">
        <f t="shared" si="163"/>
        <v>210</v>
      </c>
      <c r="T208" s="109">
        <f t="shared" si="164"/>
        <v>283.16000000000003</v>
      </c>
      <c r="U208" s="109">
        <f t="shared" si="165"/>
        <v>580</v>
      </c>
      <c r="V208" s="109">
        <f t="shared" si="166"/>
        <v>229.9</v>
      </c>
      <c r="W208" s="109">
        <f t="shared" si="167"/>
        <v>3008</v>
      </c>
      <c r="X208" s="112"/>
      <c r="Y208" s="112"/>
    </row>
    <row r="209" spans="1:25" s="262" customFormat="1">
      <c r="A209" s="179">
        <v>155</v>
      </c>
      <c r="B209" s="106">
        <v>2267</v>
      </c>
      <c r="C209" s="106">
        <v>1</v>
      </c>
      <c r="D209" s="106">
        <v>1</v>
      </c>
      <c r="E209" s="107" t="s">
        <v>163</v>
      </c>
      <c r="F209" s="108" t="s">
        <v>245</v>
      </c>
      <c r="G209" s="109">
        <f t="shared" si="151"/>
        <v>50</v>
      </c>
      <c r="H209" s="109">
        <f t="shared" si="152"/>
        <v>39.31</v>
      </c>
      <c r="I209" s="109">
        <f t="shared" si="153"/>
        <v>0</v>
      </c>
      <c r="J209" s="239">
        <f t="shared" si="154"/>
        <v>785.63</v>
      </c>
      <c r="K209" s="109">
        <f t="shared" si="155"/>
        <v>5</v>
      </c>
      <c r="L209" s="109">
        <f t="shared" si="156"/>
        <v>879.94</v>
      </c>
      <c r="M209" s="109">
        <f t="shared" si="157"/>
        <v>95.75</v>
      </c>
      <c r="N209" s="109">
        <f t="shared" si="158"/>
        <v>100</v>
      </c>
      <c r="O209" s="109">
        <f t="shared" si="159"/>
        <v>110</v>
      </c>
      <c r="P209" s="109">
        <f t="shared" si="160"/>
        <v>148.12</v>
      </c>
      <c r="Q209" s="109">
        <f t="shared" si="161"/>
        <v>171.82</v>
      </c>
      <c r="R209" s="109">
        <f t="shared" si="162"/>
        <v>199.31</v>
      </c>
      <c r="S209" s="109">
        <f t="shared" si="163"/>
        <v>210</v>
      </c>
      <c r="T209" s="109">
        <f t="shared" si="164"/>
        <v>250.68</v>
      </c>
      <c r="U209" s="109">
        <f t="shared" si="165"/>
        <v>580</v>
      </c>
      <c r="V209" s="109">
        <f t="shared" si="166"/>
        <v>262.38</v>
      </c>
      <c r="W209" s="109">
        <f t="shared" si="167"/>
        <v>3008</v>
      </c>
      <c r="X209" s="112"/>
      <c r="Y209" s="112"/>
    </row>
    <row r="210" spans="1:25" s="262" customFormat="1">
      <c r="A210" s="179">
        <v>633</v>
      </c>
      <c r="B210" s="106"/>
      <c r="C210" s="106">
        <v>1</v>
      </c>
      <c r="D210" s="106">
        <v>1</v>
      </c>
      <c r="E210" s="107" t="s">
        <v>156</v>
      </c>
      <c r="F210" s="108" t="s">
        <v>1024</v>
      </c>
      <c r="G210" s="109">
        <f t="shared" si="151"/>
        <v>50</v>
      </c>
      <c r="H210" s="109">
        <f t="shared" si="152"/>
        <v>48.24</v>
      </c>
      <c r="I210" s="109">
        <f t="shared" si="153"/>
        <v>0</v>
      </c>
      <c r="J210" s="239">
        <f t="shared" si="154"/>
        <v>924.69</v>
      </c>
      <c r="K210" s="109">
        <f t="shared" si="155"/>
        <v>5</v>
      </c>
      <c r="L210" s="109">
        <f t="shared" si="156"/>
        <v>1027.93</v>
      </c>
      <c r="M210" s="109">
        <f t="shared" si="157"/>
        <v>112.65</v>
      </c>
      <c r="N210" s="109">
        <f t="shared" si="158"/>
        <v>100</v>
      </c>
      <c r="O210" s="109">
        <f t="shared" si="159"/>
        <v>120</v>
      </c>
      <c r="P210" s="109">
        <f t="shared" si="160"/>
        <v>174.5</v>
      </c>
      <c r="Q210" s="109">
        <f t="shared" si="161"/>
        <v>202.42</v>
      </c>
      <c r="R210" s="109">
        <f t="shared" si="162"/>
        <v>234.81</v>
      </c>
      <c r="S210" s="109">
        <f t="shared" si="163"/>
        <v>250</v>
      </c>
      <c r="T210" s="109">
        <f t="shared" si="164"/>
        <v>277.08</v>
      </c>
      <c r="U210" s="109">
        <f t="shared" si="165"/>
        <v>580</v>
      </c>
      <c r="V210" s="109">
        <f t="shared" si="166"/>
        <v>3627.93</v>
      </c>
      <c r="W210" s="109">
        <f t="shared" si="167"/>
        <v>6707.32</v>
      </c>
      <c r="X210" s="112"/>
      <c r="Y210" s="112"/>
    </row>
    <row r="211" spans="1:25" s="262" customFormat="1">
      <c r="A211" s="179">
        <v>84</v>
      </c>
      <c r="B211" s="106"/>
      <c r="C211" s="106">
        <v>1</v>
      </c>
      <c r="D211" s="106">
        <v>1</v>
      </c>
      <c r="E211" s="107" t="s">
        <v>157</v>
      </c>
      <c r="F211" s="108" t="s">
        <v>1072</v>
      </c>
      <c r="G211" s="109">
        <f t="shared" si="151"/>
        <v>50</v>
      </c>
      <c r="H211" s="109">
        <f t="shared" si="152"/>
        <v>39.299999999999997</v>
      </c>
      <c r="I211" s="109">
        <f t="shared" si="153"/>
        <v>0</v>
      </c>
      <c r="J211" s="239">
        <f t="shared" si="154"/>
        <v>684.63</v>
      </c>
      <c r="K211" s="109">
        <f t="shared" si="155"/>
        <v>5</v>
      </c>
      <c r="L211" s="109">
        <f t="shared" si="156"/>
        <v>778.93</v>
      </c>
      <c r="M211" s="109">
        <f t="shared" si="157"/>
        <v>95.75</v>
      </c>
      <c r="N211" s="109">
        <f t="shared" si="158"/>
        <v>100</v>
      </c>
      <c r="O211" s="109">
        <f t="shared" si="159"/>
        <v>120</v>
      </c>
      <c r="P211" s="109">
        <f t="shared" si="160"/>
        <v>131.96</v>
      </c>
      <c r="Q211" s="109">
        <f t="shared" si="161"/>
        <v>153.07</v>
      </c>
      <c r="R211" s="109">
        <f t="shared" si="162"/>
        <v>177.57</v>
      </c>
      <c r="S211" s="109">
        <f t="shared" si="163"/>
        <v>250</v>
      </c>
      <c r="T211" s="109">
        <f t="shared" si="164"/>
        <v>287.08999999999997</v>
      </c>
      <c r="U211" s="109">
        <f t="shared" si="165"/>
        <v>560</v>
      </c>
      <c r="V211" s="109">
        <f t="shared" si="166"/>
        <v>4052.95</v>
      </c>
      <c r="W211" s="109">
        <f t="shared" si="167"/>
        <v>6707.32</v>
      </c>
      <c r="X211" s="112"/>
      <c r="Y211" s="112"/>
    </row>
    <row r="212" spans="1:25" s="262" customFormat="1">
      <c r="A212" s="180">
        <v>154</v>
      </c>
      <c r="B212" s="110">
        <v>3286</v>
      </c>
      <c r="C212" s="106">
        <v>1</v>
      </c>
      <c r="D212" s="106">
        <v>1</v>
      </c>
      <c r="E212" s="107" t="s">
        <v>157</v>
      </c>
      <c r="F212" s="108" t="s">
        <v>1070</v>
      </c>
      <c r="G212" s="109">
        <f t="shared" si="151"/>
        <v>50</v>
      </c>
      <c r="H212" s="109">
        <f t="shared" si="152"/>
        <v>39.299999999999997</v>
      </c>
      <c r="I212" s="109">
        <f t="shared" si="153"/>
        <v>0</v>
      </c>
      <c r="J212" s="239">
        <f t="shared" si="154"/>
        <v>684.63</v>
      </c>
      <c r="K212" s="109">
        <f t="shared" si="155"/>
        <v>5</v>
      </c>
      <c r="L212" s="109">
        <f t="shared" si="156"/>
        <v>778.93</v>
      </c>
      <c r="M212" s="109">
        <f t="shared" si="157"/>
        <v>95.75</v>
      </c>
      <c r="N212" s="109">
        <f t="shared" si="158"/>
        <v>100</v>
      </c>
      <c r="O212" s="109">
        <f t="shared" si="159"/>
        <v>120</v>
      </c>
      <c r="P212" s="109">
        <f t="shared" si="160"/>
        <v>131.96</v>
      </c>
      <c r="Q212" s="109">
        <f t="shared" si="161"/>
        <v>153.07</v>
      </c>
      <c r="R212" s="109">
        <f t="shared" si="162"/>
        <v>177.57</v>
      </c>
      <c r="S212" s="109">
        <f t="shared" si="163"/>
        <v>250</v>
      </c>
      <c r="T212" s="109">
        <f t="shared" si="164"/>
        <v>270.98</v>
      </c>
      <c r="U212" s="109">
        <f t="shared" si="165"/>
        <v>560</v>
      </c>
      <c r="V212" s="109">
        <f t="shared" si="166"/>
        <v>4069.06</v>
      </c>
      <c r="W212" s="109">
        <f t="shared" si="167"/>
        <v>6707.32</v>
      </c>
      <c r="X212" s="112"/>
      <c r="Y212" s="112"/>
    </row>
    <row r="213" spans="1:25" s="262" customFormat="1">
      <c r="A213" s="179">
        <v>159</v>
      </c>
      <c r="B213" s="106">
        <v>4079</v>
      </c>
      <c r="C213" s="106">
        <v>1</v>
      </c>
      <c r="D213" s="106">
        <v>1</v>
      </c>
      <c r="E213" s="107" t="s">
        <v>160</v>
      </c>
      <c r="F213" s="108" t="s">
        <v>247</v>
      </c>
      <c r="G213" s="109">
        <f t="shared" si="151"/>
        <v>50</v>
      </c>
      <c r="H213" s="109">
        <f t="shared" si="152"/>
        <v>32.17</v>
      </c>
      <c r="I213" s="109">
        <f t="shared" si="153"/>
        <v>0</v>
      </c>
      <c r="J213" s="239">
        <f t="shared" si="154"/>
        <v>587.77</v>
      </c>
      <c r="K213" s="109">
        <f t="shared" si="155"/>
        <v>5</v>
      </c>
      <c r="L213" s="109">
        <f t="shared" si="156"/>
        <v>674.94</v>
      </c>
      <c r="M213" s="109">
        <f t="shared" si="157"/>
        <v>81.39</v>
      </c>
      <c r="N213" s="109">
        <f t="shared" si="158"/>
        <v>100</v>
      </c>
      <c r="O213" s="109">
        <f t="shared" si="159"/>
        <v>110</v>
      </c>
      <c r="P213" s="109">
        <f t="shared" si="160"/>
        <v>113.02</v>
      </c>
      <c r="Q213" s="109">
        <f t="shared" si="161"/>
        <v>131.11000000000001</v>
      </c>
      <c r="R213" s="109">
        <f t="shared" si="162"/>
        <v>152.08000000000001</v>
      </c>
      <c r="S213" s="109">
        <f t="shared" si="163"/>
        <v>210</v>
      </c>
      <c r="T213" s="109">
        <f t="shared" si="164"/>
        <v>120.36</v>
      </c>
      <c r="U213" s="109">
        <f t="shared" si="165"/>
        <v>560</v>
      </c>
      <c r="V213" s="109">
        <f t="shared" si="166"/>
        <v>755.1</v>
      </c>
      <c r="W213" s="109">
        <f t="shared" si="167"/>
        <v>3008</v>
      </c>
      <c r="X213" s="112"/>
      <c r="Y213" s="112"/>
    </row>
    <row r="214" spans="1:25" s="262" customFormat="1">
      <c r="A214" s="331">
        <v>619</v>
      </c>
      <c r="B214" s="329">
        <v>3397</v>
      </c>
      <c r="C214" s="329">
        <v>1</v>
      </c>
      <c r="D214" s="329">
        <v>1</v>
      </c>
      <c r="E214" s="270" t="s">
        <v>644</v>
      </c>
      <c r="F214" s="111" t="s">
        <v>1904</v>
      </c>
      <c r="G214" s="109">
        <f t="shared" si="151"/>
        <v>25</v>
      </c>
      <c r="H214" s="109">
        <f t="shared" si="152"/>
        <v>14.37</v>
      </c>
      <c r="I214" s="109">
        <f t="shared" si="153"/>
        <v>0</v>
      </c>
      <c r="J214" s="239">
        <f t="shared" si="154"/>
        <v>343.6</v>
      </c>
      <c r="K214" s="109">
        <f t="shared" si="155"/>
        <v>0</v>
      </c>
      <c r="L214" s="109">
        <f t="shared" si="156"/>
        <v>382.97</v>
      </c>
      <c r="M214" s="109">
        <f t="shared" si="157"/>
        <v>40.700000000000003</v>
      </c>
      <c r="N214" s="109">
        <f t="shared" si="158"/>
        <v>100</v>
      </c>
      <c r="O214" s="109">
        <f t="shared" si="159"/>
        <v>30</v>
      </c>
      <c r="P214" s="109">
        <f t="shared" si="160"/>
        <v>63.79</v>
      </c>
      <c r="Q214" s="109">
        <f t="shared" si="161"/>
        <v>74</v>
      </c>
      <c r="R214" s="109">
        <f t="shared" si="162"/>
        <v>85.84</v>
      </c>
      <c r="S214" s="109">
        <f t="shared" si="163"/>
        <v>80</v>
      </c>
      <c r="T214" s="109">
        <f t="shared" si="164"/>
        <v>0</v>
      </c>
      <c r="U214" s="109">
        <f t="shared" si="165"/>
        <v>0</v>
      </c>
      <c r="V214" s="109">
        <f t="shared" si="166"/>
        <v>146.69999999999999</v>
      </c>
      <c r="W214" s="109">
        <f t="shared" si="167"/>
        <v>1004</v>
      </c>
      <c r="X214" s="112"/>
      <c r="Y214" s="112"/>
    </row>
    <row r="215" spans="1:25" s="262" customFormat="1">
      <c r="A215" s="179">
        <v>960</v>
      </c>
      <c r="B215" s="106"/>
      <c r="C215" s="106">
        <v>1</v>
      </c>
      <c r="D215" s="106">
        <v>1</v>
      </c>
      <c r="E215" s="107" t="s">
        <v>160</v>
      </c>
      <c r="F215" s="108" t="s">
        <v>272</v>
      </c>
      <c r="G215" s="109">
        <f t="shared" si="151"/>
        <v>50</v>
      </c>
      <c r="H215" s="109">
        <f t="shared" si="152"/>
        <v>32.17</v>
      </c>
      <c r="I215" s="109">
        <f t="shared" si="153"/>
        <v>0</v>
      </c>
      <c r="J215" s="239">
        <f t="shared" si="154"/>
        <v>587.77</v>
      </c>
      <c r="K215" s="109">
        <f t="shared" si="155"/>
        <v>5</v>
      </c>
      <c r="L215" s="109">
        <f t="shared" si="156"/>
        <v>674.94</v>
      </c>
      <c r="M215" s="109">
        <f t="shared" si="157"/>
        <v>81.39</v>
      </c>
      <c r="N215" s="109">
        <f t="shared" si="158"/>
        <v>100</v>
      </c>
      <c r="O215" s="109">
        <f t="shared" si="159"/>
        <v>110</v>
      </c>
      <c r="P215" s="109">
        <f t="shared" si="160"/>
        <v>113.02</v>
      </c>
      <c r="Q215" s="109">
        <f t="shared" si="161"/>
        <v>131.11000000000001</v>
      </c>
      <c r="R215" s="109">
        <f t="shared" si="162"/>
        <v>152.08000000000001</v>
      </c>
      <c r="S215" s="109">
        <f t="shared" si="163"/>
        <v>210</v>
      </c>
      <c r="T215" s="109">
        <f t="shared" si="164"/>
        <v>283.17</v>
      </c>
      <c r="U215" s="109">
        <f t="shared" si="165"/>
        <v>560</v>
      </c>
      <c r="V215" s="109">
        <f t="shared" si="166"/>
        <v>592.29</v>
      </c>
      <c r="W215" s="109">
        <f t="shared" si="167"/>
        <v>3008</v>
      </c>
      <c r="X215" s="112"/>
      <c r="Y215" s="112"/>
    </row>
    <row r="216" spans="1:25" s="262" customFormat="1">
      <c r="A216" s="179">
        <v>160</v>
      </c>
      <c r="B216" s="106"/>
      <c r="C216" s="106">
        <v>1</v>
      </c>
      <c r="D216" s="106">
        <v>1</v>
      </c>
      <c r="E216" s="107" t="s">
        <v>160</v>
      </c>
      <c r="F216" s="108" t="s">
        <v>631</v>
      </c>
      <c r="G216" s="109">
        <f t="shared" si="151"/>
        <v>50</v>
      </c>
      <c r="H216" s="109">
        <f t="shared" si="152"/>
        <v>32.17</v>
      </c>
      <c r="I216" s="109">
        <f t="shared" si="153"/>
        <v>0</v>
      </c>
      <c r="J216" s="239">
        <f t="shared" si="154"/>
        <v>587.77</v>
      </c>
      <c r="K216" s="109">
        <f t="shared" si="155"/>
        <v>5</v>
      </c>
      <c r="L216" s="109">
        <f t="shared" si="156"/>
        <v>674.94</v>
      </c>
      <c r="M216" s="109">
        <f t="shared" si="157"/>
        <v>81.39</v>
      </c>
      <c r="N216" s="109">
        <f t="shared" si="158"/>
        <v>100</v>
      </c>
      <c r="O216" s="109">
        <f t="shared" si="159"/>
        <v>110</v>
      </c>
      <c r="P216" s="109">
        <f t="shared" si="160"/>
        <v>113.02</v>
      </c>
      <c r="Q216" s="109">
        <f t="shared" si="161"/>
        <v>131.11000000000001</v>
      </c>
      <c r="R216" s="109">
        <f t="shared" si="162"/>
        <v>152.08000000000001</v>
      </c>
      <c r="S216" s="109">
        <f t="shared" si="163"/>
        <v>210</v>
      </c>
      <c r="T216" s="109">
        <f t="shared" si="164"/>
        <v>86.61</v>
      </c>
      <c r="U216" s="109">
        <f t="shared" si="165"/>
        <v>280</v>
      </c>
      <c r="V216" s="109">
        <f t="shared" si="166"/>
        <v>1068.8499999999999</v>
      </c>
      <c r="W216" s="109">
        <f t="shared" si="167"/>
        <v>3008</v>
      </c>
      <c r="X216" s="112"/>
      <c r="Y216" s="112"/>
    </row>
    <row r="217" spans="1:25" s="262" customFormat="1">
      <c r="A217" s="179">
        <v>163</v>
      </c>
      <c r="B217" s="106">
        <v>4080</v>
      </c>
      <c r="C217" s="106">
        <v>1</v>
      </c>
      <c r="D217" s="106">
        <v>0</v>
      </c>
      <c r="E217" s="107" t="s">
        <v>161</v>
      </c>
      <c r="F217" s="264" t="s">
        <v>364</v>
      </c>
      <c r="G217" s="109">
        <f t="shared" si="151"/>
        <v>50</v>
      </c>
      <c r="H217" s="109">
        <f t="shared" si="152"/>
        <v>23.41</v>
      </c>
      <c r="I217" s="109">
        <f t="shared" si="153"/>
        <v>0</v>
      </c>
      <c r="J217" s="239">
        <f t="shared" si="154"/>
        <v>492.53</v>
      </c>
      <c r="K217" s="109">
        <f t="shared" si="155"/>
        <v>5</v>
      </c>
      <c r="L217" s="109">
        <f t="shared" si="156"/>
        <v>570.94000000000005</v>
      </c>
      <c r="M217" s="109">
        <f t="shared" si="157"/>
        <v>69.180000000000007</v>
      </c>
      <c r="N217" s="109">
        <f t="shared" si="158"/>
        <v>100</v>
      </c>
      <c r="O217" s="109">
        <f t="shared" si="159"/>
        <v>105</v>
      </c>
      <c r="P217" s="109">
        <f t="shared" si="160"/>
        <v>94.43</v>
      </c>
      <c r="Q217" s="109">
        <f t="shared" si="161"/>
        <v>109.54</v>
      </c>
      <c r="R217" s="109">
        <f t="shared" si="162"/>
        <v>127.06</v>
      </c>
      <c r="S217" s="109">
        <f t="shared" si="163"/>
        <v>180</v>
      </c>
      <c r="T217" s="109">
        <f t="shared" si="164"/>
        <v>0</v>
      </c>
      <c r="U217" s="109">
        <f t="shared" si="165"/>
        <v>0</v>
      </c>
      <c r="V217" s="109">
        <f t="shared" si="166"/>
        <v>0</v>
      </c>
      <c r="W217" s="109">
        <f t="shared" si="167"/>
        <v>1356.15</v>
      </c>
      <c r="X217" s="112"/>
      <c r="Y217" s="112"/>
    </row>
    <row r="218" spans="1:25" s="262" customFormat="1">
      <c r="A218" s="180">
        <v>165</v>
      </c>
      <c r="B218" s="110"/>
      <c r="C218" s="106">
        <v>1</v>
      </c>
      <c r="D218" s="106">
        <v>1</v>
      </c>
      <c r="E218" s="107" t="s">
        <v>644</v>
      </c>
      <c r="F218" s="108" t="s">
        <v>5</v>
      </c>
      <c r="G218" s="109">
        <f t="shared" si="151"/>
        <v>25</v>
      </c>
      <c r="H218" s="109">
        <f t="shared" si="152"/>
        <v>14.37</v>
      </c>
      <c r="I218" s="109">
        <f t="shared" si="153"/>
        <v>0</v>
      </c>
      <c r="J218" s="239">
        <f t="shared" si="154"/>
        <v>343.6</v>
      </c>
      <c r="K218" s="109">
        <f t="shared" si="155"/>
        <v>0</v>
      </c>
      <c r="L218" s="109">
        <f t="shared" si="156"/>
        <v>382.97</v>
      </c>
      <c r="M218" s="109">
        <f t="shared" si="157"/>
        <v>40.700000000000003</v>
      </c>
      <c r="N218" s="109">
        <f t="shared" si="158"/>
        <v>100</v>
      </c>
      <c r="O218" s="109">
        <f t="shared" si="159"/>
        <v>30</v>
      </c>
      <c r="P218" s="109">
        <f t="shared" si="160"/>
        <v>63.79</v>
      </c>
      <c r="Q218" s="109">
        <f t="shared" si="161"/>
        <v>74</v>
      </c>
      <c r="R218" s="109">
        <f t="shared" si="162"/>
        <v>85.84</v>
      </c>
      <c r="S218" s="109">
        <f t="shared" si="163"/>
        <v>80</v>
      </c>
      <c r="T218" s="109">
        <f t="shared" si="164"/>
        <v>0</v>
      </c>
      <c r="U218" s="109">
        <f t="shared" si="165"/>
        <v>140</v>
      </c>
      <c r="V218" s="109">
        <f t="shared" si="166"/>
        <v>6.7</v>
      </c>
      <c r="W218" s="109">
        <f t="shared" si="167"/>
        <v>1004</v>
      </c>
      <c r="X218" s="112"/>
      <c r="Y218" s="112"/>
    </row>
    <row r="219" spans="1:25" s="262" customFormat="1">
      <c r="A219" s="179">
        <v>970</v>
      </c>
      <c r="B219" s="106">
        <v>4077</v>
      </c>
      <c r="C219" s="106">
        <v>1</v>
      </c>
      <c r="D219" s="106">
        <v>1</v>
      </c>
      <c r="E219" s="107" t="s">
        <v>647</v>
      </c>
      <c r="F219" s="108" t="s">
        <v>1765</v>
      </c>
      <c r="G219" s="109">
        <f>VLOOKUP(E219,REMU,3,0)</f>
        <v>25</v>
      </c>
      <c r="H219" s="109">
        <f>VLOOKUP(E219,REMU,4,0)</f>
        <v>17.36</v>
      </c>
      <c r="I219" s="109">
        <f>VLOOKUP(E219,REMU,8,0)</f>
        <v>0</v>
      </c>
      <c r="J219" s="239">
        <f>VLOOKUP(E219,REMU,7,0)</f>
        <v>412.6</v>
      </c>
      <c r="K219" s="109">
        <f>VLOOKUP(E219,REMU,10,0)</f>
        <v>0</v>
      </c>
      <c r="L219" s="109">
        <f t="shared" si="156"/>
        <v>454.96</v>
      </c>
      <c r="M219" s="109">
        <f>VLOOKUP(E219,REMU,12,0)</f>
        <v>47.88</v>
      </c>
      <c r="N219" s="109">
        <f>VLOOKUP(E219,REMU,13,0)</f>
        <v>100</v>
      </c>
      <c r="O219" s="109">
        <f>VLOOKUP(E219,REMU,19,0)</f>
        <v>40</v>
      </c>
      <c r="P219" s="109">
        <f>VLOOKUP(E219,REMU,16,0)</f>
        <v>76.459999999999994</v>
      </c>
      <c r="Q219" s="109">
        <f>VLOOKUP(E219,REMU,17,0)</f>
        <v>88.69</v>
      </c>
      <c r="R219" s="109">
        <f>VLOOKUP(E219,REMU,18,0)</f>
        <v>102.88</v>
      </c>
      <c r="S219" s="109">
        <f>VLOOKUP(E219,DSUP,2,FALSE)</f>
        <v>110</v>
      </c>
      <c r="T219" s="109">
        <f>IF(F219="VACANTE",0,VLOOKUP(F219,HOMO,8,0))</f>
        <v>86.61</v>
      </c>
      <c r="U219" s="109">
        <f>IF(F219="VACANTE",0,VLOOKUP(F219,HOMO,9,0))</f>
        <v>280</v>
      </c>
      <c r="V219" s="109">
        <f t="shared" si="166"/>
        <v>116.52</v>
      </c>
      <c r="W219" s="109">
        <f t="shared" si="167"/>
        <v>1504</v>
      </c>
      <c r="X219" s="112"/>
      <c r="Y219" s="263"/>
    </row>
    <row r="220" spans="1:25" s="262" customFormat="1">
      <c r="A220" s="179">
        <v>169</v>
      </c>
      <c r="B220" s="106">
        <v>4082</v>
      </c>
      <c r="C220" s="106">
        <v>1</v>
      </c>
      <c r="D220" s="106">
        <v>1</v>
      </c>
      <c r="E220" s="107" t="s">
        <v>651</v>
      </c>
      <c r="F220" s="108" t="s">
        <v>1766</v>
      </c>
      <c r="G220" s="109">
        <f t="shared" si="151"/>
        <v>12.5</v>
      </c>
      <c r="H220" s="109">
        <f t="shared" si="152"/>
        <v>7.18</v>
      </c>
      <c r="I220" s="109">
        <f t="shared" si="153"/>
        <v>0</v>
      </c>
      <c r="J220" s="239">
        <f t="shared" si="154"/>
        <v>171.8</v>
      </c>
      <c r="K220" s="109">
        <f t="shared" si="155"/>
        <v>0</v>
      </c>
      <c r="L220" s="109">
        <f t="shared" si="156"/>
        <v>191.48</v>
      </c>
      <c r="M220" s="109">
        <f t="shared" si="157"/>
        <v>20.36</v>
      </c>
      <c r="N220" s="109">
        <f t="shared" si="158"/>
        <v>100</v>
      </c>
      <c r="O220" s="109">
        <f t="shared" si="159"/>
        <v>30</v>
      </c>
      <c r="P220" s="109">
        <f t="shared" si="160"/>
        <v>31.9</v>
      </c>
      <c r="Q220" s="109">
        <f t="shared" si="161"/>
        <v>37</v>
      </c>
      <c r="R220" s="109">
        <f t="shared" si="162"/>
        <v>42.92</v>
      </c>
      <c r="S220" s="109">
        <f t="shared" si="163"/>
        <v>40</v>
      </c>
      <c r="T220" s="109">
        <f t="shared" si="164"/>
        <v>0</v>
      </c>
      <c r="U220" s="109">
        <f t="shared" si="165"/>
        <v>70</v>
      </c>
      <c r="V220" s="109">
        <f t="shared" si="166"/>
        <v>-61.66</v>
      </c>
      <c r="W220" s="109">
        <f t="shared" si="167"/>
        <v>502</v>
      </c>
      <c r="X220" s="112"/>
      <c r="Y220" s="263"/>
    </row>
    <row r="221" spans="1:25" s="262" customFormat="1">
      <c r="A221" s="179">
        <v>170</v>
      </c>
      <c r="B221" s="106"/>
      <c r="C221" s="106">
        <v>1</v>
      </c>
      <c r="D221" s="106">
        <v>0</v>
      </c>
      <c r="E221" s="107" t="s">
        <v>756</v>
      </c>
      <c r="F221" s="108" t="s">
        <v>364</v>
      </c>
      <c r="G221" s="109">
        <f t="shared" si="151"/>
        <v>50</v>
      </c>
      <c r="H221" s="109">
        <f t="shared" si="152"/>
        <v>20.75</v>
      </c>
      <c r="I221" s="109">
        <f t="shared" si="153"/>
        <v>0</v>
      </c>
      <c r="J221" s="239">
        <f t="shared" si="154"/>
        <v>338.21</v>
      </c>
      <c r="K221" s="109">
        <f t="shared" si="155"/>
        <v>5</v>
      </c>
      <c r="L221" s="109">
        <f t="shared" si="156"/>
        <v>413.96</v>
      </c>
      <c r="M221" s="109">
        <f t="shared" si="157"/>
        <v>58.8</v>
      </c>
      <c r="N221" s="109">
        <f t="shared" si="158"/>
        <v>100</v>
      </c>
      <c r="O221" s="109">
        <f t="shared" si="159"/>
        <v>20</v>
      </c>
      <c r="P221" s="109">
        <f t="shared" si="160"/>
        <v>67.650000000000006</v>
      </c>
      <c r="Q221" s="109">
        <f t="shared" si="161"/>
        <v>78.47</v>
      </c>
      <c r="R221" s="109">
        <f t="shared" si="162"/>
        <v>91.03</v>
      </c>
      <c r="S221" s="109">
        <f t="shared" si="163"/>
        <v>150</v>
      </c>
      <c r="T221" s="109">
        <f t="shared" si="164"/>
        <v>0</v>
      </c>
      <c r="U221" s="109">
        <f t="shared" si="165"/>
        <v>0</v>
      </c>
      <c r="V221" s="109">
        <f t="shared" si="166"/>
        <v>0</v>
      </c>
      <c r="W221" s="109">
        <f t="shared" si="167"/>
        <v>979.91</v>
      </c>
      <c r="X221" s="112"/>
      <c r="Y221" s="112"/>
    </row>
    <row r="222" spans="1:25" s="262" customFormat="1">
      <c r="A222" s="179"/>
      <c r="B222" s="108"/>
      <c r="C222" s="106">
        <f>SUM(C197:C221)</f>
        <v>25</v>
      </c>
      <c r="D222" s="106">
        <f>COUNTIF(D197:D221,"1")</f>
        <v>22</v>
      </c>
      <c r="E222" s="106"/>
      <c r="F222" s="106" t="s">
        <v>545</v>
      </c>
      <c r="G222" s="239">
        <f t="shared" ref="G222:L222" si="168">SUM(G197:G221)</f>
        <v>1137.5</v>
      </c>
      <c r="H222" s="239">
        <f t="shared" si="168"/>
        <v>905.22</v>
      </c>
      <c r="I222" s="239">
        <f t="shared" si="168"/>
        <v>0</v>
      </c>
      <c r="J222" s="239">
        <f t="shared" si="168"/>
        <v>17470.29</v>
      </c>
      <c r="K222" s="239">
        <f t="shared" si="168"/>
        <v>105</v>
      </c>
      <c r="L222" s="239">
        <f t="shared" si="168"/>
        <v>19618.009999999998</v>
      </c>
      <c r="M222" s="239">
        <f t="shared" ref="M222:W222" si="169">SUM(M197:M221)</f>
        <v>2213.12</v>
      </c>
      <c r="N222" s="239">
        <f t="shared" si="169"/>
        <v>2500</v>
      </c>
      <c r="O222" s="239">
        <f t="shared" si="169"/>
        <v>2470</v>
      </c>
      <c r="P222" s="239">
        <f t="shared" si="169"/>
        <v>3311.17</v>
      </c>
      <c r="Q222" s="239">
        <f t="shared" si="169"/>
        <v>3840.97</v>
      </c>
      <c r="R222" s="239">
        <f t="shared" si="169"/>
        <v>4455.54</v>
      </c>
      <c r="S222" s="239">
        <f t="shared" si="169"/>
        <v>5120</v>
      </c>
      <c r="T222" s="239">
        <f t="shared" si="169"/>
        <v>7146.08</v>
      </c>
      <c r="U222" s="239">
        <f t="shared" si="169"/>
        <v>15210</v>
      </c>
      <c r="V222" s="239">
        <f t="shared" si="169"/>
        <v>44708.33</v>
      </c>
      <c r="W222" s="239">
        <f t="shared" si="169"/>
        <v>110593.22</v>
      </c>
      <c r="X222" s="112"/>
      <c r="Y222" s="112"/>
    </row>
    <row r="223" spans="1:25" s="226" customFormat="1" ht="18.75">
      <c r="A223" s="295" t="s">
        <v>248</v>
      </c>
      <c r="B223" s="241"/>
      <c r="C223" s="269"/>
      <c r="D223" s="269"/>
      <c r="E223" s="269"/>
      <c r="F223" s="243"/>
      <c r="G223" s="247"/>
      <c r="H223" s="246"/>
      <c r="I223" s="246"/>
      <c r="J223" s="247"/>
      <c r="K223" s="248"/>
      <c r="L223" s="248"/>
      <c r="M223" s="248"/>
      <c r="N223" s="248"/>
      <c r="O223" s="248"/>
      <c r="P223" s="248"/>
      <c r="Q223" s="248"/>
      <c r="R223" s="248"/>
      <c r="S223" s="248"/>
      <c r="T223" s="248"/>
      <c r="U223" s="248"/>
      <c r="V223" s="248"/>
      <c r="W223" s="301"/>
      <c r="X223" s="112"/>
      <c r="Y223" s="112"/>
    </row>
    <row r="224" spans="1:25" s="262" customFormat="1">
      <c r="A224" s="330" t="s">
        <v>236</v>
      </c>
      <c r="B224" s="254"/>
      <c r="C224" s="254" t="s">
        <v>153</v>
      </c>
      <c r="D224" s="255" t="s">
        <v>538</v>
      </c>
      <c r="E224" s="254" t="s">
        <v>22</v>
      </c>
      <c r="F224" s="254" t="s">
        <v>154</v>
      </c>
      <c r="G224" s="303" t="s">
        <v>503</v>
      </c>
      <c r="H224" s="303" t="s">
        <v>505</v>
      </c>
      <c r="I224" s="303" t="s">
        <v>535</v>
      </c>
      <c r="J224" s="303" t="s">
        <v>507</v>
      </c>
      <c r="K224" s="304" t="s">
        <v>509</v>
      </c>
      <c r="L224" s="303" t="s">
        <v>511</v>
      </c>
      <c r="M224" s="303" t="s">
        <v>514</v>
      </c>
      <c r="N224" s="304" t="s">
        <v>669</v>
      </c>
      <c r="O224" s="304" t="s">
        <v>603</v>
      </c>
      <c r="P224" s="303" t="s">
        <v>518</v>
      </c>
      <c r="Q224" s="303" t="s">
        <v>517</v>
      </c>
      <c r="R224" s="303" t="s">
        <v>528</v>
      </c>
      <c r="S224" s="304" t="s">
        <v>485</v>
      </c>
      <c r="T224" s="303" t="s">
        <v>1785</v>
      </c>
      <c r="U224" s="303" t="s">
        <v>1787</v>
      </c>
      <c r="V224" s="303" t="s">
        <v>1788</v>
      </c>
      <c r="W224" s="303" t="s">
        <v>532</v>
      </c>
      <c r="X224" s="112"/>
      <c r="Y224" s="112"/>
    </row>
    <row r="225" spans="1:25" s="262" customFormat="1">
      <c r="A225" s="331" t="s">
        <v>155</v>
      </c>
      <c r="B225" s="329"/>
      <c r="C225" s="329" t="s">
        <v>540</v>
      </c>
      <c r="D225" s="256" t="s">
        <v>539</v>
      </c>
      <c r="E225" s="329" t="s">
        <v>21</v>
      </c>
      <c r="F225" s="329"/>
      <c r="G225" s="328" t="s">
        <v>504</v>
      </c>
      <c r="H225" s="328" t="s">
        <v>506</v>
      </c>
      <c r="I225" s="328" t="s">
        <v>537</v>
      </c>
      <c r="J225" s="328" t="s">
        <v>508</v>
      </c>
      <c r="K225" s="306" t="s">
        <v>510</v>
      </c>
      <c r="L225" s="328"/>
      <c r="M225" s="328"/>
      <c r="N225" s="306" t="s">
        <v>670</v>
      </c>
      <c r="O225" s="308" t="s">
        <v>611</v>
      </c>
      <c r="P225" s="328" t="s">
        <v>519</v>
      </c>
      <c r="Q225" s="328" t="s">
        <v>530</v>
      </c>
      <c r="R225" s="328" t="s">
        <v>529</v>
      </c>
      <c r="S225" s="308" t="s">
        <v>565</v>
      </c>
      <c r="T225" s="309" t="s">
        <v>1786</v>
      </c>
      <c r="U225" s="309" t="s">
        <v>377</v>
      </c>
      <c r="V225" s="309" t="s">
        <v>377</v>
      </c>
      <c r="W225" s="328" t="s">
        <v>531</v>
      </c>
      <c r="X225" s="112"/>
      <c r="Y225" s="112"/>
    </row>
    <row r="226" spans="1:25" s="262" customFormat="1">
      <c r="A226" s="179"/>
      <c r="B226" s="108"/>
      <c r="C226" s="106"/>
      <c r="D226" s="106"/>
      <c r="E226" s="107" t="s">
        <v>533</v>
      </c>
      <c r="F226" s="108"/>
      <c r="G226" s="239"/>
      <c r="H226" s="258"/>
      <c r="I226" s="258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112"/>
      <c r="Y226" s="112"/>
    </row>
    <row r="227" spans="1:25" s="262" customFormat="1">
      <c r="A227" s="179">
        <v>171</v>
      </c>
      <c r="B227" s="106"/>
      <c r="C227" s="106">
        <v>1</v>
      </c>
      <c r="D227" s="106">
        <v>1</v>
      </c>
      <c r="E227" s="107" t="s">
        <v>156</v>
      </c>
      <c r="F227" s="108" t="s">
        <v>298</v>
      </c>
      <c r="G227" s="109">
        <f t="shared" ref="G227:G247" si="170">VLOOKUP(E227,REMU,3,0)</f>
        <v>50</v>
      </c>
      <c r="H227" s="109">
        <f t="shared" ref="H227:H247" si="171">VLOOKUP(E227,REMU,4,0)</f>
        <v>48.24</v>
      </c>
      <c r="I227" s="109">
        <f t="shared" ref="I227:I247" si="172">VLOOKUP(E227,REMU,8,0)</f>
        <v>0</v>
      </c>
      <c r="J227" s="239">
        <f t="shared" ref="J227:J247" si="173">VLOOKUP(E227,REMU,7,0)</f>
        <v>924.69</v>
      </c>
      <c r="K227" s="109">
        <f t="shared" ref="K227:K247" si="174">VLOOKUP(E227,REMU,10,0)</f>
        <v>5</v>
      </c>
      <c r="L227" s="109">
        <f t="shared" ref="L227:L247" si="175">SUM(G227:K227)</f>
        <v>1027.93</v>
      </c>
      <c r="M227" s="109">
        <f t="shared" ref="M227:M247" si="176">VLOOKUP(E227,REMU,12,0)</f>
        <v>112.65</v>
      </c>
      <c r="N227" s="109">
        <f t="shared" ref="N227:N247" si="177">VLOOKUP(E227,REMU,13,0)</f>
        <v>100</v>
      </c>
      <c r="O227" s="109">
        <f t="shared" ref="O227:O247" si="178">VLOOKUP(E227,REMU,19,0)</f>
        <v>120</v>
      </c>
      <c r="P227" s="109">
        <f t="shared" ref="P227:P247" si="179">VLOOKUP(E227,REMU,16,0)</f>
        <v>174.5</v>
      </c>
      <c r="Q227" s="109">
        <f t="shared" ref="Q227:Q247" si="180">VLOOKUP(E227,REMU,17,0)</f>
        <v>202.42</v>
      </c>
      <c r="R227" s="109">
        <f t="shared" ref="R227:R247" si="181">VLOOKUP(E227,REMU,18,0)</f>
        <v>234.81</v>
      </c>
      <c r="S227" s="109">
        <f t="shared" ref="S227:S247" si="182">VLOOKUP(E227,DSUP,2,FALSE)</f>
        <v>250</v>
      </c>
      <c r="T227" s="109">
        <f t="shared" ref="T227:T247" si="183">IF(F227="VACANTE",0,VLOOKUP(F227,HOMO,8,0))</f>
        <v>631.82000000000005</v>
      </c>
      <c r="U227" s="109">
        <f t="shared" ref="U227:U247" si="184">IF(F227="VACANTE",0,VLOOKUP(F227,HOMO,9,0))</f>
        <v>1200</v>
      </c>
      <c r="V227" s="109">
        <f t="shared" ref="V227:V248" si="185">+IF(D227=0,0,(VLOOKUP(E227,CATE,2,0)-L227-SUM(M227:U227)))</f>
        <v>2653.19</v>
      </c>
      <c r="W227" s="109">
        <f t="shared" ref="W227:W248" si="186">+L227+SUM(M227:V227)</f>
        <v>6707.32</v>
      </c>
      <c r="X227" s="112"/>
      <c r="Y227" s="112"/>
    </row>
    <row r="228" spans="1:25" s="262" customFormat="1">
      <c r="A228" s="179">
        <v>172</v>
      </c>
      <c r="B228" s="106">
        <v>1744</v>
      </c>
      <c r="C228" s="106">
        <v>1</v>
      </c>
      <c r="D228" s="106">
        <v>1</v>
      </c>
      <c r="E228" s="107" t="s">
        <v>156</v>
      </c>
      <c r="F228" s="108" t="s">
        <v>1490</v>
      </c>
      <c r="G228" s="109">
        <f t="shared" si="170"/>
        <v>50</v>
      </c>
      <c r="H228" s="109">
        <f t="shared" si="171"/>
        <v>48.24</v>
      </c>
      <c r="I228" s="109">
        <f t="shared" si="172"/>
        <v>0</v>
      </c>
      <c r="J228" s="239">
        <f t="shared" si="173"/>
        <v>924.69</v>
      </c>
      <c r="K228" s="109">
        <f t="shared" si="174"/>
        <v>5</v>
      </c>
      <c r="L228" s="109">
        <f t="shared" si="175"/>
        <v>1027.93</v>
      </c>
      <c r="M228" s="109">
        <f t="shared" si="176"/>
        <v>112.65</v>
      </c>
      <c r="N228" s="109">
        <f t="shared" si="177"/>
        <v>100</v>
      </c>
      <c r="O228" s="109">
        <f t="shared" si="178"/>
        <v>120</v>
      </c>
      <c r="P228" s="109">
        <f t="shared" si="179"/>
        <v>174.5</v>
      </c>
      <c r="Q228" s="109">
        <f t="shared" si="180"/>
        <v>202.42</v>
      </c>
      <c r="R228" s="109">
        <f t="shared" si="181"/>
        <v>234.81</v>
      </c>
      <c r="S228" s="109">
        <f t="shared" si="182"/>
        <v>250</v>
      </c>
      <c r="T228" s="109">
        <f t="shared" si="183"/>
        <v>655.53</v>
      </c>
      <c r="U228" s="109">
        <f t="shared" si="184"/>
        <v>1200</v>
      </c>
      <c r="V228" s="109">
        <f t="shared" si="185"/>
        <v>2629.48</v>
      </c>
      <c r="W228" s="109">
        <f t="shared" si="186"/>
        <v>6707.32</v>
      </c>
      <c r="X228" s="112"/>
      <c r="Y228" s="112"/>
    </row>
    <row r="229" spans="1:25" s="262" customFormat="1">
      <c r="A229" s="179">
        <v>173</v>
      </c>
      <c r="B229" s="106"/>
      <c r="C229" s="106">
        <v>1</v>
      </c>
      <c r="D229" s="106">
        <v>1</v>
      </c>
      <c r="E229" s="107" t="s">
        <v>156</v>
      </c>
      <c r="F229" s="108" t="s">
        <v>249</v>
      </c>
      <c r="G229" s="109">
        <f t="shared" si="170"/>
        <v>50</v>
      </c>
      <c r="H229" s="109">
        <f t="shared" si="171"/>
        <v>48.24</v>
      </c>
      <c r="I229" s="109">
        <f t="shared" si="172"/>
        <v>0</v>
      </c>
      <c r="J229" s="239">
        <f t="shared" si="173"/>
        <v>924.69</v>
      </c>
      <c r="K229" s="109">
        <f t="shared" si="174"/>
        <v>5</v>
      </c>
      <c r="L229" s="109">
        <f t="shared" si="175"/>
        <v>1027.93</v>
      </c>
      <c r="M229" s="109">
        <f t="shared" si="176"/>
        <v>112.65</v>
      </c>
      <c r="N229" s="109">
        <f t="shared" si="177"/>
        <v>100</v>
      </c>
      <c r="O229" s="109">
        <f t="shared" si="178"/>
        <v>120</v>
      </c>
      <c r="P229" s="109">
        <f t="shared" si="179"/>
        <v>174.5</v>
      </c>
      <c r="Q229" s="109">
        <f t="shared" si="180"/>
        <v>202.42</v>
      </c>
      <c r="R229" s="109">
        <f t="shared" si="181"/>
        <v>234.81</v>
      </c>
      <c r="S229" s="109">
        <f t="shared" si="182"/>
        <v>250</v>
      </c>
      <c r="T229" s="109">
        <f t="shared" si="183"/>
        <v>638.54</v>
      </c>
      <c r="U229" s="109">
        <f t="shared" si="184"/>
        <v>1170</v>
      </c>
      <c r="V229" s="109">
        <f t="shared" si="185"/>
        <v>2676.47</v>
      </c>
      <c r="W229" s="109">
        <f t="shared" si="186"/>
        <v>6707.32</v>
      </c>
      <c r="X229" s="112"/>
      <c r="Y229" s="112"/>
    </row>
    <row r="230" spans="1:25" s="262" customFormat="1">
      <c r="A230" s="179">
        <v>179</v>
      </c>
      <c r="B230" s="106">
        <v>282</v>
      </c>
      <c r="C230" s="106">
        <v>1</v>
      </c>
      <c r="D230" s="106">
        <v>1</v>
      </c>
      <c r="E230" s="107" t="s">
        <v>160</v>
      </c>
      <c r="F230" s="111" t="s">
        <v>1154</v>
      </c>
      <c r="G230" s="109">
        <f t="shared" si="170"/>
        <v>50</v>
      </c>
      <c r="H230" s="109">
        <f t="shared" si="171"/>
        <v>32.17</v>
      </c>
      <c r="I230" s="109">
        <f t="shared" si="172"/>
        <v>0</v>
      </c>
      <c r="J230" s="239">
        <f t="shared" si="173"/>
        <v>587.77</v>
      </c>
      <c r="K230" s="109">
        <f t="shared" si="174"/>
        <v>5</v>
      </c>
      <c r="L230" s="109">
        <f t="shared" si="175"/>
        <v>674.94</v>
      </c>
      <c r="M230" s="109">
        <f t="shared" si="176"/>
        <v>81.39</v>
      </c>
      <c r="N230" s="109">
        <f t="shared" si="177"/>
        <v>100</v>
      </c>
      <c r="O230" s="109">
        <f t="shared" si="178"/>
        <v>110</v>
      </c>
      <c r="P230" s="109">
        <f t="shared" si="179"/>
        <v>113.02</v>
      </c>
      <c r="Q230" s="109">
        <f t="shared" si="180"/>
        <v>131.11000000000001</v>
      </c>
      <c r="R230" s="109">
        <f t="shared" si="181"/>
        <v>152.08000000000001</v>
      </c>
      <c r="S230" s="109">
        <f t="shared" si="182"/>
        <v>210</v>
      </c>
      <c r="T230" s="109">
        <f>IF(F230="VACANTE",0,VLOOKUP(F230,HOMO,8,0))</f>
        <v>130.37</v>
      </c>
      <c r="U230" s="109">
        <f>IF(F230="VACANTE",0,VLOOKUP(F230,HOMO,9,0))</f>
        <v>280</v>
      </c>
      <c r="V230" s="109">
        <f t="shared" si="185"/>
        <v>1025.0899999999999</v>
      </c>
      <c r="W230" s="109">
        <f t="shared" si="186"/>
        <v>3008</v>
      </c>
      <c r="X230" s="112"/>
      <c r="Y230" s="112"/>
    </row>
    <row r="231" spans="1:25" s="262" customFormat="1">
      <c r="A231" s="179">
        <v>175</v>
      </c>
      <c r="B231" s="106">
        <v>2641</v>
      </c>
      <c r="C231" s="106">
        <v>1</v>
      </c>
      <c r="D231" s="106">
        <v>1</v>
      </c>
      <c r="E231" s="107" t="s">
        <v>157</v>
      </c>
      <c r="F231" s="108" t="s">
        <v>1743</v>
      </c>
      <c r="G231" s="109">
        <f t="shared" si="170"/>
        <v>50</v>
      </c>
      <c r="H231" s="109">
        <f t="shared" si="171"/>
        <v>39.299999999999997</v>
      </c>
      <c r="I231" s="109">
        <f t="shared" si="172"/>
        <v>0</v>
      </c>
      <c r="J231" s="239">
        <f t="shared" si="173"/>
        <v>684.63</v>
      </c>
      <c r="K231" s="109">
        <f t="shared" si="174"/>
        <v>5</v>
      </c>
      <c r="L231" s="109">
        <f t="shared" si="175"/>
        <v>778.93</v>
      </c>
      <c r="M231" s="109">
        <f t="shared" si="176"/>
        <v>95.75</v>
      </c>
      <c r="N231" s="109">
        <f t="shared" si="177"/>
        <v>100</v>
      </c>
      <c r="O231" s="109">
        <f t="shared" si="178"/>
        <v>120</v>
      </c>
      <c r="P231" s="109">
        <f t="shared" si="179"/>
        <v>131.96</v>
      </c>
      <c r="Q231" s="109">
        <f t="shared" si="180"/>
        <v>153.07</v>
      </c>
      <c r="R231" s="109">
        <f t="shared" si="181"/>
        <v>177.57</v>
      </c>
      <c r="S231" s="109">
        <f t="shared" si="182"/>
        <v>250</v>
      </c>
      <c r="T231" s="109">
        <f t="shared" si="183"/>
        <v>277.70999999999998</v>
      </c>
      <c r="U231" s="109">
        <f t="shared" si="184"/>
        <v>585</v>
      </c>
      <c r="V231" s="109">
        <f t="shared" si="185"/>
        <v>4037.33</v>
      </c>
      <c r="W231" s="109">
        <f t="shared" si="186"/>
        <v>6707.32</v>
      </c>
      <c r="X231" s="112"/>
      <c r="Y231" s="112"/>
    </row>
    <row r="232" spans="1:25" s="262" customFormat="1">
      <c r="A232" s="179">
        <v>176</v>
      </c>
      <c r="B232" s="106">
        <v>2794</v>
      </c>
      <c r="C232" s="106">
        <v>1</v>
      </c>
      <c r="D232" s="106">
        <v>1</v>
      </c>
      <c r="E232" s="107" t="s">
        <v>157</v>
      </c>
      <c r="F232" s="108" t="s">
        <v>250</v>
      </c>
      <c r="G232" s="109">
        <f t="shared" si="170"/>
        <v>50</v>
      </c>
      <c r="H232" s="109">
        <f t="shared" si="171"/>
        <v>39.299999999999997</v>
      </c>
      <c r="I232" s="109">
        <f t="shared" si="172"/>
        <v>0</v>
      </c>
      <c r="J232" s="239">
        <f t="shared" si="173"/>
        <v>684.63</v>
      </c>
      <c r="K232" s="109">
        <f t="shared" si="174"/>
        <v>5</v>
      </c>
      <c r="L232" s="109">
        <f t="shared" si="175"/>
        <v>778.93</v>
      </c>
      <c r="M232" s="109">
        <f t="shared" si="176"/>
        <v>95.75</v>
      </c>
      <c r="N232" s="109">
        <f t="shared" si="177"/>
        <v>100</v>
      </c>
      <c r="O232" s="109">
        <f t="shared" si="178"/>
        <v>120</v>
      </c>
      <c r="P232" s="109">
        <f t="shared" si="179"/>
        <v>131.96</v>
      </c>
      <c r="Q232" s="109">
        <f t="shared" si="180"/>
        <v>153.07</v>
      </c>
      <c r="R232" s="109">
        <f t="shared" si="181"/>
        <v>177.57</v>
      </c>
      <c r="S232" s="109">
        <f t="shared" si="182"/>
        <v>250</v>
      </c>
      <c r="T232" s="109">
        <f t="shared" si="183"/>
        <v>632.22</v>
      </c>
      <c r="U232" s="109">
        <f t="shared" si="184"/>
        <v>1170</v>
      </c>
      <c r="V232" s="109">
        <f t="shared" si="185"/>
        <v>3097.82</v>
      </c>
      <c r="W232" s="109">
        <f t="shared" si="186"/>
        <v>6707.32</v>
      </c>
      <c r="X232" s="112"/>
      <c r="Y232" s="112"/>
    </row>
    <row r="233" spans="1:25" s="262" customFormat="1">
      <c r="A233" s="179">
        <v>178</v>
      </c>
      <c r="B233" s="106">
        <v>2841</v>
      </c>
      <c r="C233" s="106">
        <v>1</v>
      </c>
      <c r="D233" s="106">
        <v>1</v>
      </c>
      <c r="E233" s="107" t="s">
        <v>157</v>
      </c>
      <c r="F233" s="108" t="s">
        <v>251</v>
      </c>
      <c r="G233" s="109">
        <f t="shared" si="170"/>
        <v>50</v>
      </c>
      <c r="H233" s="109">
        <f t="shared" si="171"/>
        <v>39.299999999999997</v>
      </c>
      <c r="I233" s="109">
        <f t="shared" si="172"/>
        <v>0</v>
      </c>
      <c r="J233" s="239">
        <f t="shared" si="173"/>
        <v>684.63</v>
      </c>
      <c r="K233" s="109">
        <f t="shared" si="174"/>
        <v>5</v>
      </c>
      <c r="L233" s="109">
        <f t="shared" si="175"/>
        <v>778.93</v>
      </c>
      <c r="M233" s="109">
        <f t="shared" si="176"/>
        <v>95.75</v>
      </c>
      <c r="N233" s="109">
        <f t="shared" si="177"/>
        <v>100</v>
      </c>
      <c r="O233" s="109">
        <f t="shared" si="178"/>
        <v>120</v>
      </c>
      <c r="P233" s="109">
        <f t="shared" si="179"/>
        <v>131.96</v>
      </c>
      <c r="Q233" s="109">
        <f t="shared" si="180"/>
        <v>153.07</v>
      </c>
      <c r="R233" s="109">
        <f t="shared" si="181"/>
        <v>177.57</v>
      </c>
      <c r="S233" s="109">
        <f t="shared" si="182"/>
        <v>250</v>
      </c>
      <c r="T233" s="109">
        <f t="shared" si="183"/>
        <v>283.52</v>
      </c>
      <c r="U233" s="109">
        <f t="shared" si="184"/>
        <v>1170</v>
      </c>
      <c r="V233" s="109">
        <f t="shared" si="185"/>
        <v>3446.52</v>
      </c>
      <c r="W233" s="109">
        <f t="shared" si="186"/>
        <v>6707.32</v>
      </c>
      <c r="X233" s="112"/>
      <c r="Y233" s="112"/>
    </row>
    <row r="234" spans="1:25" s="262" customFormat="1">
      <c r="A234" s="179">
        <v>289</v>
      </c>
      <c r="B234" s="106"/>
      <c r="C234" s="106">
        <v>1</v>
      </c>
      <c r="D234" s="106">
        <v>1</v>
      </c>
      <c r="E234" s="107" t="s">
        <v>156</v>
      </c>
      <c r="F234" s="108" t="s">
        <v>1023</v>
      </c>
      <c r="G234" s="109">
        <f t="shared" si="170"/>
        <v>50</v>
      </c>
      <c r="H234" s="109">
        <f t="shared" si="171"/>
        <v>48.24</v>
      </c>
      <c r="I234" s="109">
        <f t="shared" si="172"/>
        <v>0</v>
      </c>
      <c r="J234" s="239">
        <f t="shared" si="173"/>
        <v>924.69</v>
      </c>
      <c r="K234" s="109">
        <f t="shared" si="174"/>
        <v>5</v>
      </c>
      <c r="L234" s="109">
        <f t="shared" si="175"/>
        <v>1027.93</v>
      </c>
      <c r="M234" s="109">
        <f t="shared" si="176"/>
        <v>112.65</v>
      </c>
      <c r="N234" s="109">
        <f t="shared" si="177"/>
        <v>100</v>
      </c>
      <c r="O234" s="109">
        <f t="shared" si="178"/>
        <v>120</v>
      </c>
      <c r="P234" s="109">
        <f t="shared" si="179"/>
        <v>174.5</v>
      </c>
      <c r="Q234" s="109">
        <f t="shared" si="180"/>
        <v>202.42</v>
      </c>
      <c r="R234" s="109">
        <f t="shared" si="181"/>
        <v>234.81</v>
      </c>
      <c r="S234" s="109">
        <f t="shared" si="182"/>
        <v>250</v>
      </c>
      <c r="T234" s="109">
        <f t="shared" si="183"/>
        <v>284.44</v>
      </c>
      <c r="U234" s="109">
        <f t="shared" si="184"/>
        <v>560</v>
      </c>
      <c r="V234" s="109">
        <f t="shared" si="185"/>
        <v>3640.57</v>
      </c>
      <c r="W234" s="109">
        <f t="shared" si="186"/>
        <v>6707.32</v>
      </c>
      <c r="X234" s="112"/>
      <c r="Y234" s="112"/>
    </row>
    <row r="235" spans="1:25" s="262" customFormat="1">
      <c r="A235" s="179">
        <v>370</v>
      </c>
      <c r="B235" s="106">
        <v>4085</v>
      </c>
      <c r="C235" s="106">
        <v>1</v>
      </c>
      <c r="D235" s="106">
        <v>1</v>
      </c>
      <c r="E235" s="107" t="s">
        <v>163</v>
      </c>
      <c r="F235" s="108" t="s">
        <v>1124</v>
      </c>
      <c r="G235" s="109">
        <f t="shared" si="170"/>
        <v>50</v>
      </c>
      <c r="H235" s="109">
        <f t="shared" si="171"/>
        <v>39.31</v>
      </c>
      <c r="I235" s="109">
        <f t="shared" si="172"/>
        <v>0</v>
      </c>
      <c r="J235" s="239">
        <f t="shared" si="173"/>
        <v>785.63</v>
      </c>
      <c r="K235" s="109">
        <f t="shared" si="174"/>
        <v>5</v>
      </c>
      <c r="L235" s="109">
        <f t="shared" si="175"/>
        <v>879.94</v>
      </c>
      <c r="M235" s="109">
        <f t="shared" si="176"/>
        <v>95.75</v>
      </c>
      <c r="N235" s="109">
        <f t="shared" si="177"/>
        <v>100</v>
      </c>
      <c r="O235" s="109">
        <f t="shared" si="178"/>
        <v>110</v>
      </c>
      <c r="P235" s="109">
        <f t="shared" si="179"/>
        <v>148.12</v>
      </c>
      <c r="Q235" s="109">
        <f t="shared" si="180"/>
        <v>171.82</v>
      </c>
      <c r="R235" s="109">
        <f t="shared" si="181"/>
        <v>199.31</v>
      </c>
      <c r="S235" s="109">
        <f t="shared" si="182"/>
        <v>210</v>
      </c>
      <c r="T235" s="109">
        <f t="shared" si="183"/>
        <v>126.8</v>
      </c>
      <c r="U235" s="109">
        <f t="shared" si="184"/>
        <v>280</v>
      </c>
      <c r="V235" s="109">
        <f t="shared" si="185"/>
        <v>686.26</v>
      </c>
      <c r="W235" s="109">
        <f t="shared" si="186"/>
        <v>3008</v>
      </c>
      <c r="X235" s="112"/>
      <c r="Y235" s="112"/>
    </row>
    <row r="236" spans="1:25" s="262" customFormat="1">
      <c r="A236" s="180">
        <v>444</v>
      </c>
      <c r="B236" s="110">
        <v>4113</v>
      </c>
      <c r="C236" s="106">
        <v>1</v>
      </c>
      <c r="D236" s="106">
        <v>1</v>
      </c>
      <c r="E236" s="107" t="s">
        <v>157</v>
      </c>
      <c r="F236" s="108" t="s">
        <v>1086</v>
      </c>
      <c r="G236" s="109">
        <f t="shared" si="170"/>
        <v>50</v>
      </c>
      <c r="H236" s="109">
        <f t="shared" si="171"/>
        <v>39.299999999999997</v>
      </c>
      <c r="I236" s="109">
        <f t="shared" si="172"/>
        <v>0</v>
      </c>
      <c r="J236" s="239">
        <f t="shared" si="173"/>
        <v>684.63</v>
      </c>
      <c r="K236" s="109">
        <f t="shared" si="174"/>
        <v>5</v>
      </c>
      <c r="L236" s="109">
        <f t="shared" si="175"/>
        <v>778.93</v>
      </c>
      <c r="M236" s="109">
        <f t="shared" si="176"/>
        <v>95.75</v>
      </c>
      <c r="N236" s="109">
        <f t="shared" si="177"/>
        <v>100</v>
      </c>
      <c r="O236" s="109">
        <f t="shared" si="178"/>
        <v>120</v>
      </c>
      <c r="P236" s="109">
        <f t="shared" si="179"/>
        <v>131.96</v>
      </c>
      <c r="Q236" s="109">
        <f t="shared" si="180"/>
        <v>153.07</v>
      </c>
      <c r="R236" s="109">
        <f t="shared" si="181"/>
        <v>177.57</v>
      </c>
      <c r="S236" s="109">
        <f t="shared" si="182"/>
        <v>250</v>
      </c>
      <c r="T236" s="109">
        <f t="shared" si="183"/>
        <v>284.44</v>
      </c>
      <c r="U236" s="109">
        <f t="shared" si="184"/>
        <v>560</v>
      </c>
      <c r="V236" s="109">
        <f t="shared" si="185"/>
        <v>4055.6</v>
      </c>
      <c r="W236" s="109">
        <f t="shared" si="186"/>
        <v>6707.32</v>
      </c>
      <c r="X236" s="112"/>
      <c r="Y236" s="112"/>
    </row>
    <row r="237" spans="1:25" s="262" customFormat="1">
      <c r="A237" s="179">
        <v>421</v>
      </c>
      <c r="B237" s="106"/>
      <c r="C237" s="106">
        <v>1</v>
      </c>
      <c r="D237" s="106">
        <v>1</v>
      </c>
      <c r="E237" s="107" t="s">
        <v>156</v>
      </c>
      <c r="F237" s="108" t="s">
        <v>252</v>
      </c>
      <c r="G237" s="109">
        <f t="shared" si="170"/>
        <v>50</v>
      </c>
      <c r="H237" s="109">
        <f t="shared" si="171"/>
        <v>48.24</v>
      </c>
      <c r="I237" s="109">
        <f t="shared" si="172"/>
        <v>0</v>
      </c>
      <c r="J237" s="239">
        <f t="shared" si="173"/>
        <v>924.69</v>
      </c>
      <c r="K237" s="109">
        <f t="shared" si="174"/>
        <v>5</v>
      </c>
      <c r="L237" s="109">
        <f t="shared" si="175"/>
        <v>1027.93</v>
      </c>
      <c r="M237" s="109">
        <f t="shared" si="176"/>
        <v>112.65</v>
      </c>
      <c r="N237" s="109">
        <f t="shared" si="177"/>
        <v>100</v>
      </c>
      <c r="O237" s="109">
        <f t="shared" si="178"/>
        <v>120</v>
      </c>
      <c r="P237" s="109">
        <f t="shared" si="179"/>
        <v>174.5</v>
      </c>
      <c r="Q237" s="109">
        <f t="shared" si="180"/>
        <v>202.42</v>
      </c>
      <c r="R237" s="109">
        <f t="shared" si="181"/>
        <v>234.81</v>
      </c>
      <c r="S237" s="109">
        <f t="shared" si="182"/>
        <v>250</v>
      </c>
      <c r="T237" s="109">
        <f t="shared" si="183"/>
        <v>362.41</v>
      </c>
      <c r="U237" s="109">
        <f t="shared" si="184"/>
        <v>560</v>
      </c>
      <c r="V237" s="109">
        <f t="shared" si="185"/>
        <v>3562.6</v>
      </c>
      <c r="W237" s="109">
        <f t="shared" si="186"/>
        <v>6707.32</v>
      </c>
      <c r="X237" s="112"/>
      <c r="Y237" s="112"/>
    </row>
    <row r="238" spans="1:25" s="262" customFormat="1">
      <c r="A238" s="179">
        <v>953</v>
      </c>
      <c r="B238" s="106"/>
      <c r="C238" s="106">
        <v>1</v>
      </c>
      <c r="D238" s="106">
        <v>1</v>
      </c>
      <c r="E238" s="107" t="s">
        <v>160</v>
      </c>
      <c r="F238" s="108" t="s">
        <v>143</v>
      </c>
      <c r="G238" s="109">
        <f t="shared" si="170"/>
        <v>50</v>
      </c>
      <c r="H238" s="109">
        <f t="shared" si="171"/>
        <v>32.17</v>
      </c>
      <c r="I238" s="109">
        <f t="shared" si="172"/>
        <v>0</v>
      </c>
      <c r="J238" s="239">
        <f t="shared" si="173"/>
        <v>587.77</v>
      </c>
      <c r="K238" s="109">
        <f t="shared" si="174"/>
        <v>5</v>
      </c>
      <c r="L238" s="109">
        <f t="shared" si="175"/>
        <v>674.94</v>
      </c>
      <c r="M238" s="109">
        <f t="shared" si="176"/>
        <v>81.39</v>
      </c>
      <c r="N238" s="109">
        <f t="shared" si="177"/>
        <v>100</v>
      </c>
      <c r="O238" s="109">
        <f t="shared" si="178"/>
        <v>110</v>
      </c>
      <c r="P238" s="109">
        <f t="shared" si="179"/>
        <v>113.02</v>
      </c>
      <c r="Q238" s="109">
        <f t="shared" si="180"/>
        <v>131.11000000000001</v>
      </c>
      <c r="R238" s="109">
        <f t="shared" si="181"/>
        <v>152.08000000000001</v>
      </c>
      <c r="S238" s="109">
        <f t="shared" si="182"/>
        <v>210</v>
      </c>
      <c r="T238" s="109">
        <f t="shared" si="183"/>
        <v>0</v>
      </c>
      <c r="U238" s="109">
        <f t="shared" si="184"/>
        <v>280</v>
      </c>
      <c r="V238" s="109">
        <f t="shared" si="185"/>
        <v>1155.46</v>
      </c>
      <c r="W238" s="109">
        <f t="shared" si="186"/>
        <v>3008</v>
      </c>
      <c r="X238" s="112"/>
      <c r="Y238" s="112"/>
    </row>
    <row r="239" spans="1:25" s="262" customFormat="1">
      <c r="A239" s="179">
        <v>183</v>
      </c>
      <c r="B239" s="106">
        <v>4327</v>
      </c>
      <c r="C239" s="106">
        <v>1</v>
      </c>
      <c r="D239" s="106">
        <v>1</v>
      </c>
      <c r="E239" s="107" t="s">
        <v>161</v>
      </c>
      <c r="F239" s="108" t="s">
        <v>253</v>
      </c>
      <c r="G239" s="109">
        <f t="shared" si="170"/>
        <v>50</v>
      </c>
      <c r="H239" s="109">
        <f t="shared" si="171"/>
        <v>23.41</v>
      </c>
      <c r="I239" s="109">
        <f t="shared" si="172"/>
        <v>0</v>
      </c>
      <c r="J239" s="239">
        <f t="shared" si="173"/>
        <v>492.53</v>
      </c>
      <c r="K239" s="109">
        <f t="shared" si="174"/>
        <v>5</v>
      </c>
      <c r="L239" s="109">
        <f t="shared" si="175"/>
        <v>570.94000000000005</v>
      </c>
      <c r="M239" s="109">
        <f t="shared" si="176"/>
        <v>69.180000000000007</v>
      </c>
      <c r="N239" s="109">
        <f t="shared" si="177"/>
        <v>100</v>
      </c>
      <c r="O239" s="109">
        <f t="shared" si="178"/>
        <v>105</v>
      </c>
      <c r="P239" s="109">
        <f t="shared" si="179"/>
        <v>94.43</v>
      </c>
      <c r="Q239" s="109">
        <f t="shared" si="180"/>
        <v>109.54</v>
      </c>
      <c r="R239" s="109">
        <f t="shared" si="181"/>
        <v>127.06</v>
      </c>
      <c r="S239" s="109">
        <f t="shared" si="182"/>
        <v>180</v>
      </c>
      <c r="T239" s="109">
        <f t="shared" si="183"/>
        <v>3.58</v>
      </c>
      <c r="U239" s="109">
        <f t="shared" si="184"/>
        <v>140</v>
      </c>
      <c r="V239" s="109">
        <f t="shared" si="185"/>
        <v>508.27</v>
      </c>
      <c r="W239" s="109">
        <f t="shared" si="186"/>
        <v>2008</v>
      </c>
      <c r="X239" s="112"/>
      <c r="Y239" s="112"/>
    </row>
    <row r="240" spans="1:25" s="262" customFormat="1">
      <c r="A240" s="179">
        <v>888</v>
      </c>
      <c r="B240" s="106">
        <v>3390</v>
      </c>
      <c r="C240" s="106">
        <v>1</v>
      </c>
      <c r="D240" s="106">
        <v>0</v>
      </c>
      <c r="E240" s="107" t="s">
        <v>161</v>
      </c>
      <c r="F240" s="108" t="s">
        <v>364</v>
      </c>
      <c r="G240" s="109">
        <f t="shared" si="170"/>
        <v>50</v>
      </c>
      <c r="H240" s="109">
        <f t="shared" si="171"/>
        <v>23.41</v>
      </c>
      <c r="I240" s="109">
        <f t="shared" si="172"/>
        <v>0</v>
      </c>
      <c r="J240" s="239">
        <f t="shared" si="173"/>
        <v>492.53</v>
      </c>
      <c r="K240" s="109">
        <f t="shared" si="174"/>
        <v>5</v>
      </c>
      <c r="L240" s="109">
        <f t="shared" si="175"/>
        <v>570.94000000000005</v>
      </c>
      <c r="M240" s="109">
        <f t="shared" si="176"/>
        <v>69.180000000000007</v>
      </c>
      <c r="N240" s="109">
        <f t="shared" si="177"/>
        <v>100</v>
      </c>
      <c r="O240" s="109">
        <f t="shared" si="178"/>
        <v>105</v>
      </c>
      <c r="P240" s="109">
        <f t="shared" si="179"/>
        <v>94.43</v>
      </c>
      <c r="Q240" s="109">
        <f t="shared" si="180"/>
        <v>109.54</v>
      </c>
      <c r="R240" s="109">
        <f t="shared" si="181"/>
        <v>127.06</v>
      </c>
      <c r="S240" s="109">
        <f t="shared" si="182"/>
        <v>180</v>
      </c>
      <c r="T240" s="109">
        <f>IF(F240="VACANTE",0,VLOOKUP(F240,HOMO,8,0))</f>
        <v>0</v>
      </c>
      <c r="U240" s="109">
        <f>IF(F240="VACANTE",0,VLOOKUP(F240,HOMO,9,0))</f>
        <v>0</v>
      </c>
      <c r="V240" s="109">
        <f t="shared" si="185"/>
        <v>0</v>
      </c>
      <c r="W240" s="109">
        <f t="shared" si="186"/>
        <v>1356.15</v>
      </c>
      <c r="X240" s="112"/>
      <c r="Y240" s="112"/>
    </row>
    <row r="241" spans="1:25" s="262" customFormat="1">
      <c r="A241" s="179">
        <v>185</v>
      </c>
      <c r="B241" s="106">
        <v>4993</v>
      </c>
      <c r="C241" s="106">
        <v>1</v>
      </c>
      <c r="D241" s="106">
        <v>1</v>
      </c>
      <c r="E241" s="107" t="s">
        <v>644</v>
      </c>
      <c r="F241" s="108" t="s">
        <v>1846</v>
      </c>
      <c r="G241" s="109">
        <f t="shared" ref="G241" si="187">VLOOKUP(E241,REMU,3,0)</f>
        <v>25</v>
      </c>
      <c r="H241" s="109">
        <f t="shared" ref="H241" si="188">VLOOKUP(E241,REMU,4,0)</f>
        <v>14.37</v>
      </c>
      <c r="I241" s="109">
        <f t="shared" ref="I241" si="189">VLOOKUP(E241,REMU,8,0)</f>
        <v>0</v>
      </c>
      <c r="J241" s="239">
        <f t="shared" ref="J241" si="190">VLOOKUP(E241,REMU,7,0)</f>
        <v>343.6</v>
      </c>
      <c r="K241" s="109">
        <f t="shared" ref="K241" si="191">VLOOKUP(E241,REMU,10,0)</f>
        <v>0</v>
      </c>
      <c r="L241" s="109">
        <f t="shared" ref="L241" si="192">SUM(G241:K241)</f>
        <v>382.97</v>
      </c>
      <c r="M241" s="109">
        <f t="shared" ref="M241" si="193">VLOOKUP(E241,REMU,12,0)</f>
        <v>40.700000000000003</v>
      </c>
      <c r="N241" s="109">
        <f t="shared" ref="N241" si="194">VLOOKUP(E241,REMU,13,0)</f>
        <v>100</v>
      </c>
      <c r="O241" s="109">
        <f t="shared" ref="O241" si="195">VLOOKUP(E241,REMU,19,0)</f>
        <v>30</v>
      </c>
      <c r="P241" s="109">
        <f t="shared" ref="P241" si="196">VLOOKUP(E241,REMU,16,0)</f>
        <v>63.79</v>
      </c>
      <c r="Q241" s="109">
        <f t="shared" ref="Q241" si="197">VLOOKUP(E241,REMU,17,0)</f>
        <v>74</v>
      </c>
      <c r="R241" s="109">
        <f t="shared" ref="R241" si="198">VLOOKUP(E241,REMU,18,0)</f>
        <v>85.84</v>
      </c>
      <c r="S241" s="109">
        <f t="shared" ref="S241" si="199">VLOOKUP(E241,DSUP,2,FALSE)</f>
        <v>80</v>
      </c>
      <c r="T241" s="109">
        <f t="shared" ref="T241" si="200">IF(F241="VACANTE",0,VLOOKUP(F241,HOMO,8,0))</f>
        <v>45.34</v>
      </c>
      <c r="U241" s="109">
        <f t="shared" ref="U241" si="201">IF(F241="VACANTE",0,VLOOKUP(F241,HOMO,9,0))</f>
        <v>140</v>
      </c>
      <c r="V241" s="109">
        <f t="shared" si="185"/>
        <v>-38.64</v>
      </c>
      <c r="W241" s="109">
        <f t="shared" ref="W241" si="202">+L241+SUM(M241:V241)</f>
        <v>1004</v>
      </c>
      <c r="X241" s="112"/>
      <c r="Y241" s="112"/>
    </row>
    <row r="242" spans="1:25" s="262" customFormat="1">
      <c r="A242" s="179">
        <v>783</v>
      </c>
      <c r="B242" s="106">
        <v>4532</v>
      </c>
      <c r="C242" s="106">
        <v>1</v>
      </c>
      <c r="D242" s="106">
        <v>1</v>
      </c>
      <c r="E242" s="107" t="s">
        <v>160</v>
      </c>
      <c r="F242" s="108" t="s">
        <v>1309</v>
      </c>
      <c r="G242" s="109">
        <f t="shared" si="170"/>
        <v>50</v>
      </c>
      <c r="H242" s="109">
        <f t="shared" si="171"/>
        <v>32.17</v>
      </c>
      <c r="I242" s="109">
        <f t="shared" si="172"/>
        <v>0</v>
      </c>
      <c r="J242" s="239">
        <f t="shared" si="173"/>
        <v>587.77</v>
      </c>
      <c r="K242" s="109">
        <f t="shared" si="174"/>
        <v>5</v>
      </c>
      <c r="L242" s="109">
        <f t="shared" si="175"/>
        <v>674.94</v>
      </c>
      <c r="M242" s="109">
        <f t="shared" si="176"/>
        <v>81.39</v>
      </c>
      <c r="N242" s="109">
        <f t="shared" si="177"/>
        <v>100</v>
      </c>
      <c r="O242" s="109">
        <f t="shared" si="178"/>
        <v>110</v>
      </c>
      <c r="P242" s="109">
        <f t="shared" si="179"/>
        <v>113.02</v>
      </c>
      <c r="Q242" s="109">
        <f t="shared" si="180"/>
        <v>131.11000000000001</v>
      </c>
      <c r="R242" s="109">
        <f t="shared" si="181"/>
        <v>152.08000000000001</v>
      </c>
      <c r="S242" s="109">
        <f t="shared" si="182"/>
        <v>210</v>
      </c>
      <c r="T242" s="109">
        <f t="shared" si="183"/>
        <v>26.88</v>
      </c>
      <c r="U242" s="109">
        <f t="shared" si="184"/>
        <v>280</v>
      </c>
      <c r="V242" s="109">
        <f t="shared" si="185"/>
        <v>1128.58</v>
      </c>
      <c r="W242" s="109">
        <f t="shared" si="186"/>
        <v>3008</v>
      </c>
      <c r="X242" s="112"/>
      <c r="Y242" s="112"/>
    </row>
    <row r="243" spans="1:25" s="262" customFormat="1">
      <c r="A243" s="179">
        <v>565</v>
      </c>
      <c r="B243" s="106"/>
      <c r="C243" s="106">
        <v>1</v>
      </c>
      <c r="D243" s="106">
        <v>2</v>
      </c>
      <c r="E243" s="107" t="s">
        <v>161</v>
      </c>
      <c r="F243" s="257" t="s">
        <v>364</v>
      </c>
      <c r="G243" s="109">
        <f>VLOOKUP(E243,REMU,3,0)</f>
        <v>50</v>
      </c>
      <c r="H243" s="109">
        <f>VLOOKUP(E243,REMU,4,0)</f>
        <v>23.41</v>
      </c>
      <c r="I243" s="109">
        <f>VLOOKUP(E243,REMU,8,0)</f>
        <v>0</v>
      </c>
      <c r="J243" s="239">
        <f>VLOOKUP(E243,REMU,7,0)</f>
        <v>492.53</v>
      </c>
      <c r="K243" s="109">
        <f>VLOOKUP(E243,REMU,10,0)</f>
        <v>5</v>
      </c>
      <c r="L243" s="109">
        <f>SUM(G243:K243)</f>
        <v>570.94000000000005</v>
      </c>
      <c r="M243" s="109">
        <f>VLOOKUP(E243,REMU,12,0)</f>
        <v>69.180000000000007</v>
      </c>
      <c r="N243" s="109">
        <f>VLOOKUP(E243,REMU,13,0)</f>
        <v>100</v>
      </c>
      <c r="O243" s="109">
        <f>VLOOKUP(E243,REMU,19,0)</f>
        <v>105</v>
      </c>
      <c r="P243" s="109">
        <f>VLOOKUP(E243,REMU,16,0)</f>
        <v>94.43</v>
      </c>
      <c r="Q243" s="109">
        <f>VLOOKUP(E243,REMU,17,0)</f>
        <v>109.54</v>
      </c>
      <c r="R243" s="109">
        <f>VLOOKUP(E243,REMU,18,0)</f>
        <v>127.06</v>
      </c>
      <c r="S243" s="109">
        <f>VLOOKUP(E243,DSUP,2,FALSE)</f>
        <v>180</v>
      </c>
      <c r="T243" s="109">
        <f>IF(F243="VACANTE",0,VLOOKUP(F243,HOMO,8,0))</f>
        <v>0</v>
      </c>
      <c r="U243" s="109">
        <f>IF(F243="VACANTE",0,VLOOKUP(F243,HOMO,9,0))</f>
        <v>0</v>
      </c>
      <c r="V243" s="109">
        <f t="shared" si="185"/>
        <v>651.85</v>
      </c>
      <c r="W243" s="109">
        <f t="shared" si="186"/>
        <v>2008</v>
      </c>
      <c r="X243" s="112"/>
      <c r="Y243" s="112"/>
    </row>
    <row r="244" spans="1:25" s="262" customFormat="1">
      <c r="A244" s="180">
        <v>620</v>
      </c>
      <c r="B244" s="110"/>
      <c r="C244" s="106">
        <v>1</v>
      </c>
      <c r="D244" s="106">
        <v>1</v>
      </c>
      <c r="E244" s="107" t="s">
        <v>651</v>
      </c>
      <c r="F244" s="111" t="s">
        <v>1847</v>
      </c>
      <c r="G244" s="109">
        <f t="shared" si="170"/>
        <v>12.5</v>
      </c>
      <c r="H244" s="109">
        <f t="shared" si="171"/>
        <v>7.18</v>
      </c>
      <c r="I244" s="109">
        <f t="shared" si="172"/>
        <v>0</v>
      </c>
      <c r="J244" s="239">
        <f t="shared" si="173"/>
        <v>171.8</v>
      </c>
      <c r="K244" s="109">
        <f t="shared" si="174"/>
        <v>0</v>
      </c>
      <c r="L244" s="109">
        <f t="shared" si="175"/>
        <v>191.48</v>
      </c>
      <c r="M244" s="109">
        <f t="shared" si="176"/>
        <v>20.36</v>
      </c>
      <c r="N244" s="109">
        <f t="shared" si="177"/>
        <v>100</v>
      </c>
      <c r="O244" s="109">
        <f t="shared" si="178"/>
        <v>30</v>
      </c>
      <c r="P244" s="109">
        <f t="shared" si="179"/>
        <v>31.9</v>
      </c>
      <c r="Q244" s="109">
        <f t="shared" si="180"/>
        <v>37</v>
      </c>
      <c r="R244" s="109">
        <f t="shared" si="181"/>
        <v>42.92</v>
      </c>
      <c r="S244" s="109">
        <f t="shared" si="182"/>
        <v>40</v>
      </c>
      <c r="T244" s="109">
        <f t="shared" si="183"/>
        <v>0</v>
      </c>
      <c r="U244" s="109">
        <f t="shared" si="184"/>
        <v>0</v>
      </c>
      <c r="V244" s="109">
        <f t="shared" si="185"/>
        <v>8.34</v>
      </c>
      <c r="W244" s="109">
        <f t="shared" si="186"/>
        <v>502</v>
      </c>
      <c r="X244" s="112"/>
      <c r="Y244" s="112"/>
    </row>
    <row r="245" spans="1:25" s="262" customFormat="1">
      <c r="A245" s="179">
        <v>850</v>
      </c>
      <c r="B245" s="106"/>
      <c r="C245" s="106">
        <v>1</v>
      </c>
      <c r="D245" s="106">
        <v>1</v>
      </c>
      <c r="E245" s="107" t="s">
        <v>161</v>
      </c>
      <c r="F245" s="108" t="s">
        <v>1845</v>
      </c>
      <c r="G245" s="109">
        <f t="shared" si="170"/>
        <v>50</v>
      </c>
      <c r="H245" s="109">
        <f t="shared" si="171"/>
        <v>23.41</v>
      </c>
      <c r="I245" s="109">
        <f t="shared" si="172"/>
        <v>0</v>
      </c>
      <c r="J245" s="239">
        <f t="shared" si="173"/>
        <v>492.53</v>
      </c>
      <c r="K245" s="109">
        <f t="shared" si="174"/>
        <v>5</v>
      </c>
      <c r="L245" s="109">
        <f t="shared" si="175"/>
        <v>570.94000000000005</v>
      </c>
      <c r="M245" s="109">
        <f t="shared" si="176"/>
        <v>69.180000000000007</v>
      </c>
      <c r="N245" s="109">
        <f t="shared" si="177"/>
        <v>100</v>
      </c>
      <c r="O245" s="109">
        <f t="shared" si="178"/>
        <v>105</v>
      </c>
      <c r="P245" s="109">
        <f t="shared" si="179"/>
        <v>94.43</v>
      </c>
      <c r="Q245" s="109">
        <f t="shared" si="180"/>
        <v>109.54</v>
      </c>
      <c r="R245" s="109">
        <f t="shared" si="181"/>
        <v>127.06</v>
      </c>
      <c r="S245" s="109">
        <f t="shared" si="182"/>
        <v>180</v>
      </c>
      <c r="T245" s="109">
        <f t="shared" si="183"/>
        <v>0</v>
      </c>
      <c r="U245" s="109">
        <f t="shared" si="184"/>
        <v>0</v>
      </c>
      <c r="V245" s="109">
        <f t="shared" si="185"/>
        <v>651.85</v>
      </c>
      <c r="W245" s="109">
        <f t="shared" si="186"/>
        <v>2008</v>
      </c>
      <c r="X245" s="112"/>
      <c r="Y245" s="112"/>
    </row>
    <row r="246" spans="1:25" s="262" customFormat="1">
      <c r="A246" s="179">
        <v>188</v>
      </c>
      <c r="B246" s="106">
        <v>4133</v>
      </c>
      <c r="C246" s="106">
        <v>1</v>
      </c>
      <c r="D246" s="106">
        <v>1</v>
      </c>
      <c r="E246" s="107" t="s">
        <v>653</v>
      </c>
      <c r="F246" s="108" t="s">
        <v>1325</v>
      </c>
      <c r="G246" s="109">
        <f t="shared" si="170"/>
        <v>15</v>
      </c>
      <c r="H246" s="109">
        <f t="shared" si="171"/>
        <v>8.6199999999999992</v>
      </c>
      <c r="I246" s="109">
        <f t="shared" si="172"/>
        <v>0</v>
      </c>
      <c r="J246" s="239">
        <f t="shared" si="173"/>
        <v>206.16</v>
      </c>
      <c r="K246" s="109">
        <f t="shared" si="174"/>
        <v>0</v>
      </c>
      <c r="L246" s="109">
        <f t="shared" si="175"/>
        <v>229.78</v>
      </c>
      <c r="M246" s="109">
        <f t="shared" si="176"/>
        <v>24.42</v>
      </c>
      <c r="N246" s="109">
        <f t="shared" si="177"/>
        <v>100</v>
      </c>
      <c r="O246" s="109">
        <f t="shared" si="178"/>
        <v>30</v>
      </c>
      <c r="P246" s="109">
        <f t="shared" si="179"/>
        <v>38.270000000000003</v>
      </c>
      <c r="Q246" s="109">
        <f t="shared" si="180"/>
        <v>44.4</v>
      </c>
      <c r="R246" s="109">
        <f t="shared" si="181"/>
        <v>51.5</v>
      </c>
      <c r="S246" s="109">
        <f t="shared" si="182"/>
        <v>48</v>
      </c>
      <c r="T246" s="109">
        <f t="shared" si="183"/>
        <v>0</v>
      </c>
      <c r="U246" s="109">
        <f t="shared" si="184"/>
        <v>0</v>
      </c>
      <c r="V246" s="109">
        <f t="shared" si="185"/>
        <v>36.03</v>
      </c>
      <c r="W246" s="109">
        <f t="shared" si="186"/>
        <v>602.4</v>
      </c>
      <c r="X246" s="112"/>
      <c r="Y246" s="112"/>
    </row>
    <row r="247" spans="1:25" s="262" customFormat="1">
      <c r="A247" s="179">
        <v>569</v>
      </c>
      <c r="B247" s="106"/>
      <c r="C247" s="106">
        <v>1</v>
      </c>
      <c r="D247" s="106">
        <v>2</v>
      </c>
      <c r="E247" s="107" t="s">
        <v>644</v>
      </c>
      <c r="F247" s="108" t="s">
        <v>364</v>
      </c>
      <c r="G247" s="109">
        <f t="shared" si="170"/>
        <v>25</v>
      </c>
      <c r="H247" s="109">
        <f t="shared" si="171"/>
        <v>14.37</v>
      </c>
      <c r="I247" s="109">
        <f t="shared" si="172"/>
        <v>0</v>
      </c>
      <c r="J247" s="239">
        <f t="shared" si="173"/>
        <v>343.6</v>
      </c>
      <c r="K247" s="109">
        <f t="shared" si="174"/>
        <v>0</v>
      </c>
      <c r="L247" s="109">
        <f t="shared" si="175"/>
        <v>382.97</v>
      </c>
      <c r="M247" s="109">
        <f t="shared" si="176"/>
        <v>40.700000000000003</v>
      </c>
      <c r="N247" s="109">
        <f t="shared" si="177"/>
        <v>100</v>
      </c>
      <c r="O247" s="109">
        <f t="shared" si="178"/>
        <v>30</v>
      </c>
      <c r="P247" s="109">
        <f t="shared" si="179"/>
        <v>63.79</v>
      </c>
      <c r="Q247" s="109">
        <f t="shared" si="180"/>
        <v>74</v>
      </c>
      <c r="R247" s="109">
        <f t="shared" si="181"/>
        <v>85.84</v>
      </c>
      <c r="S247" s="109">
        <f t="shared" si="182"/>
        <v>80</v>
      </c>
      <c r="T247" s="109">
        <f t="shared" si="183"/>
        <v>0</v>
      </c>
      <c r="U247" s="109">
        <f t="shared" si="184"/>
        <v>0</v>
      </c>
      <c r="V247" s="109">
        <f t="shared" si="185"/>
        <v>146.69999999999999</v>
      </c>
      <c r="W247" s="109">
        <f t="shared" si="186"/>
        <v>1004</v>
      </c>
      <c r="X247" s="112"/>
      <c r="Y247" s="112"/>
    </row>
    <row r="248" spans="1:25" s="262" customFormat="1">
      <c r="A248" s="179">
        <v>181</v>
      </c>
      <c r="B248" s="106"/>
      <c r="C248" s="106">
        <v>1</v>
      </c>
      <c r="D248" s="106">
        <v>0</v>
      </c>
      <c r="E248" s="107" t="s">
        <v>161</v>
      </c>
      <c r="F248" s="257" t="s">
        <v>364</v>
      </c>
      <c r="G248" s="109">
        <f>VLOOKUP(E248,REMU,3,0)</f>
        <v>50</v>
      </c>
      <c r="H248" s="109">
        <f>VLOOKUP(E248,REMU,4,0)</f>
        <v>23.41</v>
      </c>
      <c r="I248" s="109">
        <f>VLOOKUP(E248,REMU,8,0)</f>
        <v>0</v>
      </c>
      <c r="J248" s="239">
        <f>VLOOKUP(E248,REMU,7,0)</f>
        <v>492.53</v>
      </c>
      <c r="K248" s="109">
        <f>VLOOKUP(E248,REMU,10,0)</f>
        <v>5</v>
      </c>
      <c r="L248" s="109">
        <f>SUM(G248:K248)</f>
        <v>570.94000000000005</v>
      </c>
      <c r="M248" s="109">
        <f>VLOOKUP(E248,REMU,12,0)</f>
        <v>69.180000000000007</v>
      </c>
      <c r="N248" s="109">
        <f>VLOOKUP(E248,REMU,13,0)</f>
        <v>100</v>
      </c>
      <c r="O248" s="109">
        <f>VLOOKUP(E248,REMU,19,0)</f>
        <v>105</v>
      </c>
      <c r="P248" s="109">
        <f>VLOOKUP(E248,REMU,16,0)</f>
        <v>94.43</v>
      </c>
      <c r="Q248" s="109">
        <f>VLOOKUP(E248,REMU,17,0)</f>
        <v>109.54</v>
      </c>
      <c r="R248" s="109">
        <f>VLOOKUP(E248,REMU,18,0)</f>
        <v>127.06</v>
      </c>
      <c r="S248" s="109">
        <f>VLOOKUP(E248,DSUP,2,FALSE)</f>
        <v>180</v>
      </c>
      <c r="T248" s="109">
        <f>IF(F248="VACANTE",0,VLOOKUP(F248,HOMO,8,0))</f>
        <v>0</v>
      </c>
      <c r="U248" s="109">
        <f>IF(F248="VACANTE",0,VLOOKUP(F248,HOMO,9,0))</f>
        <v>0</v>
      </c>
      <c r="V248" s="109">
        <f t="shared" si="185"/>
        <v>0</v>
      </c>
      <c r="W248" s="109">
        <f t="shared" si="186"/>
        <v>1356.15</v>
      </c>
      <c r="X248" s="112"/>
      <c r="Y248" s="112"/>
    </row>
    <row r="249" spans="1:25" s="262" customFormat="1">
      <c r="A249" s="298"/>
      <c r="B249" s="108"/>
      <c r="C249" s="106">
        <f>SUM(C227:C248)</f>
        <v>22</v>
      </c>
      <c r="D249" s="106">
        <f>COUNTIF(D227:D248,"1")</f>
        <v>18</v>
      </c>
      <c r="E249" s="106"/>
      <c r="F249" s="106" t="s">
        <v>545</v>
      </c>
      <c r="G249" s="239">
        <f t="shared" ref="G249:W249" si="203">SUM(G227:G248)</f>
        <v>977.5</v>
      </c>
      <c r="H249" s="239">
        <f t="shared" si="203"/>
        <v>695.81</v>
      </c>
      <c r="I249" s="239">
        <f t="shared" si="203"/>
        <v>0</v>
      </c>
      <c r="J249" s="239">
        <f t="shared" si="203"/>
        <v>13438.72</v>
      </c>
      <c r="K249" s="239">
        <f t="shared" si="203"/>
        <v>90</v>
      </c>
      <c r="L249" s="239">
        <f t="shared" si="203"/>
        <v>15202.03</v>
      </c>
      <c r="M249" s="239">
        <f t="shared" si="203"/>
        <v>1758.25</v>
      </c>
      <c r="N249" s="239">
        <f t="shared" si="203"/>
        <v>2200</v>
      </c>
      <c r="O249" s="239">
        <f t="shared" si="203"/>
        <v>2165</v>
      </c>
      <c r="P249" s="239">
        <f t="shared" si="203"/>
        <v>2557.42</v>
      </c>
      <c r="Q249" s="239">
        <f t="shared" si="203"/>
        <v>2966.63</v>
      </c>
      <c r="R249" s="239">
        <f t="shared" si="203"/>
        <v>3441.28</v>
      </c>
      <c r="S249" s="239">
        <f t="shared" si="203"/>
        <v>4238</v>
      </c>
      <c r="T249" s="239">
        <f t="shared" si="203"/>
        <v>4383.6000000000004</v>
      </c>
      <c r="U249" s="239">
        <f t="shared" si="203"/>
        <v>9575</v>
      </c>
      <c r="V249" s="239">
        <f t="shared" si="203"/>
        <v>35759.370000000003</v>
      </c>
      <c r="W249" s="239">
        <f t="shared" si="203"/>
        <v>84246.58</v>
      </c>
      <c r="X249" s="112"/>
      <c r="Y249" s="112"/>
    </row>
    <row r="250" spans="1:25" s="226" customFormat="1" ht="18.75">
      <c r="A250" s="295" t="s">
        <v>254</v>
      </c>
      <c r="B250" s="241"/>
      <c r="C250" s="244"/>
      <c r="D250" s="244"/>
      <c r="E250" s="244"/>
      <c r="F250" s="241"/>
      <c r="G250" s="248"/>
      <c r="H250" s="246"/>
      <c r="I250" s="246"/>
      <c r="J250" s="247"/>
      <c r="K250" s="248"/>
      <c r="L250" s="248"/>
      <c r="M250" s="248"/>
      <c r="N250" s="248"/>
      <c r="O250" s="248"/>
      <c r="P250" s="248"/>
      <c r="Q250" s="248"/>
      <c r="R250" s="248"/>
      <c r="S250" s="248"/>
      <c r="T250" s="248"/>
      <c r="U250" s="248"/>
      <c r="V250" s="248"/>
      <c r="W250" s="301"/>
      <c r="X250" s="112"/>
      <c r="Y250" s="112"/>
    </row>
    <row r="251" spans="1:25" s="262" customFormat="1">
      <c r="A251" s="330" t="s">
        <v>236</v>
      </c>
      <c r="B251" s="254"/>
      <c r="C251" s="254" t="s">
        <v>153</v>
      </c>
      <c r="D251" s="255" t="s">
        <v>538</v>
      </c>
      <c r="E251" s="254" t="s">
        <v>22</v>
      </c>
      <c r="F251" s="254" t="s">
        <v>154</v>
      </c>
      <c r="G251" s="303" t="s">
        <v>503</v>
      </c>
      <c r="H251" s="303" t="s">
        <v>505</v>
      </c>
      <c r="I251" s="303" t="s">
        <v>535</v>
      </c>
      <c r="J251" s="303" t="s">
        <v>507</v>
      </c>
      <c r="K251" s="304" t="s">
        <v>509</v>
      </c>
      <c r="L251" s="303" t="s">
        <v>511</v>
      </c>
      <c r="M251" s="303" t="s">
        <v>514</v>
      </c>
      <c r="N251" s="304" t="s">
        <v>669</v>
      </c>
      <c r="O251" s="304" t="s">
        <v>603</v>
      </c>
      <c r="P251" s="303" t="s">
        <v>518</v>
      </c>
      <c r="Q251" s="303" t="s">
        <v>517</v>
      </c>
      <c r="R251" s="303" t="s">
        <v>528</v>
      </c>
      <c r="S251" s="304" t="s">
        <v>485</v>
      </c>
      <c r="T251" s="303" t="s">
        <v>1785</v>
      </c>
      <c r="U251" s="303" t="s">
        <v>1787</v>
      </c>
      <c r="V251" s="303" t="s">
        <v>1788</v>
      </c>
      <c r="W251" s="303" t="s">
        <v>532</v>
      </c>
      <c r="X251" s="112"/>
      <c r="Y251" s="112"/>
    </row>
    <row r="252" spans="1:25" s="262" customFormat="1">
      <c r="A252" s="331" t="s">
        <v>155</v>
      </c>
      <c r="B252" s="329"/>
      <c r="C252" s="329" t="s">
        <v>540</v>
      </c>
      <c r="D252" s="256" t="s">
        <v>539</v>
      </c>
      <c r="E252" s="329" t="s">
        <v>21</v>
      </c>
      <c r="F252" s="329"/>
      <c r="G252" s="328" t="s">
        <v>504</v>
      </c>
      <c r="H252" s="328" t="s">
        <v>506</v>
      </c>
      <c r="I252" s="328" t="s">
        <v>537</v>
      </c>
      <c r="J252" s="328" t="s">
        <v>508</v>
      </c>
      <c r="K252" s="306" t="s">
        <v>510</v>
      </c>
      <c r="L252" s="328"/>
      <c r="M252" s="328"/>
      <c r="N252" s="306" t="s">
        <v>670</v>
      </c>
      <c r="O252" s="308" t="s">
        <v>611</v>
      </c>
      <c r="P252" s="328" t="s">
        <v>519</v>
      </c>
      <c r="Q252" s="328" t="s">
        <v>530</v>
      </c>
      <c r="R252" s="328" t="s">
        <v>529</v>
      </c>
      <c r="S252" s="308" t="s">
        <v>565</v>
      </c>
      <c r="T252" s="309" t="s">
        <v>1786</v>
      </c>
      <c r="U252" s="309" t="s">
        <v>377</v>
      </c>
      <c r="V252" s="309" t="s">
        <v>377</v>
      </c>
      <c r="W252" s="328" t="s">
        <v>531</v>
      </c>
      <c r="X252" s="112"/>
      <c r="Y252" s="112"/>
    </row>
    <row r="253" spans="1:25" s="262" customFormat="1">
      <c r="A253" s="179"/>
      <c r="B253" s="108"/>
      <c r="C253" s="106"/>
      <c r="D253" s="106"/>
      <c r="E253" s="107" t="s">
        <v>533</v>
      </c>
      <c r="F253" s="108"/>
      <c r="G253" s="239"/>
      <c r="H253" s="258"/>
      <c r="I253" s="258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112"/>
      <c r="Y253" s="112"/>
    </row>
    <row r="254" spans="1:25" s="262" customFormat="1">
      <c r="A254" s="179">
        <v>190</v>
      </c>
      <c r="B254" s="106">
        <v>260</v>
      </c>
      <c r="C254" s="106">
        <v>1</v>
      </c>
      <c r="D254" s="106">
        <v>1</v>
      </c>
      <c r="E254" s="107" t="s">
        <v>156</v>
      </c>
      <c r="F254" s="108" t="s">
        <v>620</v>
      </c>
      <c r="G254" s="109">
        <f t="shared" ref="G254:G287" si="204">VLOOKUP(E254,REMU,3,0)</f>
        <v>50</v>
      </c>
      <c r="H254" s="109">
        <f t="shared" ref="H254:H287" si="205">VLOOKUP(E254,REMU,4,0)</f>
        <v>48.24</v>
      </c>
      <c r="I254" s="109">
        <f t="shared" ref="I254:I287" si="206">VLOOKUP(E254,REMU,8,0)</f>
        <v>0</v>
      </c>
      <c r="J254" s="239">
        <f t="shared" ref="J254:J287" si="207">VLOOKUP(E254,REMU,7,0)</f>
        <v>924.69</v>
      </c>
      <c r="K254" s="109">
        <f t="shared" ref="K254:K287" si="208">VLOOKUP(E254,REMU,10,0)</f>
        <v>5</v>
      </c>
      <c r="L254" s="109">
        <f t="shared" ref="L254:L287" si="209">SUM(G254:K254)</f>
        <v>1027.93</v>
      </c>
      <c r="M254" s="109">
        <f t="shared" ref="M254:M287" si="210">VLOOKUP(E254,REMU,12,0)</f>
        <v>112.65</v>
      </c>
      <c r="N254" s="109">
        <f t="shared" ref="N254:N287" si="211">VLOOKUP(E254,REMU,13,0)</f>
        <v>100</v>
      </c>
      <c r="O254" s="109">
        <f t="shared" ref="O254:O287" si="212">VLOOKUP(E254,REMU,19,0)</f>
        <v>120</v>
      </c>
      <c r="P254" s="109">
        <f t="shared" ref="P254:P287" si="213">VLOOKUP(E254,REMU,16,0)</f>
        <v>174.5</v>
      </c>
      <c r="Q254" s="109">
        <f t="shared" ref="Q254:Q287" si="214">VLOOKUP(E254,REMU,17,0)</f>
        <v>202.42</v>
      </c>
      <c r="R254" s="109">
        <f t="shared" ref="R254:R287" si="215">VLOOKUP(E254,REMU,18,0)</f>
        <v>234.81</v>
      </c>
      <c r="S254" s="109">
        <f t="shared" ref="S254:S287" si="216">VLOOKUP(E254,DSUP,2,FALSE)</f>
        <v>250</v>
      </c>
      <c r="T254" s="109">
        <f t="shared" ref="T254:T287" si="217">IF(F254="VACANTE",0,VLOOKUP(F254,HOMO,8,0))</f>
        <v>0</v>
      </c>
      <c r="U254" s="109">
        <f t="shared" ref="U254:U287" si="218">IF(F254="VACANTE",0,VLOOKUP(F254,HOMO,9,0))</f>
        <v>0</v>
      </c>
      <c r="V254" s="109">
        <f t="shared" ref="V254:V287" si="219">+IF(D254=0,0,(VLOOKUP(E254,CATE,2,0)-L254-SUM(M254:U254)))</f>
        <v>4485.01</v>
      </c>
      <c r="W254" s="109">
        <f t="shared" ref="W254:W287" si="220">+L254+SUM(M254:V254)</f>
        <v>6707.32</v>
      </c>
      <c r="X254" s="112"/>
      <c r="Y254" s="112"/>
    </row>
    <row r="255" spans="1:25" s="262" customFormat="1">
      <c r="A255" s="179">
        <v>195</v>
      </c>
      <c r="B255" s="106">
        <v>1595</v>
      </c>
      <c r="C255" s="106">
        <v>1</v>
      </c>
      <c r="D255" s="106">
        <v>1</v>
      </c>
      <c r="E255" s="107" t="s">
        <v>156</v>
      </c>
      <c r="F255" s="108" t="s">
        <v>777</v>
      </c>
      <c r="G255" s="109">
        <f t="shared" si="204"/>
        <v>50</v>
      </c>
      <c r="H255" s="109">
        <f t="shared" si="205"/>
        <v>48.24</v>
      </c>
      <c r="I255" s="109">
        <f t="shared" si="206"/>
        <v>0</v>
      </c>
      <c r="J255" s="239">
        <f t="shared" si="207"/>
        <v>924.69</v>
      </c>
      <c r="K255" s="109">
        <f t="shared" si="208"/>
        <v>5</v>
      </c>
      <c r="L255" s="109">
        <f t="shared" si="209"/>
        <v>1027.93</v>
      </c>
      <c r="M255" s="109">
        <f t="shared" si="210"/>
        <v>112.65</v>
      </c>
      <c r="N255" s="109">
        <f t="shared" si="211"/>
        <v>100</v>
      </c>
      <c r="O255" s="109">
        <f t="shared" si="212"/>
        <v>120</v>
      </c>
      <c r="P255" s="109">
        <f t="shared" si="213"/>
        <v>174.5</v>
      </c>
      <c r="Q255" s="109">
        <f t="shared" si="214"/>
        <v>202.42</v>
      </c>
      <c r="R255" s="109">
        <f t="shared" si="215"/>
        <v>234.81</v>
      </c>
      <c r="S255" s="109">
        <f t="shared" si="216"/>
        <v>250</v>
      </c>
      <c r="T255" s="109">
        <f t="shared" si="217"/>
        <v>655.53</v>
      </c>
      <c r="U255" s="109">
        <f t="shared" si="218"/>
        <v>1200</v>
      </c>
      <c r="V255" s="109">
        <f t="shared" si="219"/>
        <v>2629.48</v>
      </c>
      <c r="W255" s="109">
        <f t="shared" si="220"/>
        <v>6707.32</v>
      </c>
      <c r="X255" s="112"/>
      <c r="Y255" s="112"/>
    </row>
    <row r="256" spans="1:25" s="262" customFormat="1">
      <c r="A256" s="179">
        <v>196</v>
      </c>
      <c r="B256" s="106">
        <v>1596</v>
      </c>
      <c r="C256" s="106">
        <v>1</v>
      </c>
      <c r="D256" s="106">
        <v>1</v>
      </c>
      <c r="E256" s="107" t="s">
        <v>156</v>
      </c>
      <c r="F256" s="108" t="s">
        <v>257</v>
      </c>
      <c r="G256" s="109">
        <f t="shared" si="204"/>
        <v>50</v>
      </c>
      <c r="H256" s="109">
        <f t="shared" si="205"/>
        <v>48.24</v>
      </c>
      <c r="I256" s="109">
        <f t="shared" si="206"/>
        <v>0</v>
      </c>
      <c r="J256" s="239">
        <f t="shared" si="207"/>
        <v>924.69</v>
      </c>
      <c r="K256" s="109">
        <f t="shared" si="208"/>
        <v>5</v>
      </c>
      <c r="L256" s="109">
        <f t="shared" si="209"/>
        <v>1027.93</v>
      </c>
      <c r="M256" s="109">
        <f t="shared" si="210"/>
        <v>112.65</v>
      </c>
      <c r="N256" s="109">
        <f t="shared" si="211"/>
        <v>100</v>
      </c>
      <c r="O256" s="109">
        <f t="shared" si="212"/>
        <v>120</v>
      </c>
      <c r="P256" s="109">
        <f t="shared" si="213"/>
        <v>174.5</v>
      </c>
      <c r="Q256" s="109">
        <f t="shared" si="214"/>
        <v>202.42</v>
      </c>
      <c r="R256" s="109">
        <f t="shared" si="215"/>
        <v>234.81</v>
      </c>
      <c r="S256" s="109">
        <f t="shared" si="216"/>
        <v>250</v>
      </c>
      <c r="T256" s="109">
        <f t="shared" si="217"/>
        <v>644.92999999999995</v>
      </c>
      <c r="U256" s="109">
        <f t="shared" si="218"/>
        <v>1200</v>
      </c>
      <c r="V256" s="109">
        <f t="shared" si="219"/>
        <v>2640.08</v>
      </c>
      <c r="W256" s="109">
        <f t="shared" si="220"/>
        <v>6707.32</v>
      </c>
      <c r="X256" s="112"/>
      <c r="Y256" s="112"/>
    </row>
    <row r="257" spans="1:25" s="262" customFormat="1">
      <c r="A257" s="179">
        <v>197</v>
      </c>
      <c r="B257" s="106">
        <v>1783</v>
      </c>
      <c r="C257" s="106">
        <v>1</v>
      </c>
      <c r="D257" s="106">
        <v>1</v>
      </c>
      <c r="E257" s="107" t="s">
        <v>156</v>
      </c>
      <c r="F257" s="108" t="s">
        <v>258</v>
      </c>
      <c r="G257" s="109">
        <f t="shared" si="204"/>
        <v>50</v>
      </c>
      <c r="H257" s="109">
        <f t="shared" si="205"/>
        <v>48.24</v>
      </c>
      <c r="I257" s="109">
        <f t="shared" si="206"/>
        <v>0</v>
      </c>
      <c r="J257" s="239">
        <f t="shared" si="207"/>
        <v>924.69</v>
      </c>
      <c r="K257" s="109">
        <f t="shared" si="208"/>
        <v>5</v>
      </c>
      <c r="L257" s="109">
        <f t="shared" si="209"/>
        <v>1027.93</v>
      </c>
      <c r="M257" s="109">
        <f t="shared" si="210"/>
        <v>112.65</v>
      </c>
      <c r="N257" s="109">
        <f t="shared" si="211"/>
        <v>100</v>
      </c>
      <c r="O257" s="109">
        <f t="shared" si="212"/>
        <v>120</v>
      </c>
      <c r="P257" s="109">
        <f t="shared" si="213"/>
        <v>174.5</v>
      </c>
      <c r="Q257" s="109">
        <f t="shared" si="214"/>
        <v>202.42</v>
      </c>
      <c r="R257" s="109">
        <f t="shared" si="215"/>
        <v>234.81</v>
      </c>
      <c r="S257" s="109">
        <f t="shared" si="216"/>
        <v>250</v>
      </c>
      <c r="T257" s="109">
        <f t="shared" si="217"/>
        <v>655.53</v>
      </c>
      <c r="U257" s="109">
        <f t="shared" si="218"/>
        <v>1200</v>
      </c>
      <c r="V257" s="109">
        <f t="shared" si="219"/>
        <v>2629.48</v>
      </c>
      <c r="W257" s="109">
        <f t="shared" si="220"/>
        <v>6707.32</v>
      </c>
      <c r="X257" s="112"/>
      <c r="Y257" s="112"/>
    </row>
    <row r="258" spans="1:25" s="262" customFormat="1">
      <c r="A258" s="179">
        <v>200</v>
      </c>
      <c r="B258" s="106">
        <v>1928</v>
      </c>
      <c r="C258" s="106">
        <v>1</v>
      </c>
      <c r="D258" s="106">
        <v>1</v>
      </c>
      <c r="E258" s="107" t="s">
        <v>156</v>
      </c>
      <c r="F258" s="108" t="s">
        <v>259</v>
      </c>
      <c r="G258" s="109">
        <f t="shared" si="204"/>
        <v>50</v>
      </c>
      <c r="H258" s="109">
        <f t="shared" si="205"/>
        <v>48.24</v>
      </c>
      <c r="I258" s="109">
        <f t="shared" si="206"/>
        <v>0</v>
      </c>
      <c r="J258" s="239">
        <f t="shared" si="207"/>
        <v>924.69</v>
      </c>
      <c r="K258" s="109">
        <f t="shared" si="208"/>
        <v>5</v>
      </c>
      <c r="L258" s="109">
        <f t="shared" si="209"/>
        <v>1027.93</v>
      </c>
      <c r="M258" s="109">
        <f t="shared" si="210"/>
        <v>112.65</v>
      </c>
      <c r="N258" s="109">
        <f t="shared" si="211"/>
        <v>100</v>
      </c>
      <c r="O258" s="109">
        <f t="shared" si="212"/>
        <v>120</v>
      </c>
      <c r="P258" s="109">
        <f t="shared" si="213"/>
        <v>174.5</v>
      </c>
      <c r="Q258" s="109">
        <f t="shared" si="214"/>
        <v>202.42</v>
      </c>
      <c r="R258" s="109">
        <f t="shared" si="215"/>
        <v>234.81</v>
      </c>
      <c r="S258" s="109">
        <f t="shared" si="216"/>
        <v>250</v>
      </c>
      <c r="T258" s="109">
        <f t="shared" si="217"/>
        <v>645.55999999999995</v>
      </c>
      <c r="U258" s="109">
        <f t="shared" si="218"/>
        <v>1200</v>
      </c>
      <c r="V258" s="109">
        <f t="shared" si="219"/>
        <v>2639.45</v>
      </c>
      <c r="W258" s="109">
        <f t="shared" si="220"/>
        <v>6707.32</v>
      </c>
      <c r="X258" s="112"/>
      <c r="Y258" s="112"/>
    </row>
    <row r="259" spans="1:25" s="262" customFormat="1">
      <c r="A259" s="179">
        <v>201</v>
      </c>
      <c r="B259" s="106">
        <v>2106</v>
      </c>
      <c r="C259" s="106">
        <v>1</v>
      </c>
      <c r="D259" s="106">
        <v>1</v>
      </c>
      <c r="E259" s="107" t="s">
        <v>156</v>
      </c>
      <c r="F259" s="108" t="s">
        <v>1547</v>
      </c>
      <c r="G259" s="109">
        <f t="shared" si="204"/>
        <v>50</v>
      </c>
      <c r="H259" s="109">
        <f t="shared" si="205"/>
        <v>48.24</v>
      </c>
      <c r="I259" s="109">
        <f t="shared" si="206"/>
        <v>0</v>
      </c>
      <c r="J259" s="239">
        <f t="shared" si="207"/>
        <v>924.69</v>
      </c>
      <c r="K259" s="109">
        <f t="shared" si="208"/>
        <v>5</v>
      </c>
      <c r="L259" s="109">
        <f t="shared" si="209"/>
        <v>1027.93</v>
      </c>
      <c r="M259" s="109">
        <f t="shared" si="210"/>
        <v>112.65</v>
      </c>
      <c r="N259" s="109">
        <f t="shared" si="211"/>
        <v>100</v>
      </c>
      <c r="O259" s="109">
        <f t="shared" si="212"/>
        <v>120</v>
      </c>
      <c r="P259" s="109">
        <f t="shared" si="213"/>
        <v>174.5</v>
      </c>
      <c r="Q259" s="109">
        <f t="shared" si="214"/>
        <v>202.42</v>
      </c>
      <c r="R259" s="109">
        <f t="shared" si="215"/>
        <v>234.81</v>
      </c>
      <c r="S259" s="109">
        <f t="shared" si="216"/>
        <v>250</v>
      </c>
      <c r="T259" s="109">
        <f t="shared" si="217"/>
        <v>645.55999999999995</v>
      </c>
      <c r="U259" s="109">
        <f t="shared" si="218"/>
        <v>1200</v>
      </c>
      <c r="V259" s="109">
        <f t="shared" si="219"/>
        <v>2639.45</v>
      </c>
      <c r="W259" s="109">
        <f t="shared" si="220"/>
        <v>6707.32</v>
      </c>
      <c r="X259" s="112"/>
      <c r="Y259" s="112"/>
    </row>
    <row r="260" spans="1:25" s="262" customFormat="1">
      <c r="A260" s="179">
        <v>202</v>
      </c>
      <c r="B260" s="106">
        <v>2169</v>
      </c>
      <c r="C260" s="106">
        <v>1</v>
      </c>
      <c r="D260" s="106">
        <v>1</v>
      </c>
      <c r="E260" s="107" t="s">
        <v>156</v>
      </c>
      <c r="F260" s="108" t="s">
        <v>260</v>
      </c>
      <c r="G260" s="109">
        <f t="shared" si="204"/>
        <v>50</v>
      </c>
      <c r="H260" s="109">
        <f t="shared" si="205"/>
        <v>48.24</v>
      </c>
      <c r="I260" s="109">
        <f t="shared" si="206"/>
        <v>0</v>
      </c>
      <c r="J260" s="239">
        <f t="shared" si="207"/>
        <v>924.69</v>
      </c>
      <c r="K260" s="109">
        <f t="shared" si="208"/>
        <v>5</v>
      </c>
      <c r="L260" s="109">
        <f t="shared" si="209"/>
        <v>1027.93</v>
      </c>
      <c r="M260" s="109">
        <f t="shared" si="210"/>
        <v>112.65</v>
      </c>
      <c r="N260" s="109">
        <f t="shared" si="211"/>
        <v>100</v>
      </c>
      <c r="O260" s="109">
        <f t="shared" si="212"/>
        <v>120</v>
      </c>
      <c r="P260" s="109">
        <f t="shared" si="213"/>
        <v>174.5</v>
      </c>
      <c r="Q260" s="109">
        <f t="shared" si="214"/>
        <v>202.42</v>
      </c>
      <c r="R260" s="109">
        <f t="shared" si="215"/>
        <v>234.81</v>
      </c>
      <c r="S260" s="109">
        <f t="shared" si="216"/>
        <v>250</v>
      </c>
      <c r="T260" s="109">
        <f t="shared" si="217"/>
        <v>655.53</v>
      </c>
      <c r="U260" s="109">
        <f t="shared" si="218"/>
        <v>1200</v>
      </c>
      <c r="V260" s="109">
        <f t="shared" si="219"/>
        <v>2629.48</v>
      </c>
      <c r="W260" s="109">
        <f t="shared" si="220"/>
        <v>6707.32</v>
      </c>
      <c r="X260" s="112"/>
      <c r="Y260" s="112"/>
    </row>
    <row r="261" spans="1:25" s="262" customFormat="1">
      <c r="A261" s="179">
        <v>203</v>
      </c>
      <c r="B261" s="106">
        <v>2490</v>
      </c>
      <c r="C261" s="106">
        <v>1</v>
      </c>
      <c r="D261" s="106">
        <v>1</v>
      </c>
      <c r="E261" s="107" t="s">
        <v>156</v>
      </c>
      <c r="F261" s="108" t="s">
        <v>261</v>
      </c>
      <c r="G261" s="109">
        <f t="shared" si="204"/>
        <v>50</v>
      </c>
      <c r="H261" s="109">
        <f t="shared" si="205"/>
        <v>48.24</v>
      </c>
      <c r="I261" s="109">
        <f t="shared" si="206"/>
        <v>0</v>
      </c>
      <c r="J261" s="239">
        <f t="shared" si="207"/>
        <v>924.69</v>
      </c>
      <c r="K261" s="109">
        <f t="shared" si="208"/>
        <v>5</v>
      </c>
      <c r="L261" s="109">
        <f t="shared" si="209"/>
        <v>1027.93</v>
      </c>
      <c r="M261" s="109">
        <f t="shared" si="210"/>
        <v>112.65</v>
      </c>
      <c r="N261" s="109">
        <f t="shared" si="211"/>
        <v>100</v>
      </c>
      <c r="O261" s="109">
        <f t="shared" si="212"/>
        <v>120</v>
      </c>
      <c r="P261" s="109">
        <f t="shared" si="213"/>
        <v>174.5</v>
      </c>
      <c r="Q261" s="109">
        <f t="shared" si="214"/>
        <v>202.42</v>
      </c>
      <c r="R261" s="109">
        <f t="shared" si="215"/>
        <v>234.81</v>
      </c>
      <c r="S261" s="109">
        <f t="shared" si="216"/>
        <v>250</v>
      </c>
      <c r="T261" s="109">
        <f t="shared" si="217"/>
        <v>647.16</v>
      </c>
      <c r="U261" s="109">
        <f t="shared" si="218"/>
        <v>1200</v>
      </c>
      <c r="V261" s="109">
        <f t="shared" si="219"/>
        <v>2637.85</v>
      </c>
      <c r="W261" s="109">
        <f t="shared" si="220"/>
        <v>6707.32</v>
      </c>
      <c r="X261" s="112"/>
      <c r="Y261" s="112"/>
    </row>
    <row r="262" spans="1:25" s="262" customFormat="1">
      <c r="A262" s="179">
        <v>204</v>
      </c>
      <c r="B262" s="106">
        <v>2701</v>
      </c>
      <c r="C262" s="106">
        <v>1</v>
      </c>
      <c r="D262" s="106">
        <v>1</v>
      </c>
      <c r="E262" s="107" t="s">
        <v>156</v>
      </c>
      <c r="F262" s="108" t="s">
        <v>262</v>
      </c>
      <c r="G262" s="109">
        <f t="shared" si="204"/>
        <v>50</v>
      </c>
      <c r="H262" s="109">
        <f t="shared" si="205"/>
        <v>48.24</v>
      </c>
      <c r="I262" s="109">
        <f t="shared" si="206"/>
        <v>0</v>
      </c>
      <c r="J262" s="239">
        <f t="shared" si="207"/>
        <v>924.69</v>
      </c>
      <c r="K262" s="109">
        <f t="shared" si="208"/>
        <v>5</v>
      </c>
      <c r="L262" s="109">
        <f t="shared" si="209"/>
        <v>1027.93</v>
      </c>
      <c r="M262" s="109">
        <f t="shared" si="210"/>
        <v>112.65</v>
      </c>
      <c r="N262" s="109">
        <f t="shared" si="211"/>
        <v>100</v>
      </c>
      <c r="O262" s="109">
        <f t="shared" si="212"/>
        <v>120</v>
      </c>
      <c r="P262" s="109">
        <f t="shared" si="213"/>
        <v>174.5</v>
      </c>
      <c r="Q262" s="109">
        <f t="shared" si="214"/>
        <v>202.42</v>
      </c>
      <c r="R262" s="109">
        <f t="shared" si="215"/>
        <v>234.81</v>
      </c>
      <c r="S262" s="109">
        <f t="shared" si="216"/>
        <v>250</v>
      </c>
      <c r="T262" s="109">
        <f t="shared" si="217"/>
        <v>634.63</v>
      </c>
      <c r="U262" s="109">
        <f t="shared" si="218"/>
        <v>1200</v>
      </c>
      <c r="V262" s="109">
        <f t="shared" si="219"/>
        <v>2650.38</v>
      </c>
      <c r="W262" s="109">
        <f t="shared" si="220"/>
        <v>6707.32</v>
      </c>
      <c r="X262" s="112"/>
      <c r="Y262" s="112"/>
    </row>
    <row r="263" spans="1:25" s="262" customFormat="1">
      <c r="A263" s="179">
        <v>205</v>
      </c>
      <c r="B263" s="106">
        <v>1851</v>
      </c>
      <c r="C263" s="106">
        <v>1</v>
      </c>
      <c r="D263" s="106">
        <v>1</v>
      </c>
      <c r="E263" s="107" t="s">
        <v>156</v>
      </c>
      <c r="F263" s="108" t="s">
        <v>1504</v>
      </c>
      <c r="G263" s="109">
        <f t="shared" si="204"/>
        <v>50</v>
      </c>
      <c r="H263" s="109">
        <f t="shared" si="205"/>
        <v>48.24</v>
      </c>
      <c r="I263" s="109">
        <f t="shared" si="206"/>
        <v>0</v>
      </c>
      <c r="J263" s="239">
        <f t="shared" si="207"/>
        <v>924.69</v>
      </c>
      <c r="K263" s="109">
        <f t="shared" si="208"/>
        <v>5</v>
      </c>
      <c r="L263" s="109">
        <f t="shared" si="209"/>
        <v>1027.93</v>
      </c>
      <c r="M263" s="109">
        <f t="shared" si="210"/>
        <v>112.65</v>
      </c>
      <c r="N263" s="109">
        <f t="shared" si="211"/>
        <v>100</v>
      </c>
      <c r="O263" s="109">
        <f t="shared" si="212"/>
        <v>120</v>
      </c>
      <c r="P263" s="109">
        <f t="shared" si="213"/>
        <v>174.5</v>
      </c>
      <c r="Q263" s="109">
        <f t="shared" si="214"/>
        <v>202.42</v>
      </c>
      <c r="R263" s="109">
        <f t="shared" si="215"/>
        <v>234.81</v>
      </c>
      <c r="S263" s="109">
        <f t="shared" si="216"/>
        <v>250</v>
      </c>
      <c r="T263" s="109">
        <f t="shared" si="217"/>
        <v>655.53</v>
      </c>
      <c r="U263" s="109">
        <f t="shared" si="218"/>
        <v>1200</v>
      </c>
      <c r="V263" s="109">
        <f t="shared" si="219"/>
        <v>2629.48</v>
      </c>
      <c r="W263" s="109">
        <f t="shared" si="220"/>
        <v>6707.32</v>
      </c>
      <c r="X263" s="112"/>
      <c r="Y263" s="112"/>
    </row>
    <row r="264" spans="1:25" s="262" customFormat="1">
      <c r="A264" s="179">
        <v>111</v>
      </c>
      <c r="B264" s="106"/>
      <c r="C264" s="106">
        <v>1</v>
      </c>
      <c r="D264" s="106">
        <v>1</v>
      </c>
      <c r="E264" s="107" t="s">
        <v>648</v>
      </c>
      <c r="F264" s="108" t="s">
        <v>263</v>
      </c>
      <c r="G264" s="109">
        <f t="shared" si="204"/>
        <v>12.5</v>
      </c>
      <c r="H264" s="109">
        <f t="shared" si="205"/>
        <v>10.08</v>
      </c>
      <c r="I264" s="109">
        <f t="shared" si="206"/>
        <v>0</v>
      </c>
      <c r="J264" s="239">
        <f t="shared" si="207"/>
        <v>240.9</v>
      </c>
      <c r="K264" s="109">
        <f t="shared" si="208"/>
        <v>0</v>
      </c>
      <c r="L264" s="109">
        <f t="shared" si="209"/>
        <v>263.48</v>
      </c>
      <c r="M264" s="109">
        <f t="shared" si="210"/>
        <v>28.16</v>
      </c>
      <c r="N264" s="109">
        <f t="shared" si="211"/>
        <v>100</v>
      </c>
      <c r="O264" s="109">
        <f t="shared" si="212"/>
        <v>50</v>
      </c>
      <c r="P264" s="109">
        <f t="shared" si="213"/>
        <v>44.67</v>
      </c>
      <c r="Q264" s="109">
        <f t="shared" si="214"/>
        <v>51.81</v>
      </c>
      <c r="R264" s="109">
        <f t="shared" si="215"/>
        <v>60.1</v>
      </c>
      <c r="S264" s="109">
        <f t="shared" si="216"/>
        <v>140</v>
      </c>
      <c r="T264" s="109">
        <f t="shared" si="217"/>
        <v>25.56</v>
      </c>
      <c r="U264" s="109">
        <f t="shared" si="218"/>
        <v>140</v>
      </c>
      <c r="V264" s="109">
        <f t="shared" si="219"/>
        <v>773.05</v>
      </c>
      <c r="W264" s="109">
        <f t="shared" si="220"/>
        <v>1676.83</v>
      </c>
      <c r="X264" s="112"/>
      <c r="Y264" s="112"/>
    </row>
    <row r="265" spans="1:25" s="262" customFormat="1">
      <c r="A265" s="179">
        <v>27</v>
      </c>
      <c r="B265" s="106">
        <v>4824</v>
      </c>
      <c r="C265" s="106">
        <v>1</v>
      </c>
      <c r="D265" s="106">
        <v>1</v>
      </c>
      <c r="E265" s="107" t="s">
        <v>164</v>
      </c>
      <c r="F265" s="257" t="s">
        <v>1814</v>
      </c>
      <c r="G265" s="109">
        <f t="shared" si="204"/>
        <v>50</v>
      </c>
      <c r="H265" s="109">
        <f t="shared" si="205"/>
        <v>28.15</v>
      </c>
      <c r="I265" s="109">
        <f t="shared" si="206"/>
        <v>0</v>
      </c>
      <c r="J265" s="239">
        <f t="shared" si="207"/>
        <v>680.79</v>
      </c>
      <c r="K265" s="109">
        <f t="shared" si="208"/>
        <v>5</v>
      </c>
      <c r="L265" s="109">
        <f t="shared" si="209"/>
        <v>763.94</v>
      </c>
      <c r="M265" s="109">
        <f t="shared" si="210"/>
        <v>81.39</v>
      </c>
      <c r="N265" s="109">
        <f t="shared" si="211"/>
        <v>100</v>
      </c>
      <c r="O265" s="109">
        <f t="shared" si="212"/>
        <v>105</v>
      </c>
      <c r="P265" s="109">
        <f t="shared" si="213"/>
        <v>127.26</v>
      </c>
      <c r="Q265" s="109">
        <f t="shared" si="214"/>
        <v>147.62</v>
      </c>
      <c r="R265" s="109">
        <f t="shared" si="215"/>
        <v>171.24</v>
      </c>
      <c r="S265" s="109">
        <f t="shared" si="216"/>
        <v>180</v>
      </c>
      <c r="T265" s="109">
        <f t="shared" si="217"/>
        <v>0</v>
      </c>
      <c r="U265" s="109">
        <f t="shared" si="218"/>
        <v>0</v>
      </c>
      <c r="V265" s="109">
        <f t="shared" si="219"/>
        <v>331.55</v>
      </c>
      <c r="W265" s="109">
        <f t="shared" si="220"/>
        <v>2008</v>
      </c>
      <c r="X265" s="112"/>
      <c r="Y265" s="112"/>
    </row>
    <row r="266" spans="1:25" s="262" customFormat="1">
      <c r="A266" s="179">
        <v>717</v>
      </c>
      <c r="B266" s="106"/>
      <c r="C266" s="106">
        <v>1</v>
      </c>
      <c r="D266" s="106">
        <v>0</v>
      </c>
      <c r="E266" s="107" t="s">
        <v>161</v>
      </c>
      <c r="F266" s="257" t="s">
        <v>364</v>
      </c>
      <c r="G266" s="109">
        <f>VLOOKUP(E266,REMU,3,0)</f>
        <v>50</v>
      </c>
      <c r="H266" s="109">
        <f>VLOOKUP(E266,REMU,4,0)</f>
        <v>23.41</v>
      </c>
      <c r="I266" s="109">
        <f>VLOOKUP(E266,REMU,8,0)</f>
        <v>0</v>
      </c>
      <c r="J266" s="239">
        <f>VLOOKUP(E266,REMU,7,0)</f>
        <v>492.53</v>
      </c>
      <c r="K266" s="109">
        <f>VLOOKUP(E266,REMU,10,0)</f>
        <v>5</v>
      </c>
      <c r="L266" s="109">
        <f>SUM(G266:K266)</f>
        <v>570.94000000000005</v>
      </c>
      <c r="M266" s="109">
        <f>VLOOKUP(E266,REMU,12,0)</f>
        <v>69.180000000000007</v>
      </c>
      <c r="N266" s="109">
        <f>VLOOKUP(E266,REMU,13,0)</f>
        <v>100</v>
      </c>
      <c r="O266" s="109">
        <f>VLOOKUP(E266,REMU,19,0)</f>
        <v>105</v>
      </c>
      <c r="P266" s="109">
        <f>VLOOKUP(E266,REMU,16,0)</f>
        <v>94.43</v>
      </c>
      <c r="Q266" s="109">
        <f>VLOOKUP(E266,REMU,17,0)</f>
        <v>109.54</v>
      </c>
      <c r="R266" s="109">
        <f>VLOOKUP(E266,REMU,18,0)</f>
        <v>127.06</v>
      </c>
      <c r="S266" s="109">
        <f>VLOOKUP(E266,DSUP,2,FALSE)</f>
        <v>180</v>
      </c>
      <c r="T266" s="109">
        <f>IF(F266="VACANTE",0,VLOOKUP(F266,HOMO,8,0))</f>
        <v>0</v>
      </c>
      <c r="U266" s="109">
        <f>IF(F266="VACANTE",0,VLOOKUP(F266,HOMO,9,0))</f>
        <v>0</v>
      </c>
      <c r="V266" s="109">
        <f t="shared" si="219"/>
        <v>0</v>
      </c>
      <c r="W266" s="109">
        <f>+L266+SUM(M266:V266)</f>
        <v>1356.15</v>
      </c>
      <c r="X266" s="112"/>
      <c r="Y266" s="112"/>
    </row>
    <row r="267" spans="1:25" s="262" customFormat="1">
      <c r="A267" s="179">
        <v>20</v>
      </c>
      <c r="B267" s="106">
        <v>2989</v>
      </c>
      <c r="C267" s="106">
        <v>1</v>
      </c>
      <c r="D267" s="106">
        <v>1</v>
      </c>
      <c r="E267" s="107" t="s">
        <v>164</v>
      </c>
      <c r="F267" s="111" t="s">
        <v>1852</v>
      </c>
      <c r="G267" s="109">
        <f t="shared" si="204"/>
        <v>50</v>
      </c>
      <c r="H267" s="109">
        <f t="shared" si="205"/>
        <v>28.15</v>
      </c>
      <c r="I267" s="109">
        <f t="shared" si="206"/>
        <v>0</v>
      </c>
      <c r="J267" s="239">
        <f t="shared" si="207"/>
        <v>680.79</v>
      </c>
      <c r="K267" s="109">
        <f t="shared" si="208"/>
        <v>5</v>
      </c>
      <c r="L267" s="109">
        <f t="shared" si="209"/>
        <v>763.94</v>
      </c>
      <c r="M267" s="109">
        <f t="shared" si="210"/>
        <v>81.39</v>
      </c>
      <c r="N267" s="109">
        <f t="shared" si="211"/>
        <v>100</v>
      </c>
      <c r="O267" s="109">
        <f t="shared" si="212"/>
        <v>105</v>
      </c>
      <c r="P267" s="109">
        <f t="shared" si="213"/>
        <v>127.26</v>
      </c>
      <c r="Q267" s="109">
        <f t="shared" si="214"/>
        <v>147.62</v>
      </c>
      <c r="R267" s="109">
        <f t="shared" si="215"/>
        <v>171.24</v>
      </c>
      <c r="S267" s="109">
        <f t="shared" si="216"/>
        <v>180</v>
      </c>
      <c r="T267" s="109">
        <f t="shared" si="217"/>
        <v>0</v>
      </c>
      <c r="U267" s="109">
        <f t="shared" si="218"/>
        <v>0</v>
      </c>
      <c r="V267" s="109">
        <f t="shared" si="219"/>
        <v>331.55</v>
      </c>
      <c r="W267" s="109">
        <f t="shared" si="220"/>
        <v>2008</v>
      </c>
      <c r="X267" s="112"/>
      <c r="Y267" s="112"/>
    </row>
    <row r="268" spans="1:25" s="262" customFormat="1">
      <c r="A268" s="179">
        <v>208</v>
      </c>
      <c r="B268" s="106"/>
      <c r="C268" s="106">
        <v>1</v>
      </c>
      <c r="D268" s="106">
        <v>1</v>
      </c>
      <c r="E268" s="107" t="s">
        <v>156</v>
      </c>
      <c r="F268" s="108" t="s">
        <v>1021</v>
      </c>
      <c r="G268" s="109">
        <f t="shared" si="204"/>
        <v>50</v>
      </c>
      <c r="H268" s="109">
        <f t="shared" si="205"/>
        <v>48.24</v>
      </c>
      <c r="I268" s="109">
        <f t="shared" si="206"/>
        <v>0</v>
      </c>
      <c r="J268" s="239">
        <f t="shared" si="207"/>
        <v>924.69</v>
      </c>
      <c r="K268" s="109">
        <f t="shared" si="208"/>
        <v>5</v>
      </c>
      <c r="L268" s="109">
        <f t="shared" si="209"/>
        <v>1027.93</v>
      </c>
      <c r="M268" s="109">
        <f t="shared" si="210"/>
        <v>112.65</v>
      </c>
      <c r="N268" s="109">
        <f t="shared" si="211"/>
        <v>100</v>
      </c>
      <c r="O268" s="109">
        <f t="shared" si="212"/>
        <v>120</v>
      </c>
      <c r="P268" s="109">
        <f t="shared" si="213"/>
        <v>174.5</v>
      </c>
      <c r="Q268" s="109">
        <f t="shared" si="214"/>
        <v>202.42</v>
      </c>
      <c r="R268" s="109">
        <f t="shared" si="215"/>
        <v>234.81</v>
      </c>
      <c r="S268" s="109">
        <f t="shared" si="216"/>
        <v>250</v>
      </c>
      <c r="T268" s="109">
        <f t="shared" si="217"/>
        <v>283.16000000000003</v>
      </c>
      <c r="U268" s="109">
        <f t="shared" si="218"/>
        <v>580</v>
      </c>
      <c r="V268" s="109">
        <f t="shared" si="219"/>
        <v>3621.85</v>
      </c>
      <c r="W268" s="109">
        <f t="shared" si="220"/>
        <v>6707.32</v>
      </c>
      <c r="X268" s="112"/>
      <c r="Y268" s="112"/>
    </row>
    <row r="269" spans="1:25" s="262" customFormat="1">
      <c r="A269" s="179">
        <v>209</v>
      </c>
      <c r="B269" s="106"/>
      <c r="C269" s="106">
        <v>1</v>
      </c>
      <c r="D269" s="106">
        <v>1</v>
      </c>
      <c r="E269" s="107" t="s">
        <v>163</v>
      </c>
      <c r="F269" s="108" t="s">
        <v>1022</v>
      </c>
      <c r="G269" s="109">
        <f t="shared" si="204"/>
        <v>50</v>
      </c>
      <c r="H269" s="109">
        <f t="shared" si="205"/>
        <v>39.31</v>
      </c>
      <c r="I269" s="109">
        <f t="shared" si="206"/>
        <v>0</v>
      </c>
      <c r="J269" s="239">
        <f t="shared" si="207"/>
        <v>785.63</v>
      </c>
      <c r="K269" s="109">
        <f t="shared" si="208"/>
        <v>5</v>
      </c>
      <c r="L269" s="109">
        <f t="shared" si="209"/>
        <v>879.94</v>
      </c>
      <c r="M269" s="109">
        <f t="shared" si="210"/>
        <v>95.75</v>
      </c>
      <c r="N269" s="109">
        <f t="shared" si="211"/>
        <v>100</v>
      </c>
      <c r="O269" s="109">
        <f t="shared" si="212"/>
        <v>110</v>
      </c>
      <c r="P269" s="109">
        <f t="shared" si="213"/>
        <v>148.12</v>
      </c>
      <c r="Q269" s="109">
        <f t="shared" si="214"/>
        <v>171.82</v>
      </c>
      <c r="R269" s="109">
        <f t="shared" si="215"/>
        <v>199.31</v>
      </c>
      <c r="S269" s="109">
        <f t="shared" si="216"/>
        <v>210</v>
      </c>
      <c r="T269" s="109">
        <f t="shared" si="217"/>
        <v>283.16000000000003</v>
      </c>
      <c r="U269" s="109">
        <f t="shared" si="218"/>
        <v>580</v>
      </c>
      <c r="V269" s="109">
        <f t="shared" si="219"/>
        <v>229.9</v>
      </c>
      <c r="W269" s="109">
        <f t="shared" si="220"/>
        <v>3008</v>
      </c>
      <c r="X269" s="112"/>
      <c r="Y269" s="112"/>
    </row>
    <row r="270" spans="1:25" s="262" customFormat="1">
      <c r="A270" s="179">
        <v>142</v>
      </c>
      <c r="B270" s="106"/>
      <c r="C270" s="106">
        <v>1</v>
      </c>
      <c r="D270" s="106">
        <v>1</v>
      </c>
      <c r="E270" s="107" t="s">
        <v>156</v>
      </c>
      <c r="F270" s="108" t="s">
        <v>628</v>
      </c>
      <c r="G270" s="109">
        <f t="shared" si="204"/>
        <v>50</v>
      </c>
      <c r="H270" s="109">
        <f t="shared" si="205"/>
        <v>48.24</v>
      </c>
      <c r="I270" s="109">
        <f t="shared" si="206"/>
        <v>0</v>
      </c>
      <c r="J270" s="239">
        <f t="shared" si="207"/>
        <v>924.69</v>
      </c>
      <c r="K270" s="109">
        <f t="shared" si="208"/>
        <v>5</v>
      </c>
      <c r="L270" s="109">
        <f t="shared" si="209"/>
        <v>1027.93</v>
      </c>
      <c r="M270" s="109">
        <f t="shared" si="210"/>
        <v>112.65</v>
      </c>
      <c r="N270" s="109">
        <f t="shared" si="211"/>
        <v>100</v>
      </c>
      <c r="O270" s="109">
        <f t="shared" si="212"/>
        <v>120</v>
      </c>
      <c r="P270" s="109">
        <f t="shared" si="213"/>
        <v>174.5</v>
      </c>
      <c r="Q270" s="109">
        <f t="shared" si="214"/>
        <v>202.42</v>
      </c>
      <c r="R270" s="109">
        <f t="shared" si="215"/>
        <v>234.81</v>
      </c>
      <c r="S270" s="109">
        <f t="shared" si="216"/>
        <v>250</v>
      </c>
      <c r="T270" s="109">
        <f t="shared" si="217"/>
        <v>246.98</v>
      </c>
      <c r="U270" s="109">
        <f t="shared" si="218"/>
        <v>580</v>
      </c>
      <c r="V270" s="109">
        <f t="shared" si="219"/>
        <v>3658.03</v>
      </c>
      <c r="W270" s="109">
        <f t="shared" si="220"/>
        <v>6707.32</v>
      </c>
      <c r="X270" s="112"/>
      <c r="Y270" s="112"/>
    </row>
    <row r="271" spans="1:25" s="262" customFormat="1">
      <c r="A271" s="179">
        <v>696</v>
      </c>
      <c r="B271" s="106"/>
      <c r="C271" s="106">
        <v>1</v>
      </c>
      <c r="D271" s="106">
        <v>1</v>
      </c>
      <c r="E271" s="107" t="s">
        <v>163</v>
      </c>
      <c r="F271" s="108" t="s">
        <v>541</v>
      </c>
      <c r="G271" s="109">
        <f t="shared" si="204"/>
        <v>50</v>
      </c>
      <c r="H271" s="109">
        <f t="shared" si="205"/>
        <v>39.31</v>
      </c>
      <c r="I271" s="109">
        <f t="shared" si="206"/>
        <v>0</v>
      </c>
      <c r="J271" s="239">
        <f t="shared" si="207"/>
        <v>785.63</v>
      </c>
      <c r="K271" s="109">
        <f t="shared" si="208"/>
        <v>5</v>
      </c>
      <c r="L271" s="109">
        <f t="shared" si="209"/>
        <v>879.94</v>
      </c>
      <c r="M271" s="109">
        <f t="shared" si="210"/>
        <v>95.75</v>
      </c>
      <c r="N271" s="109">
        <f t="shared" si="211"/>
        <v>100</v>
      </c>
      <c r="O271" s="109">
        <f t="shared" si="212"/>
        <v>110</v>
      </c>
      <c r="P271" s="109">
        <f t="shared" si="213"/>
        <v>148.12</v>
      </c>
      <c r="Q271" s="109">
        <f t="shared" si="214"/>
        <v>171.82</v>
      </c>
      <c r="R271" s="109">
        <f t="shared" si="215"/>
        <v>199.31</v>
      </c>
      <c r="S271" s="109">
        <f t="shared" si="216"/>
        <v>210</v>
      </c>
      <c r="T271" s="109">
        <f t="shared" si="217"/>
        <v>79.78</v>
      </c>
      <c r="U271" s="109">
        <f t="shared" si="218"/>
        <v>300</v>
      </c>
      <c r="V271" s="109">
        <f t="shared" si="219"/>
        <v>713.28</v>
      </c>
      <c r="W271" s="109">
        <f t="shared" si="220"/>
        <v>3008</v>
      </c>
      <c r="X271" s="112"/>
      <c r="Y271" s="112"/>
    </row>
    <row r="272" spans="1:25" s="262" customFormat="1">
      <c r="A272" s="179">
        <v>956</v>
      </c>
      <c r="B272" s="106"/>
      <c r="C272" s="106">
        <v>1</v>
      </c>
      <c r="D272" s="106">
        <v>1</v>
      </c>
      <c r="E272" s="107" t="s">
        <v>160</v>
      </c>
      <c r="F272" s="108" t="s">
        <v>1080</v>
      </c>
      <c r="G272" s="109">
        <f t="shared" si="204"/>
        <v>50</v>
      </c>
      <c r="H272" s="109">
        <f t="shared" si="205"/>
        <v>32.17</v>
      </c>
      <c r="I272" s="109">
        <f t="shared" si="206"/>
        <v>0</v>
      </c>
      <c r="J272" s="239">
        <f t="shared" si="207"/>
        <v>587.77</v>
      </c>
      <c r="K272" s="109">
        <f t="shared" si="208"/>
        <v>5</v>
      </c>
      <c r="L272" s="109">
        <f t="shared" si="209"/>
        <v>674.94</v>
      </c>
      <c r="M272" s="109">
        <f t="shared" si="210"/>
        <v>81.39</v>
      </c>
      <c r="N272" s="109">
        <f t="shared" si="211"/>
        <v>100</v>
      </c>
      <c r="O272" s="109">
        <f t="shared" si="212"/>
        <v>110</v>
      </c>
      <c r="P272" s="109">
        <f t="shared" si="213"/>
        <v>113.02</v>
      </c>
      <c r="Q272" s="109">
        <f t="shared" si="214"/>
        <v>131.11000000000001</v>
      </c>
      <c r="R272" s="109">
        <f t="shared" si="215"/>
        <v>152.08000000000001</v>
      </c>
      <c r="S272" s="109">
        <f t="shared" si="216"/>
        <v>210</v>
      </c>
      <c r="T272" s="109">
        <f t="shared" si="217"/>
        <v>277.07</v>
      </c>
      <c r="U272" s="109">
        <f t="shared" si="218"/>
        <v>560</v>
      </c>
      <c r="V272" s="109">
        <f t="shared" si="219"/>
        <v>598.39</v>
      </c>
      <c r="W272" s="109">
        <f t="shared" si="220"/>
        <v>3008</v>
      </c>
      <c r="X272" s="112"/>
      <c r="Y272" s="112"/>
    </row>
    <row r="273" spans="1:25" s="262" customFormat="1">
      <c r="A273" s="179">
        <v>957</v>
      </c>
      <c r="B273" s="106"/>
      <c r="C273" s="106">
        <v>1</v>
      </c>
      <c r="D273" s="106">
        <v>1</v>
      </c>
      <c r="E273" s="107" t="s">
        <v>160</v>
      </c>
      <c r="F273" s="108" t="s">
        <v>586</v>
      </c>
      <c r="G273" s="109">
        <f t="shared" si="204"/>
        <v>50</v>
      </c>
      <c r="H273" s="109">
        <f t="shared" si="205"/>
        <v>32.17</v>
      </c>
      <c r="I273" s="109">
        <f t="shared" si="206"/>
        <v>0</v>
      </c>
      <c r="J273" s="239">
        <f t="shared" si="207"/>
        <v>587.77</v>
      </c>
      <c r="K273" s="109">
        <f t="shared" si="208"/>
        <v>5</v>
      </c>
      <c r="L273" s="109">
        <f t="shared" si="209"/>
        <v>674.94</v>
      </c>
      <c r="M273" s="109">
        <f t="shared" si="210"/>
        <v>81.39</v>
      </c>
      <c r="N273" s="109">
        <f t="shared" si="211"/>
        <v>100</v>
      </c>
      <c r="O273" s="109">
        <f t="shared" si="212"/>
        <v>110</v>
      </c>
      <c r="P273" s="109">
        <f t="shared" si="213"/>
        <v>113.02</v>
      </c>
      <c r="Q273" s="109">
        <f t="shared" si="214"/>
        <v>131.11000000000001</v>
      </c>
      <c r="R273" s="109">
        <f t="shared" si="215"/>
        <v>152.08000000000001</v>
      </c>
      <c r="S273" s="109">
        <f t="shared" si="216"/>
        <v>210</v>
      </c>
      <c r="T273" s="109">
        <f t="shared" si="217"/>
        <v>127.56</v>
      </c>
      <c r="U273" s="109">
        <f t="shared" si="218"/>
        <v>560</v>
      </c>
      <c r="V273" s="109">
        <f t="shared" si="219"/>
        <v>747.9</v>
      </c>
      <c r="W273" s="109">
        <f t="shared" si="220"/>
        <v>3008</v>
      </c>
      <c r="X273" s="112"/>
      <c r="Y273" s="112"/>
    </row>
    <row r="274" spans="1:25" s="262" customFormat="1">
      <c r="A274" s="179">
        <v>959</v>
      </c>
      <c r="B274" s="106"/>
      <c r="C274" s="106">
        <v>1</v>
      </c>
      <c r="D274" s="106">
        <v>1</v>
      </c>
      <c r="E274" s="107" t="s">
        <v>157</v>
      </c>
      <c r="F274" s="108" t="s">
        <v>1101</v>
      </c>
      <c r="G274" s="109">
        <f t="shared" si="204"/>
        <v>50</v>
      </c>
      <c r="H274" s="109">
        <f t="shared" si="205"/>
        <v>39.299999999999997</v>
      </c>
      <c r="I274" s="109">
        <f t="shared" si="206"/>
        <v>0</v>
      </c>
      <c r="J274" s="239">
        <f t="shared" si="207"/>
        <v>684.63</v>
      </c>
      <c r="K274" s="109">
        <f t="shared" si="208"/>
        <v>5</v>
      </c>
      <c r="L274" s="109">
        <f t="shared" si="209"/>
        <v>778.93</v>
      </c>
      <c r="M274" s="109">
        <f t="shared" si="210"/>
        <v>95.75</v>
      </c>
      <c r="N274" s="109">
        <f t="shared" si="211"/>
        <v>100</v>
      </c>
      <c r="O274" s="109">
        <f t="shared" si="212"/>
        <v>120</v>
      </c>
      <c r="P274" s="109">
        <f t="shared" si="213"/>
        <v>131.96</v>
      </c>
      <c r="Q274" s="109">
        <f t="shared" si="214"/>
        <v>153.07</v>
      </c>
      <c r="R274" s="109">
        <f t="shared" si="215"/>
        <v>177.57</v>
      </c>
      <c r="S274" s="109">
        <f t="shared" si="216"/>
        <v>250</v>
      </c>
      <c r="T274" s="109">
        <f t="shared" si="217"/>
        <v>280.37</v>
      </c>
      <c r="U274" s="109">
        <f t="shared" si="218"/>
        <v>560</v>
      </c>
      <c r="V274" s="109">
        <f t="shared" si="219"/>
        <v>4059.67</v>
      </c>
      <c r="W274" s="109">
        <f t="shared" si="220"/>
        <v>6707.32</v>
      </c>
      <c r="X274" s="112"/>
      <c r="Y274" s="112"/>
    </row>
    <row r="275" spans="1:25" s="262" customFormat="1">
      <c r="A275" s="179">
        <v>156</v>
      </c>
      <c r="B275" s="106">
        <v>4588</v>
      </c>
      <c r="C275" s="106">
        <v>1</v>
      </c>
      <c r="D275" s="106">
        <v>1</v>
      </c>
      <c r="E275" s="107" t="s">
        <v>163</v>
      </c>
      <c r="F275" s="108" t="s">
        <v>875</v>
      </c>
      <c r="G275" s="109">
        <f t="shared" si="204"/>
        <v>50</v>
      </c>
      <c r="H275" s="109">
        <f t="shared" si="205"/>
        <v>39.31</v>
      </c>
      <c r="I275" s="109">
        <f t="shared" si="206"/>
        <v>0</v>
      </c>
      <c r="J275" s="239">
        <f t="shared" si="207"/>
        <v>785.63</v>
      </c>
      <c r="K275" s="109">
        <f t="shared" si="208"/>
        <v>5</v>
      </c>
      <c r="L275" s="109">
        <f t="shared" si="209"/>
        <v>879.94</v>
      </c>
      <c r="M275" s="109">
        <f t="shared" si="210"/>
        <v>95.75</v>
      </c>
      <c r="N275" s="109">
        <f t="shared" si="211"/>
        <v>100</v>
      </c>
      <c r="O275" s="109">
        <f t="shared" si="212"/>
        <v>110</v>
      </c>
      <c r="P275" s="109">
        <f t="shared" si="213"/>
        <v>148.12</v>
      </c>
      <c r="Q275" s="109">
        <f t="shared" si="214"/>
        <v>171.82</v>
      </c>
      <c r="R275" s="109">
        <f t="shared" si="215"/>
        <v>199.31</v>
      </c>
      <c r="S275" s="109">
        <f t="shared" si="216"/>
        <v>210</v>
      </c>
      <c r="T275" s="109">
        <f t="shared" si="217"/>
        <v>84.41</v>
      </c>
      <c r="U275" s="109">
        <f t="shared" si="218"/>
        <v>300</v>
      </c>
      <c r="V275" s="109">
        <f t="shared" si="219"/>
        <v>708.65</v>
      </c>
      <c r="W275" s="109">
        <f t="shared" si="220"/>
        <v>3008</v>
      </c>
      <c r="X275" s="112"/>
      <c r="Y275" s="112"/>
    </row>
    <row r="276" spans="1:25" s="262" customFormat="1">
      <c r="A276" s="179">
        <v>22</v>
      </c>
      <c r="B276" s="106">
        <v>2931</v>
      </c>
      <c r="C276" s="106">
        <v>1</v>
      </c>
      <c r="D276" s="106">
        <v>1</v>
      </c>
      <c r="E276" s="107" t="s">
        <v>163</v>
      </c>
      <c r="F276" s="108" t="s">
        <v>895</v>
      </c>
      <c r="G276" s="109">
        <f t="shared" si="204"/>
        <v>50</v>
      </c>
      <c r="H276" s="109">
        <f t="shared" si="205"/>
        <v>39.31</v>
      </c>
      <c r="I276" s="109">
        <f t="shared" si="206"/>
        <v>0</v>
      </c>
      <c r="J276" s="239">
        <f t="shared" si="207"/>
        <v>785.63</v>
      </c>
      <c r="K276" s="109">
        <f t="shared" si="208"/>
        <v>5</v>
      </c>
      <c r="L276" s="109">
        <f t="shared" si="209"/>
        <v>879.94</v>
      </c>
      <c r="M276" s="109">
        <f t="shared" si="210"/>
        <v>95.75</v>
      </c>
      <c r="N276" s="109">
        <f t="shared" si="211"/>
        <v>100</v>
      </c>
      <c r="O276" s="109">
        <f t="shared" si="212"/>
        <v>110</v>
      </c>
      <c r="P276" s="109">
        <f t="shared" si="213"/>
        <v>148.12</v>
      </c>
      <c r="Q276" s="109">
        <f t="shared" si="214"/>
        <v>171.82</v>
      </c>
      <c r="R276" s="109">
        <f t="shared" si="215"/>
        <v>199.31</v>
      </c>
      <c r="S276" s="109">
        <f t="shared" si="216"/>
        <v>210</v>
      </c>
      <c r="T276" s="109">
        <f t="shared" si="217"/>
        <v>0</v>
      </c>
      <c r="U276" s="109">
        <f t="shared" si="218"/>
        <v>300</v>
      </c>
      <c r="V276" s="109">
        <f t="shared" si="219"/>
        <v>793.06</v>
      </c>
      <c r="W276" s="109">
        <f t="shared" si="220"/>
        <v>3008</v>
      </c>
      <c r="X276" s="112"/>
      <c r="Y276" s="112"/>
    </row>
    <row r="277" spans="1:25" s="262" customFormat="1">
      <c r="A277" s="179">
        <v>217</v>
      </c>
      <c r="B277" s="106">
        <v>4170</v>
      </c>
      <c r="C277" s="106">
        <v>1</v>
      </c>
      <c r="D277" s="106">
        <v>1</v>
      </c>
      <c r="E277" s="107" t="s">
        <v>161</v>
      </c>
      <c r="F277" s="257" t="s">
        <v>1850</v>
      </c>
      <c r="G277" s="109">
        <f t="shared" si="204"/>
        <v>50</v>
      </c>
      <c r="H277" s="109">
        <f t="shared" si="205"/>
        <v>23.41</v>
      </c>
      <c r="I277" s="109">
        <f t="shared" si="206"/>
        <v>0</v>
      </c>
      <c r="J277" s="239">
        <f t="shared" si="207"/>
        <v>492.53</v>
      </c>
      <c r="K277" s="109">
        <f t="shared" si="208"/>
        <v>5</v>
      </c>
      <c r="L277" s="109">
        <f t="shared" si="209"/>
        <v>570.94000000000005</v>
      </c>
      <c r="M277" s="109">
        <f t="shared" si="210"/>
        <v>69.180000000000007</v>
      </c>
      <c r="N277" s="109">
        <f t="shared" si="211"/>
        <v>100</v>
      </c>
      <c r="O277" s="109">
        <f t="shared" si="212"/>
        <v>105</v>
      </c>
      <c r="P277" s="109">
        <f t="shared" si="213"/>
        <v>94.43</v>
      </c>
      <c r="Q277" s="109">
        <f t="shared" si="214"/>
        <v>109.54</v>
      </c>
      <c r="R277" s="109">
        <f t="shared" si="215"/>
        <v>127.06</v>
      </c>
      <c r="S277" s="109">
        <f t="shared" si="216"/>
        <v>180</v>
      </c>
      <c r="T277" s="109">
        <f t="shared" si="217"/>
        <v>0</v>
      </c>
      <c r="U277" s="109">
        <f t="shared" si="218"/>
        <v>0</v>
      </c>
      <c r="V277" s="109">
        <f t="shared" si="219"/>
        <v>651.85</v>
      </c>
      <c r="W277" s="109">
        <f t="shared" si="220"/>
        <v>2008</v>
      </c>
      <c r="X277" s="112"/>
      <c r="Y277" s="112"/>
    </row>
    <row r="278" spans="1:25" s="262" customFormat="1">
      <c r="A278" s="179">
        <v>312</v>
      </c>
      <c r="B278" s="106">
        <v>2746</v>
      </c>
      <c r="C278" s="106">
        <v>1</v>
      </c>
      <c r="D278" s="106">
        <v>1</v>
      </c>
      <c r="E278" s="107" t="s">
        <v>164</v>
      </c>
      <c r="F278" s="257" t="s">
        <v>1851</v>
      </c>
      <c r="G278" s="109">
        <f t="shared" si="204"/>
        <v>50</v>
      </c>
      <c r="H278" s="109">
        <f t="shared" si="205"/>
        <v>28.15</v>
      </c>
      <c r="I278" s="109">
        <f t="shared" si="206"/>
        <v>0</v>
      </c>
      <c r="J278" s="239">
        <f t="shared" si="207"/>
        <v>680.79</v>
      </c>
      <c r="K278" s="109">
        <f t="shared" si="208"/>
        <v>5</v>
      </c>
      <c r="L278" s="109">
        <f t="shared" si="209"/>
        <v>763.94</v>
      </c>
      <c r="M278" s="109">
        <f t="shared" si="210"/>
        <v>81.39</v>
      </c>
      <c r="N278" s="109">
        <f t="shared" si="211"/>
        <v>100</v>
      </c>
      <c r="O278" s="109">
        <f t="shared" si="212"/>
        <v>105</v>
      </c>
      <c r="P278" s="109">
        <f t="shared" si="213"/>
        <v>127.26</v>
      </c>
      <c r="Q278" s="109">
        <f t="shared" si="214"/>
        <v>147.62</v>
      </c>
      <c r="R278" s="109">
        <f t="shared" si="215"/>
        <v>171.24</v>
      </c>
      <c r="S278" s="109">
        <f t="shared" si="216"/>
        <v>180</v>
      </c>
      <c r="T278" s="109">
        <f t="shared" si="217"/>
        <v>0</v>
      </c>
      <c r="U278" s="109">
        <f t="shared" si="218"/>
        <v>0</v>
      </c>
      <c r="V278" s="109">
        <f t="shared" si="219"/>
        <v>331.55</v>
      </c>
      <c r="W278" s="109">
        <f t="shared" si="220"/>
        <v>2008</v>
      </c>
      <c r="X278" s="112"/>
      <c r="Y278" s="112"/>
    </row>
    <row r="279" spans="1:25" s="262" customFormat="1">
      <c r="A279" s="179">
        <v>313</v>
      </c>
      <c r="B279" s="106">
        <v>2747</v>
      </c>
      <c r="C279" s="106">
        <v>1</v>
      </c>
      <c r="D279" s="106">
        <v>1</v>
      </c>
      <c r="E279" s="107" t="s">
        <v>164</v>
      </c>
      <c r="F279" s="111" t="s">
        <v>1849</v>
      </c>
      <c r="G279" s="109">
        <f t="shared" si="204"/>
        <v>50</v>
      </c>
      <c r="H279" s="109">
        <f t="shared" si="205"/>
        <v>28.15</v>
      </c>
      <c r="I279" s="109">
        <f t="shared" si="206"/>
        <v>0</v>
      </c>
      <c r="J279" s="239">
        <f t="shared" si="207"/>
        <v>680.79</v>
      </c>
      <c r="K279" s="109">
        <f t="shared" si="208"/>
        <v>5</v>
      </c>
      <c r="L279" s="109">
        <f t="shared" si="209"/>
        <v>763.94</v>
      </c>
      <c r="M279" s="109">
        <f t="shared" si="210"/>
        <v>81.39</v>
      </c>
      <c r="N279" s="109">
        <f t="shared" si="211"/>
        <v>100</v>
      </c>
      <c r="O279" s="109">
        <f t="shared" si="212"/>
        <v>105</v>
      </c>
      <c r="P279" s="109">
        <f t="shared" si="213"/>
        <v>127.26</v>
      </c>
      <c r="Q279" s="109">
        <f t="shared" si="214"/>
        <v>147.62</v>
      </c>
      <c r="R279" s="109">
        <f t="shared" si="215"/>
        <v>171.24</v>
      </c>
      <c r="S279" s="109">
        <f t="shared" si="216"/>
        <v>180</v>
      </c>
      <c r="T279" s="109">
        <f t="shared" si="217"/>
        <v>0</v>
      </c>
      <c r="U279" s="109">
        <f t="shared" si="218"/>
        <v>0</v>
      </c>
      <c r="V279" s="109">
        <f t="shared" si="219"/>
        <v>331.55</v>
      </c>
      <c r="W279" s="109">
        <f t="shared" si="220"/>
        <v>2008</v>
      </c>
      <c r="X279" s="112"/>
      <c r="Y279" s="112"/>
    </row>
    <row r="280" spans="1:25" s="262" customFormat="1">
      <c r="A280" s="179">
        <v>41</v>
      </c>
      <c r="B280" s="106">
        <v>4282</v>
      </c>
      <c r="C280" s="106">
        <v>1</v>
      </c>
      <c r="D280" s="106">
        <v>1</v>
      </c>
      <c r="E280" s="107" t="s">
        <v>163</v>
      </c>
      <c r="F280" s="108" t="s">
        <v>1169</v>
      </c>
      <c r="G280" s="109">
        <f t="shared" si="204"/>
        <v>50</v>
      </c>
      <c r="H280" s="109">
        <f t="shared" si="205"/>
        <v>39.31</v>
      </c>
      <c r="I280" s="109">
        <f t="shared" si="206"/>
        <v>0</v>
      </c>
      <c r="J280" s="239">
        <f t="shared" si="207"/>
        <v>785.63</v>
      </c>
      <c r="K280" s="109">
        <f t="shared" si="208"/>
        <v>5</v>
      </c>
      <c r="L280" s="109">
        <f t="shared" si="209"/>
        <v>879.94</v>
      </c>
      <c r="M280" s="109">
        <f t="shared" si="210"/>
        <v>95.75</v>
      </c>
      <c r="N280" s="109">
        <f t="shared" si="211"/>
        <v>100</v>
      </c>
      <c r="O280" s="109">
        <f t="shared" si="212"/>
        <v>110</v>
      </c>
      <c r="P280" s="109">
        <f t="shared" si="213"/>
        <v>148.12</v>
      </c>
      <c r="Q280" s="109">
        <f t="shared" si="214"/>
        <v>171.82</v>
      </c>
      <c r="R280" s="109">
        <f t="shared" si="215"/>
        <v>199.31</v>
      </c>
      <c r="S280" s="109">
        <f t="shared" si="216"/>
        <v>210</v>
      </c>
      <c r="T280" s="109">
        <f t="shared" si="217"/>
        <v>116.84</v>
      </c>
      <c r="U280" s="109">
        <f t="shared" si="218"/>
        <v>280</v>
      </c>
      <c r="V280" s="109">
        <f t="shared" si="219"/>
        <v>696.22</v>
      </c>
      <c r="W280" s="109">
        <f t="shared" si="220"/>
        <v>3008</v>
      </c>
      <c r="X280" s="112"/>
      <c r="Y280" s="112"/>
    </row>
    <row r="281" spans="1:25" s="262" customFormat="1">
      <c r="A281" s="179">
        <v>219</v>
      </c>
      <c r="B281" s="106">
        <v>4285</v>
      </c>
      <c r="C281" s="106">
        <v>1</v>
      </c>
      <c r="D281" s="106">
        <v>1</v>
      </c>
      <c r="E281" s="107" t="s">
        <v>160</v>
      </c>
      <c r="F281" s="264" t="s">
        <v>544</v>
      </c>
      <c r="G281" s="109">
        <f t="shared" si="204"/>
        <v>50</v>
      </c>
      <c r="H281" s="109">
        <f t="shared" si="205"/>
        <v>32.17</v>
      </c>
      <c r="I281" s="109">
        <f t="shared" si="206"/>
        <v>0</v>
      </c>
      <c r="J281" s="239">
        <f t="shared" si="207"/>
        <v>587.77</v>
      </c>
      <c r="K281" s="109">
        <f t="shared" si="208"/>
        <v>5</v>
      </c>
      <c r="L281" s="109">
        <f t="shared" si="209"/>
        <v>674.94</v>
      </c>
      <c r="M281" s="109">
        <f t="shared" si="210"/>
        <v>81.39</v>
      </c>
      <c r="N281" s="109">
        <f t="shared" si="211"/>
        <v>100</v>
      </c>
      <c r="O281" s="109">
        <f t="shared" si="212"/>
        <v>110</v>
      </c>
      <c r="P281" s="109">
        <f t="shared" si="213"/>
        <v>113.02</v>
      </c>
      <c r="Q281" s="109">
        <f t="shared" si="214"/>
        <v>131.11000000000001</v>
      </c>
      <c r="R281" s="109">
        <f t="shared" si="215"/>
        <v>152.08000000000001</v>
      </c>
      <c r="S281" s="109">
        <f t="shared" si="216"/>
        <v>210</v>
      </c>
      <c r="T281" s="109">
        <f t="shared" si="217"/>
        <v>0</v>
      </c>
      <c r="U281" s="109">
        <f t="shared" si="218"/>
        <v>0</v>
      </c>
      <c r="V281" s="109">
        <f t="shared" si="219"/>
        <v>1435.46</v>
      </c>
      <c r="W281" s="109">
        <f t="shared" si="220"/>
        <v>3008</v>
      </c>
      <c r="X281" s="112"/>
      <c r="Y281" s="112"/>
    </row>
    <row r="282" spans="1:25" s="262" customFormat="1">
      <c r="A282" s="179">
        <v>220</v>
      </c>
      <c r="B282" s="106">
        <v>4379</v>
      </c>
      <c r="C282" s="106">
        <v>1</v>
      </c>
      <c r="D282" s="106">
        <v>1</v>
      </c>
      <c r="E282" s="107" t="s">
        <v>160</v>
      </c>
      <c r="F282" s="108" t="s">
        <v>1178</v>
      </c>
      <c r="G282" s="109">
        <f t="shared" si="204"/>
        <v>50</v>
      </c>
      <c r="H282" s="109">
        <f t="shared" si="205"/>
        <v>32.17</v>
      </c>
      <c r="I282" s="109">
        <f t="shared" si="206"/>
        <v>0</v>
      </c>
      <c r="J282" s="239">
        <f t="shared" si="207"/>
        <v>587.77</v>
      </c>
      <c r="K282" s="109">
        <f t="shared" si="208"/>
        <v>5</v>
      </c>
      <c r="L282" s="109">
        <f t="shared" si="209"/>
        <v>674.94</v>
      </c>
      <c r="M282" s="109">
        <f t="shared" si="210"/>
        <v>81.39</v>
      </c>
      <c r="N282" s="109">
        <f t="shared" si="211"/>
        <v>100</v>
      </c>
      <c r="O282" s="109">
        <f t="shared" si="212"/>
        <v>110</v>
      </c>
      <c r="P282" s="109">
        <f t="shared" si="213"/>
        <v>113.02</v>
      </c>
      <c r="Q282" s="109">
        <f t="shared" si="214"/>
        <v>131.11000000000001</v>
      </c>
      <c r="R282" s="109">
        <f t="shared" si="215"/>
        <v>152.08000000000001</v>
      </c>
      <c r="S282" s="109">
        <f t="shared" si="216"/>
        <v>210</v>
      </c>
      <c r="T282" s="109">
        <f t="shared" si="217"/>
        <v>123.84</v>
      </c>
      <c r="U282" s="109">
        <f t="shared" si="218"/>
        <v>280</v>
      </c>
      <c r="V282" s="109">
        <f t="shared" si="219"/>
        <v>1031.6199999999999</v>
      </c>
      <c r="W282" s="109">
        <f t="shared" si="220"/>
        <v>3008</v>
      </c>
      <c r="X282" s="112"/>
      <c r="Y282" s="112"/>
    </row>
    <row r="283" spans="1:25" s="262" customFormat="1">
      <c r="A283" s="179">
        <v>714</v>
      </c>
      <c r="B283" s="106"/>
      <c r="C283" s="106">
        <v>1</v>
      </c>
      <c r="D283" s="106">
        <v>1</v>
      </c>
      <c r="E283" s="107" t="s">
        <v>161</v>
      </c>
      <c r="F283" s="108" t="s">
        <v>1848</v>
      </c>
      <c r="G283" s="109">
        <f t="shared" si="204"/>
        <v>50</v>
      </c>
      <c r="H283" s="109">
        <f t="shared" si="205"/>
        <v>23.41</v>
      </c>
      <c r="I283" s="109">
        <f t="shared" si="206"/>
        <v>0</v>
      </c>
      <c r="J283" s="239">
        <f t="shared" si="207"/>
        <v>492.53</v>
      </c>
      <c r="K283" s="109">
        <f t="shared" si="208"/>
        <v>5</v>
      </c>
      <c r="L283" s="109">
        <f t="shared" si="209"/>
        <v>570.94000000000005</v>
      </c>
      <c r="M283" s="109">
        <f t="shared" si="210"/>
        <v>69.180000000000007</v>
      </c>
      <c r="N283" s="109">
        <f t="shared" si="211"/>
        <v>100</v>
      </c>
      <c r="O283" s="109">
        <f t="shared" si="212"/>
        <v>105</v>
      </c>
      <c r="P283" s="109">
        <f t="shared" si="213"/>
        <v>94.43</v>
      </c>
      <c r="Q283" s="109">
        <f t="shared" si="214"/>
        <v>109.54</v>
      </c>
      <c r="R283" s="109">
        <f t="shared" si="215"/>
        <v>127.06</v>
      </c>
      <c r="S283" s="109">
        <f t="shared" si="216"/>
        <v>180</v>
      </c>
      <c r="T283" s="109">
        <f t="shared" si="217"/>
        <v>0</v>
      </c>
      <c r="U283" s="109">
        <f t="shared" si="218"/>
        <v>0</v>
      </c>
      <c r="V283" s="109">
        <f t="shared" si="219"/>
        <v>651.85</v>
      </c>
      <c r="W283" s="109">
        <f t="shared" si="220"/>
        <v>2008</v>
      </c>
      <c r="X283" s="112"/>
      <c r="Y283" s="112"/>
    </row>
    <row r="284" spans="1:25" s="262" customFormat="1">
      <c r="A284" s="179">
        <v>221</v>
      </c>
      <c r="B284" s="106">
        <v>4284</v>
      </c>
      <c r="C284" s="106">
        <v>1</v>
      </c>
      <c r="D284" s="106">
        <v>1</v>
      </c>
      <c r="E284" s="107" t="s">
        <v>647</v>
      </c>
      <c r="F284" s="108" t="s">
        <v>1339</v>
      </c>
      <c r="G284" s="109">
        <f t="shared" si="204"/>
        <v>25</v>
      </c>
      <c r="H284" s="109">
        <f t="shared" si="205"/>
        <v>17.36</v>
      </c>
      <c r="I284" s="109">
        <f t="shared" si="206"/>
        <v>0</v>
      </c>
      <c r="J284" s="239">
        <f t="shared" si="207"/>
        <v>412.6</v>
      </c>
      <c r="K284" s="109">
        <f t="shared" si="208"/>
        <v>0</v>
      </c>
      <c r="L284" s="109">
        <f t="shared" si="209"/>
        <v>454.96</v>
      </c>
      <c r="M284" s="109">
        <f t="shared" si="210"/>
        <v>47.88</v>
      </c>
      <c r="N284" s="109">
        <f t="shared" si="211"/>
        <v>100</v>
      </c>
      <c r="O284" s="109">
        <f t="shared" si="212"/>
        <v>40</v>
      </c>
      <c r="P284" s="109">
        <f t="shared" si="213"/>
        <v>76.459999999999994</v>
      </c>
      <c r="Q284" s="109">
        <f t="shared" si="214"/>
        <v>88.69</v>
      </c>
      <c r="R284" s="109">
        <f t="shared" si="215"/>
        <v>102.88</v>
      </c>
      <c r="S284" s="109">
        <f t="shared" si="216"/>
        <v>110</v>
      </c>
      <c r="T284" s="109">
        <f t="shared" si="217"/>
        <v>26.91</v>
      </c>
      <c r="U284" s="109">
        <f t="shared" si="218"/>
        <v>140</v>
      </c>
      <c r="V284" s="109">
        <f t="shared" si="219"/>
        <v>316.22000000000003</v>
      </c>
      <c r="W284" s="109">
        <f t="shared" si="220"/>
        <v>1504</v>
      </c>
      <c r="X284" s="112"/>
      <c r="Y284" s="112"/>
    </row>
    <row r="285" spans="1:25" s="262" customFormat="1">
      <c r="A285" s="179">
        <v>223</v>
      </c>
      <c r="B285" s="106"/>
      <c r="C285" s="106">
        <v>1</v>
      </c>
      <c r="D285" s="106">
        <v>0</v>
      </c>
      <c r="E285" s="107" t="s">
        <v>756</v>
      </c>
      <c r="F285" s="108" t="s">
        <v>364</v>
      </c>
      <c r="G285" s="109">
        <f t="shared" si="204"/>
        <v>50</v>
      </c>
      <c r="H285" s="109">
        <f t="shared" si="205"/>
        <v>20.75</v>
      </c>
      <c r="I285" s="109">
        <f t="shared" si="206"/>
        <v>0</v>
      </c>
      <c r="J285" s="239">
        <f t="shared" si="207"/>
        <v>338.21</v>
      </c>
      <c r="K285" s="109">
        <f t="shared" si="208"/>
        <v>5</v>
      </c>
      <c r="L285" s="109">
        <f t="shared" si="209"/>
        <v>413.96</v>
      </c>
      <c r="M285" s="109">
        <f t="shared" si="210"/>
        <v>58.8</v>
      </c>
      <c r="N285" s="109">
        <f t="shared" si="211"/>
        <v>100</v>
      </c>
      <c r="O285" s="109">
        <f t="shared" si="212"/>
        <v>20</v>
      </c>
      <c r="P285" s="109">
        <f t="shared" si="213"/>
        <v>67.650000000000006</v>
      </c>
      <c r="Q285" s="109">
        <f t="shared" si="214"/>
        <v>78.47</v>
      </c>
      <c r="R285" s="109">
        <f t="shared" si="215"/>
        <v>91.03</v>
      </c>
      <c r="S285" s="109">
        <f t="shared" si="216"/>
        <v>150</v>
      </c>
      <c r="T285" s="109">
        <f t="shared" si="217"/>
        <v>0</v>
      </c>
      <c r="U285" s="109">
        <f t="shared" si="218"/>
        <v>0</v>
      </c>
      <c r="V285" s="109">
        <f t="shared" si="219"/>
        <v>0</v>
      </c>
      <c r="W285" s="109">
        <f t="shared" si="220"/>
        <v>979.91</v>
      </c>
      <c r="X285" s="112"/>
      <c r="Y285" s="112"/>
    </row>
    <row r="286" spans="1:25" s="262" customFormat="1">
      <c r="A286" s="179">
        <v>224</v>
      </c>
      <c r="B286" s="106"/>
      <c r="C286" s="106">
        <v>1</v>
      </c>
      <c r="D286" s="106">
        <v>0</v>
      </c>
      <c r="E286" s="107" t="s">
        <v>756</v>
      </c>
      <c r="F286" s="108" t="s">
        <v>364</v>
      </c>
      <c r="G286" s="109">
        <f t="shared" si="204"/>
        <v>50</v>
      </c>
      <c r="H286" s="109">
        <f t="shared" si="205"/>
        <v>20.75</v>
      </c>
      <c r="I286" s="109">
        <f t="shared" si="206"/>
        <v>0</v>
      </c>
      <c r="J286" s="239">
        <f t="shared" si="207"/>
        <v>338.21</v>
      </c>
      <c r="K286" s="109">
        <f t="shared" si="208"/>
        <v>5</v>
      </c>
      <c r="L286" s="109">
        <f t="shared" si="209"/>
        <v>413.96</v>
      </c>
      <c r="M286" s="109">
        <f t="shared" si="210"/>
        <v>58.8</v>
      </c>
      <c r="N286" s="109">
        <f t="shared" si="211"/>
        <v>100</v>
      </c>
      <c r="O286" s="109">
        <f t="shared" si="212"/>
        <v>20</v>
      </c>
      <c r="P286" s="109">
        <f t="shared" si="213"/>
        <v>67.650000000000006</v>
      </c>
      <c r="Q286" s="109">
        <f t="shared" si="214"/>
        <v>78.47</v>
      </c>
      <c r="R286" s="109">
        <f t="shared" si="215"/>
        <v>91.03</v>
      </c>
      <c r="S286" s="109">
        <f t="shared" si="216"/>
        <v>150</v>
      </c>
      <c r="T286" s="109">
        <f t="shared" si="217"/>
        <v>0</v>
      </c>
      <c r="U286" s="109">
        <f t="shared" si="218"/>
        <v>0</v>
      </c>
      <c r="V286" s="109">
        <f t="shared" si="219"/>
        <v>0</v>
      </c>
      <c r="W286" s="109">
        <f t="shared" si="220"/>
        <v>979.91</v>
      </c>
      <c r="X286" s="112"/>
      <c r="Y286" s="112"/>
    </row>
    <row r="287" spans="1:25" s="262" customFormat="1">
      <c r="A287" s="179">
        <v>225</v>
      </c>
      <c r="B287" s="106"/>
      <c r="C287" s="106">
        <v>1</v>
      </c>
      <c r="D287" s="106">
        <v>0</v>
      </c>
      <c r="E287" s="107" t="s">
        <v>650</v>
      </c>
      <c r="F287" s="108" t="s">
        <v>364</v>
      </c>
      <c r="G287" s="109">
        <f t="shared" si="204"/>
        <v>12.5</v>
      </c>
      <c r="H287" s="109">
        <f t="shared" si="205"/>
        <v>5.08</v>
      </c>
      <c r="I287" s="109">
        <f t="shared" si="206"/>
        <v>0</v>
      </c>
      <c r="J287" s="239">
        <f t="shared" si="207"/>
        <v>120.4</v>
      </c>
      <c r="K287" s="109">
        <f t="shared" si="208"/>
        <v>0</v>
      </c>
      <c r="L287" s="109">
        <f t="shared" si="209"/>
        <v>137.97999999999999</v>
      </c>
      <c r="M287" s="109">
        <f t="shared" si="210"/>
        <v>17.03</v>
      </c>
      <c r="N287" s="109">
        <f t="shared" si="211"/>
        <v>100</v>
      </c>
      <c r="O287" s="109">
        <f t="shared" si="212"/>
        <v>20</v>
      </c>
      <c r="P287" s="109">
        <f t="shared" si="213"/>
        <v>22.85</v>
      </c>
      <c r="Q287" s="109">
        <f t="shared" si="214"/>
        <v>26.5</v>
      </c>
      <c r="R287" s="109">
        <f t="shared" si="215"/>
        <v>30.74</v>
      </c>
      <c r="S287" s="109">
        <f t="shared" si="216"/>
        <v>25</v>
      </c>
      <c r="T287" s="109">
        <f t="shared" si="217"/>
        <v>0</v>
      </c>
      <c r="U287" s="109">
        <f t="shared" si="218"/>
        <v>0</v>
      </c>
      <c r="V287" s="109">
        <f t="shared" si="219"/>
        <v>0</v>
      </c>
      <c r="W287" s="109">
        <f t="shared" si="220"/>
        <v>380.1</v>
      </c>
      <c r="X287" s="112"/>
      <c r="Y287" s="112"/>
    </row>
    <row r="288" spans="1:25" s="262" customFormat="1">
      <c r="A288" s="179"/>
      <c r="B288" s="108"/>
      <c r="C288" s="106">
        <f>SUM(C254:C287)</f>
        <v>34</v>
      </c>
      <c r="D288" s="106">
        <f>COUNTIF(D254:D287,"1")</f>
        <v>30</v>
      </c>
      <c r="E288" s="106"/>
      <c r="F288" s="106" t="s">
        <v>545</v>
      </c>
      <c r="G288" s="239">
        <f t="shared" ref="G288:L288" si="221">SUM(G254:G287)</f>
        <v>1600</v>
      </c>
      <c r="H288" s="239">
        <f>SUM(H254:H287)</f>
        <v>1200.26</v>
      </c>
      <c r="I288" s="239">
        <f>SUM(I254:I287)</f>
        <v>0</v>
      </c>
      <c r="J288" s="239">
        <f t="shared" si="221"/>
        <v>23711.21</v>
      </c>
      <c r="K288" s="239">
        <f t="shared" si="221"/>
        <v>155</v>
      </c>
      <c r="L288" s="239">
        <f t="shared" si="221"/>
        <v>26666.47</v>
      </c>
      <c r="M288" s="239">
        <f t="shared" ref="M288:U288" si="222">SUM(M254:M287)</f>
        <v>2995.63</v>
      </c>
      <c r="N288" s="239">
        <f t="shared" si="222"/>
        <v>3400</v>
      </c>
      <c r="O288" s="239">
        <f t="shared" si="222"/>
        <v>3435</v>
      </c>
      <c r="P288" s="239">
        <f t="shared" si="222"/>
        <v>4490.25</v>
      </c>
      <c r="Q288" s="239">
        <f t="shared" si="222"/>
        <v>5208.6899999999996</v>
      </c>
      <c r="R288" s="239">
        <f t="shared" si="222"/>
        <v>6042.08</v>
      </c>
      <c r="S288" s="239">
        <f t="shared" si="222"/>
        <v>6975</v>
      </c>
      <c r="T288" s="239">
        <f t="shared" si="222"/>
        <v>7795.6</v>
      </c>
      <c r="U288" s="239">
        <f t="shared" si="222"/>
        <v>15960</v>
      </c>
      <c r="V288" s="239">
        <f t="shared" ref="V288" si="223">SUM(V254:V287)</f>
        <v>50223.34</v>
      </c>
      <c r="W288" s="239">
        <f>SUM(W254:W287)</f>
        <v>133192.06</v>
      </c>
      <c r="X288" s="112"/>
      <c r="Y288" s="112"/>
    </row>
    <row r="289" spans="1:25" s="262" customFormat="1">
      <c r="A289" s="179" t="s">
        <v>152</v>
      </c>
      <c r="B289" s="108"/>
      <c r="C289" s="106">
        <f>+C288+C249+C222</f>
        <v>81</v>
      </c>
      <c r="D289" s="106">
        <f>+D288+D249+D222</f>
        <v>70</v>
      </c>
      <c r="E289" s="106"/>
      <c r="F289" s="108"/>
      <c r="G289" s="239">
        <f t="shared" ref="G289:W289" si="224">SUM(G288+G249+G222)</f>
        <v>3715</v>
      </c>
      <c r="H289" s="239">
        <f t="shared" si="224"/>
        <v>2801.29</v>
      </c>
      <c r="I289" s="239">
        <f t="shared" si="224"/>
        <v>0</v>
      </c>
      <c r="J289" s="239">
        <f t="shared" si="224"/>
        <v>54620.22</v>
      </c>
      <c r="K289" s="239">
        <f t="shared" si="224"/>
        <v>350</v>
      </c>
      <c r="L289" s="239">
        <f t="shared" si="224"/>
        <v>61486.51</v>
      </c>
      <c r="M289" s="239">
        <f t="shared" si="224"/>
        <v>6967</v>
      </c>
      <c r="N289" s="239">
        <f t="shared" si="224"/>
        <v>8100</v>
      </c>
      <c r="O289" s="239">
        <f t="shared" si="224"/>
        <v>8070</v>
      </c>
      <c r="P289" s="239">
        <f t="shared" si="224"/>
        <v>10358.84</v>
      </c>
      <c r="Q289" s="239">
        <f t="shared" si="224"/>
        <v>12016.29</v>
      </c>
      <c r="R289" s="239">
        <f t="shared" si="224"/>
        <v>13938.9</v>
      </c>
      <c r="S289" s="239">
        <f t="shared" si="224"/>
        <v>16333</v>
      </c>
      <c r="T289" s="239">
        <f t="shared" si="224"/>
        <v>19325.28</v>
      </c>
      <c r="U289" s="239">
        <f t="shared" si="224"/>
        <v>40745</v>
      </c>
      <c r="V289" s="239">
        <f t="shared" si="224"/>
        <v>130691.04</v>
      </c>
      <c r="W289" s="239">
        <f t="shared" si="224"/>
        <v>328031.86</v>
      </c>
      <c r="X289" s="112"/>
      <c r="Y289" s="112"/>
    </row>
    <row r="290" spans="1:25" s="226" customFormat="1" ht="18.75">
      <c r="A290" s="295" t="s">
        <v>61</v>
      </c>
      <c r="B290" s="241"/>
      <c r="C290" s="244"/>
      <c r="D290" s="244"/>
      <c r="E290" s="244"/>
      <c r="F290" s="241"/>
      <c r="G290" s="248"/>
      <c r="H290" s="246"/>
      <c r="I290" s="246"/>
      <c r="J290" s="247"/>
      <c r="K290" s="248"/>
      <c r="L290" s="248"/>
      <c r="M290" s="248"/>
      <c r="N290" s="248"/>
      <c r="O290" s="248"/>
      <c r="P290" s="248"/>
      <c r="Q290" s="248"/>
      <c r="R290" s="248"/>
      <c r="S290" s="248"/>
      <c r="T290" s="248"/>
      <c r="U290" s="248"/>
      <c r="V290" s="248"/>
      <c r="W290" s="248"/>
      <c r="X290" s="112"/>
      <c r="Y290" s="112"/>
    </row>
    <row r="291" spans="1:25" s="226" customFormat="1" ht="18.75">
      <c r="A291" s="295" t="s">
        <v>158</v>
      </c>
      <c r="B291" s="326"/>
      <c r="C291" s="244"/>
      <c r="D291" s="244"/>
      <c r="E291" s="244"/>
      <c r="F291" s="241"/>
      <c r="G291" s="248"/>
      <c r="H291" s="246"/>
      <c r="I291" s="246"/>
      <c r="J291" s="247"/>
      <c r="K291" s="248"/>
      <c r="L291" s="248"/>
      <c r="M291" s="248"/>
      <c r="N291" s="248"/>
      <c r="O291" s="248"/>
      <c r="P291" s="248"/>
      <c r="Q291" s="248"/>
      <c r="R291" s="248"/>
      <c r="S291" s="248"/>
      <c r="T291" s="248"/>
      <c r="U291" s="248"/>
      <c r="V291" s="248"/>
      <c r="W291" s="248"/>
      <c r="X291" s="112"/>
      <c r="Y291" s="112"/>
    </row>
    <row r="292" spans="1:25" s="226" customFormat="1" ht="18.75">
      <c r="A292" s="295" t="s">
        <v>159</v>
      </c>
      <c r="B292" s="326"/>
      <c r="C292" s="244"/>
      <c r="D292" s="241" t="s">
        <v>30</v>
      </c>
      <c r="E292" s="244"/>
      <c r="F292" s="241"/>
      <c r="G292" s="248"/>
      <c r="H292" s="246"/>
      <c r="I292" s="246"/>
      <c r="J292" s="247"/>
      <c r="K292" s="248"/>
      <c r="L292" s="248"/>
      <c r="M292" s="248"/>
      <c r="N292" s="248"/>
      <c r="O292" s="248"/>
      <c r="P292" s="248"/>
      <c r="Q292" s="248"/>
      <c r="R292" s="248"/>
      <c r="S292" s="248"/>
      <c r="T292" s="248"/>
      <c r="U292" s="248"/>
      <c r="V292" s="248"/>
      <c r="W292" s="248"/>
      <c r="X292" s="112"/>
      <c r="Y292" s="112"/>
    </row>
    <row r="293" spans="1:25" s="226" customFormat="1" ht="18.75">
      <c r="A293" s="295" t="s">
        <v>159</v>
      </c>
      <c r="B293" s="326"/>
      <c r="C293" s="244"/>
      <c r="D293" s="241" t="s">
        <v>31</v>
      </c>
      <c r="E293" s="244"/>
      <c r="F293" s="241"/>
      <c r="G293" s="248"/>
      <c r="H293" s="246"/>
      <c r="I293" s="246"/>
      <c r="J293" s="247"/>
      <c r="K293" s="248"/>
      <c r="L293" s="248"/>
      <c r="M293" s="248"/>
      <c r="N293" s="248"/>
      <c r="O293" s="248"/>
      <c r="P293" s="248"/>
      <c r="Q293" s="248"/>
      <c r="R293" s="248"/>
      <c r="S293" s="248"/>
      <c r="T293" s="248"/>
      <c r="U293" s="248"/>
      <c r="V293" s="248"/>
      <c r="W293" s="248"/>
      <c r="X293" s="112"/>
      <c r="Y293" s="112"/>
    </row>
    <row r="294" spans="1:25" s="226" customFormat="1" ht="18.75">
      <c r="A294" s="295" t="s">
        <v>159</v>
      </c>
      <c r="B294" s="326"/>
      <c r="C294" s="244"/>
      <c r="D294" s="241" t="s">
        <v>32</v>
      </c>
      <c r="E294" s="244"/>
      <c r="F294" s="241"/>
      <c r="G294" s="248"/>
      <c r="H294" s="246"/>
      <c r="I294" s="246"/>
      <c r="J294" s="247"/>
      <c r="K294" s="248"/>
      <c r="L294" s="248"/>
      <c r="M294" s="248"/>
      <c r="N294" s="248"/>
      <c r="O294" s="248"/>
      <c r="P294" s="248"/>
      <c r="Q294" s="248"/>
      <c r="R294" s="248"/>
      <c r="S294" s="248"/>
      <c r="T294" s="248"/>
      <c r="U294" s="248"/>
      <c r="V294" s="248"/>
      <c r="W294" s="248"/>
      <c r="X294" s="112"/>
      <c r="Y294" s="112"/>
    </row>
    <row r="295" spans="1:25" s="226" customFormat="1" ht="18.75">
      <c r="A295" s="295" t="s">
        <v>159</v>
      </c>
      <c r="B295" s="326"/>
      <c r="C295" s="244"/>
      <c r="D295" s="241" t="s">
        <v>33</v>
      </c>
      <c r="E295" s="244"/>
      <c r="F295" s="241"/>
      <c r="G295" s="248"/>
      <c r="H295" s="246"/>
      <c r="I295" s="246"/>
      <c r="J295" s="247"/>
      <c r="K295" s="248"/>
      <c r="L295" s="248"/>
      <c r="M295" s="248"/>
      <c r="N295" s="248"/>
      <c r="O295" s="248"/>
      <c r="P295" s="248"/>
      <c r="Q295" s="248"/>
      <c r="R295" s="248"/>
      <c r="S295" s="248"/>
      <c r="T295" s="248"/>
      <c r="U295" s="248"/>
      <c r="V295" s="248"/>
      <c r="W295" s="248"/>
      <c r="X295" s="112"/>
      <c r="Y295" s="112"/>
    </row>
    <row r="296" spans="1:25" s="226" customFormat="1" ht="18.75">
      <c r="A296" s="295" t="s">
        <v>348</v>
      </c>
      <c r="B296" s="241"/>
      <c r="C296" s="244"/>
      <c r="D296" s="244"/>
      <c r="E296" s="244"/>
      <c r="F296" s="241"/>
      <c r="G296" s="248"/>
      <c r="H296" s="246"/>
      <c r="I296" s="246"/>
      <c r="J296" s="247"/>
      <c r="K296" s="248"/>
      <c r="L296" s="248"/>
      <c r="M296" s="248"/>
      <c r="N296" s="248"/>
      <c r="O296" s="248"/>
      <c r="P296" s="248"/>
      <c r="Q296" s="248"/>
      <c r="R296" s="248"/>
      <c r="S296" s="248"/>
      <c r="T296" s="248"/>
      <c r="U296" s="248"/>
      <c r="V296" s="248"/>
      <c r="W296" s="301"/>
      <c r="X296" s="112"/>
      <c r="Y296" s="112"/>
    </row>
    <row r="297" spans="1:25" s="262" customFormat="1">
      <c r="A297" s="330" t="s">
        <v>236</v>
      </c>
      <c r="B297" s="254"/>
      <c r="C297" s="254" t="s">
        <v>153</v>
      </c>
      <c r="D297" s="255" t="s">
        <v>538</v>
      </c>
      <c r="E297" s="254" t="s">
        <v>22</v>
      </c>
      <c r="F297" s="254" t="s">
        <v>154</v>
      </c>
      <c r="G297" s="303" t="s">
        <v>503</v>
      </c>
      <c r="H297" s="303" t="s">
        <v>505</v>
      </c>
      <c r="I297" s="303" t="s">
        <v>535</v>
      </c>
      <c r="J297" s="303" t="s">
        <v>507</v>
      </c>
      <c r="K297" s="304" t="s">
        <v>509</v>
      </c>
      <c r="L297" s="303" t="s">
        <v>511</v>
      </c>
      <c r="M297" s="303" t="s">
        <v>514</v>
      </c>
      <c r="N297" s="304" t="s">
        <v>669</v>
      </c>
      <c r="O297" s="304" t="s">
        <v>603</v>
      </c>
      <c r="P297" s="303" t="s">
        <v>518</v>
      </c>
      <c r="Q297" s="303" t="s">
        <v>517</v>
      </c>
      <c r="R297" s="303" t="s">
        <v>528</v>
      </c>
      <c r="S297" s="304" t="s">
        <v>485</v>
      </c>
      <c r="T297" s="303" t="s">
        <v>1785</v>
      </c>
      <c r="U297" s="303" t="s">
        <v>1787</v>
      </c>
      <c r="V297" s="303" t="s">
        <v>1788</v>
      </c>
      <c r="W297" s="303" t="s">
        <v>532</v>
      </c>
      <c r="X297" s="112"/>
      <c r="Y297" s="112"/>
    </row>
    <row r="298" spans="1:25" s="262" customFormat="1">
      <c r="A298" s="331" t="s">
        <v>155</v>
      </c>
      <c r="B298" s="329"/>
      <c r="C298" s="329" t="s">
        <v>540</v>
      </c>
      <c r="D298" s="256" t="s">
        <v>539</v>
      </c>
      <c r="E298" s="329" t="s">
        <v>21</v>
      </c>
      <c r="F298" s="329"/>
      <c r="G298" s="328" t="s">
        <v>504</v>
      </c>
      <c r="H298" s="328" t="s">
        <v>506</v>
      </c>
      <c r="I298" s="328" t="s">
        <v>537</v>
      </c>
      <c r="J298" s="328" t="s">
        <v>508</v>
      </c>
      <c r="K298" s="306" t="s">
        <v>510</v>
      </c>
      <c r="L298" s="328"/>
      <c r="M298" s="328"/>
      <c r="N298" s="306" t="s">
        <v>670</v>
      </c>
      <c r="O298" s="308" t="s">
        <v>611</v>
      </c>
      <c r="P298" s="328" t="s">
        <v>519</v>
      </c>
      <c r="Q298" s="328" t="s">
        <v>530</v>
      </c>
      <c r="R298" s="328" t="s">
        <v>529</v>
      </c>
      <c r="S298" s="308" t="s">
        <v>565</v>
      </c>
      <c r="T298" s="309" t="s">
        <v>1786</v>
      </c>
      <c r="U298" s="309" t="s">
        <v>377</v>
      </c>
      <c r="V298" s="309" t="s">
        <v>377</v>
      </c>
      <c r="W298" s="328" t="s">
        <v>531</v>
      </c>
      <c r="X298" s="112"/>
      <c r="Y298" s="112"/>
    </row>
    <row r="299" spans="1:25" s="262" customFormat="1">
      <c r="A299" s="179"/>
      <c r="B299" s="108"/>
      <c r="C299" s="106"/>
      <c r="D299" s="106"/>
      <c r="E299" s="107" t="s">
        <v>533</v>
      </c>
      <c r="F299" s="108"/>
      <c r="G299" s="239"/>
      <c r="H299" s="258"/>
      <c r="I299" s="258"/>
      <c r="J299" s="239"/>
      <c r="K299" s="239"/>
      <c r="L299" s="239"/>
      <c r="M299" s="239"/>
      <c r="N299" s="239"/>
      <c r="O299" s="239"/>
      <c r="P299" s="239"/>
      <c r="Q299" s="239"/>
      <c r="R299" s="239"/>
      <c r="S299" s="239"/>
      <c r="T299" s="239"/>
      <c r="U299" s="239"/>
      <c r="V299" s="239"/>
      <c r="W299" s="239"/>
      <c r="X299" s="112"/>
      <c r="Y299" s="112"/>
    </row>
    <row r="300" spans="1:25" s="262" customFormat="1">
      <c r="A300" s="179">
        <v>226</v>
      </c>
      <c r="B300" s="106">
        <v>2078</v>
      </c>
      <c r="C300" s="106">
        <v>1</v>
      </c>
      <c r="D300" s="106">
        <v>1</v>
      </c>
      <c r="E300" s="107" t="s">
        <v>156</v>
      </c>
      <c r="F300" s="108" t="s">
        <v>349</v>
      </c>
      <c r="G300" s="109">
        <f t="shared" ref="G300:G325" si="225">VLOOKUP(E300,REMU,3,0)</f>
        <v>50</v>
      </c>
      <c r="H300" s="109">
        <f t="shared" ref="H300:H325" si="226">VLOOKUP(E300,REMU,4,0)</f>
        <v>48.24</v>
      </c>
      <c r="I300" s="109">
        <f t="shared" ref="I300:I325" si="227">VLOOKUP(E300,REMU,8,0)</f>
        <v>0</v>
      </c>
      <c r="J300" s="239">
        <f t="shared" ref="J300:J325" si="228">VLOOKUP(E300,REMU,7,0)</f>
        <v>924.69</v>
      </c>
      <c r="K300" s="109">
        <f t="shared" ref="K300:K325" si="229">VLOOKUP(E300,REMU,10,0)</f>
        <v>5</v>
      </c>
      <c r="L300" s="109">
        <f t="shared" ref="L300:L325" si="230">SUM(G300:K300)</f>
        <v>1027.93</v>
      </c>
      <c r="M300" s="109">
        <f t="shared" ref="M300:M325" si="231">VLOOKUP(E300,REMU,12,0)</f>
        <v>112.65</v>
      </c>
      <c r="N300" s="109">
        <f t="shared" ref="N300:N325" si="232">VLOOKUP(E300,REMU,13,0)</f>
        <v>100</v>
      </c>
      <c r="O300" s="109">
        <f t="shared" ref="O300:O325" si="233">VLOOKUP(E300,REMU,19,0)</f>
        <v>120</v>
      </c>
      <c r="P300" s="109">
        <f t="shared" ref="P300:P325" si="234">VLOOKUP(E300,REMU,16,0)</f>
        <v>174.5</v>
      </c>
      <c r="Q300" s="109">
        <f t="shared" ref="Q300:Q325" si="235">VLOOKUP(E300,REMU,17,0)</f>
        <v>202.42</v>
      </c>
      <c r="R300" s="109">
        <f t="shared" ref="R300:R325" si="236">VLOOKUP(E300,REMU,18,0)</f>
        <v>234.81</v>
      </c>
      <c r="S300" s="109">
        <f t="shared" ref="S300:S325" si="237">VLOOKUP(E300,DSUP,2,FALSE)</f>
        <v>250</v>
      </c>
      <c r="T300" s="109">
        <f t="shared" ref="T300:T325" si="238">IF(F300="VACANTE",0,VLOOKUP(F300,HOMO,8,0))</f>
        <v>647.25</v>
      </c>
      <c r="U300" s="109">
        <f t="shared" ref="U300:U325" si="239">IF(F300="VACANTE",0,VLOOKUP(F300,HOMO,9,0))</f>
        <v>1200</v>
      </c>
      <c r="V300" s="109">
        <f t="shared" ref="V300:V325" si="240">+IF(D300=0,0,(VLOOKUP(E300,CATE,2,0)-L300-SUM(M300:U300)))</f>
        <v>2637.76</v>
      </c>
      <c r="W300" s="109">
        <f t="shared" ref="W300:W325" si="241">+L300+SUM(M300:V300)</f>
        <v>6707.32</v>
      </c>
      <c r="X300" s="112"/>
      <c r="Y300" s="112"/>
    </row>
    <row r="301" spans="1:25" s="262" customFormat="1">
      <c r="A301" s="179">
        <v>227</v>
      </c>
      <c r="B301" s="106">
        <v>1322</v>
      </c>
      <c r="C301" s="106">
        <v>1</v>
      </c>
      <c r="D301" s="106">
        <v>2</v>
      </c>
      <c r="E301" s="107" t="s">
        <v>156</v>
      </c>
      <c r="F301" s="108" t="s">
        <v>364</v>
      </c>
      <c r="G301" s="109">
        <f t="shared" si="225"/>
        <v>50</v>
      </c>
      <c r="H301" s="109">
        <f t="shared" si="226"/>
        <v>48.24</v>
      </c>
      <c r="I301" s="109">
        <f t="shared" si="227"/>
        <v>0</v>
      </c>
      <c r="J301" s="239">
        <f t="shared" si="228"/>
        <v>924.69</v>
      </c>
      <c r="K301" s="109">
        <f t="shared" si="229"/>
        <v>5</v>
      </c>
      <c r="L301" s="109">
        <f t="shared" si="230"/>
        <v>1027.93</v>
      </c>
      <c r="M301" s="109">
        <f t="shared" si="231"/>
        <v>112.65</v>
      </c>
      <c r="N301" s="109">
        <f t="shared" si="232"/>
        <v>100</v>
      </c>
      <c r="O301" s="109">
        <f t="shared" si="233"/>
        <v>120</v>
      </c>
      <c r="P301" s="109">
        <f t="shared" si="234"/>
        <v>174.5</v>
      </c>
      <c r="Q301" s="109">
        <f t="shared" si="235"/>
        <v>202.42</v>
      </c>
      <c r="R301" s="109">
        <f t="shared" si="236"/>
        <v>234.81</v>
      </c>
      <c r="S301" s="109">
        <f t="shared" si="237"/>
        <v>250</v>
      </c>
      <c r="T301" s="109">
        <f t="shared" si="238"/>
        <v>0</v>
      </c>
      <c r="U301" s="109">
        <f t="shared" si="239"/>
        <v>0</v>
      </c>
      <c r="V301" s="109">
        <f t="shared" si="240"/>
        <v>4485.01</v>
      </c>
      <c r="W301" s="109">
        <f t="shared" si="241"/>
        <v>6707.32</v>
      </c>
      <c r="X301" s="112"/>
      <c r="Y301" s="112"/>
    </row>
    <row r="302" spans="1:25" s="262" customFormat="1">
      <c r="A302" s="179">
        <v>228</v>
      </c>
      <c r="B302" s="106">
        <v>1323</v>
      </c>
      <c r="C302" s="106">
        <v>1</v>
      </c>
      <c r="D302" s="106">
        <v>2</v>
      </c>
      <c r="E302" s="107" t="s">
        <v>156</v>
      </c>
      <c r="F302" s="108" t="s">
        <v>364</v>
      </c>
      <c r="G302" s="109">
        <f t="shared" si="225"/>
        <v>50</v>
      </c>
      <c r="H302" s="109">
        <f t="shared" si="226"/>
        <v>48.24</v>
      </c>
      <c r="I302" s="109">
        <f t="shared" si="227"/>
        <v>0</v>
      </c>
      <c r="J302" s="239">
        <f t="shared" si="228"/>
        <v>924.69</v>
      </c>
      <c r="K302" s="109">
        <f t="shared" si="229"/>
        <v>5</v>
      </c>
      <c r="L302" s="109">
        <f t="shared" si="230"/>
        <v>1027.93</v>
      </c>
      <c r="M302" s="109">
        <f t="shared" si="231"/>
        <v>112.65</v>
      </c>
      <c r="N302" s="109">
        <f t="shared" si="232"/>
        <v>100</v>
      </c>
      <c r="O302" s="109">
        <f t="shared" si="233"/>
        <v>120</v>
      </c>
      <c r="P302" s="109">
        <f t="shared" si="234"/>
        <v>174.5</v>
      </c>
      <c r="Q302" s="109">
        <f t="shared" si="235"/>
        <v>202.42</v>
      </c>
      <c r="R302" s="109">
        <f t="shared" si="236"/>
        <v>234.81</v>
      </c>
      <c r="S302" s="109">
        <f t="shared" si="237"/>
        <v>250</v>
      </c>
      <c r="T302" s="109">
        <f t="shared" si="238"/>
        <v>0</v>
      </c>
      <c r="U302" s="109">
        <f t="shared" si="239"/>
        <v>0</v>
      </c>
      <c r="V302" s="109">
        <f t="shared" si="240"/>
        <v>4485.01</v>
      </c>
      <c r="W302" s="109">
        <f t="shared" si="241"/>
        <v>6707.32</v>
      </c>
      <c r="X302" s="112"/>
      <c r="Y302" s="112"/>
    </row>
    <row r="303" spans="1:25" s="262" customFormat="1">
      <c r="A303" s="179">
        <v>229</v>
      </c>
      <c r="B303" s="106">
        <v>1390</v>
      </c>
      <c r="C303" s="106">
        <v>1</v>
      </c>
      <c r="D303" s="106">
        <v>1</v>
      </c>
      <c r="E303" s="107" t="s">
        <v>156</v>
      </c>
      <c r="F303" s="108" t="s">
        <v>350</v>
      </c>
      <c r="G303" s="109">
        <f t="shared" si="225"/>
        <v>50</v>
      </c>
      <c r="H303" s="109">
        <f t="shared" si="226"/>
        <v>48.24</v>
      </c>
      <c r="I303" s="109">
        <f t="shared" si="227"/>
        <v>0</v>
      </c>
      <c r="J303" s="239">
        <f t="shared" si="228"/>
        <v>924.69</v>
      </c>
      <c r="K303" s="109">
        <f t="shared" si="229"/>
        <v>5</v>
      </c>
      <c r="L303" s="109">
        <f t="shared" si="230"/>
        <v>1027.93</v>
      </c>
      <c r="M303" s="109">
        <f t="shared" si="231"/>
        <v>112.65</v>
      </c>
      <c r="N303" s="109">
        <f t="shared" si="232"/>
        <v>100</v>
      </c>
      <c r="O303" s="109">
        <f t="shared" si="233"/>
        <v>120</v>
      </c>
      <c r="P303" s="109">
        <f t="shared" si="234"/>
        <v>174.5</v>
      </c>
      <c r="Q303" s="109">
        <f t="shared" si="235"/>
        <v>202.42</v>
      </c>
      <c r="R303" s="109">
        <f t="shared" si="236"/>
        <v>234.81</v>
      </c>
      <c r="S303" s="109">
        <f t="shared" si="237"/>
        <v>250</v>
      </c>
      <c r="T303" s="109">
        <f t="shared" si="238"/>
        <v>655.53</v>
      </c>
      <c r="U303" s="109">
        <f t="shared" si="239"/>
        <v>1200</v>
      </c>
      <c r="V303" s="109">
        <f t="shared" si="240"/>
        <v>2629.48</v>
      </c>
      <c r="W303" s="109">
        <f t="shared" si="241"/>
        <v>6707.32</v>
      </c>
      <c r="X303" s="112"/>
      <c r="Y303" s="112"/>
    </row>
    <row r="304" spans="1:25" s="262" customFormat="1">
      <c r="A304" s="179">
        <v>332</v>
      </c>
      <c r="B304" s="106">
        <v>4516</v>
      </c>
      <c r="C304" s="106">
        <v>1</v>
      </c>
      <c r="D304" s="106">
        <v>0</v>
      </c>
      <c r="E304" s="107" t="s">
        <v>164</v>
      </c>
      <c r="F304" s="108" t="s">
        <v>364</v>
      </c>
      <c r="G304" s="109">
        <f t="shared" si="225"/>
        <v>50</v>
      </c>
      <c r="H304" s="109">
        <f t="shared" si="226"/>
        <v>28.15</v>
      </c>
      <c r="I304" s="109">
        <f t="shared" si="227"/>
        <v>0</v>
      </c>
      <c r="J304" s="239">
        <f t="shared" si="228"/>
        <v>680.79</v>
      </c>
      <c r="K304" s="109">
        <f t="shared" si="229"/>
        <v>5</v>
      </c>
      <c r="L304" s="109">
        <f t="shared" si="230"/>
        <v>763.94</v>
      </c>
      <c r="M304" s="109">
        <f t="shared" si="231"/>
        <v>81.39</v>
      </c>
      <c r="N304" s="109">
        <f t="shared" si="232"/>
        <v>100</v>
      </c>
      <c r="O304" s="109">
        <f t="shared" si="233"/>
        <v>105</v>
      </c>
      <c r="P304" s="109">
        <f t="shared" si="234"/>
        <v>127.26</v>
      </c>
      <c r="Q304" s="109">
        <f t="shared" si="235"/>
        <v>147.62</v>
      </c>
      <c r="R304" s="109">
        <f t="shared" si="236"/>
        <v>171.24</v>
      </c>
      <c r="S304" s="109">
        <f t="shared" si="237"/>
        <v>180</v>
      </c>
      <c r="T304" s="109">
        <f t="shared" si="238"/>
        <v>0</v>
      </c>
      <c r="U304" s="109">
        <f t="shared" si="239"/>
        <v>0</v>
      </c>
      <c r="V304" s="109">
        <f t="shared" si="240"/>
        <v>0</v>
      </c>
      <c r="W304" s="109">
        <f t="shared" si="241"/>
        <v>1676.45</v>
      </c>
      <c r="X304" s="112"/>
      <c r="Y304" s="112"/>
    </row>
    <row r="305" spans="1:25" s="262" customFormat="1">
      <c r="A305" s="179">
        <v>241</v>
      </c>
      <c r="B305" s="106">
        <v>1802</v>
      </c>
      <c r="C305" s="106">
        <v>1</v>
      </c>
      <c r="D305" s="106">
        <v>0</v>
      </c>
      <c r="E305" s="107" t="s">
        <v>163</v>
      </c>
      <c r="F305" s="108" t="s">
        <v>364</v>
      </c>
      <c r="G305" s="109">
        <f t="shared" si="225"/>
        <v>50</v>
      </c>
      <c r="H305" s="109">
        <f t="shared" si="226"/>
        <v>39.31</v>
      </c>
      <c r="I305" s="109">
        <f t="shared" si="227"/>
        <v>0</v>
      </c>
      <c r="J305" s="239">
        <f t="shared" si="228"/>
        <v>785.63</v>
      </c>
      <c r="K305" s="109">
        <f t="shared" si="229"/>
        <v>5</v>
      </c>
      <c r="L305" s="109">
        <f t="shared" si="230"/>
        <v>879.94</v>
      </c>
      <c r="M305" s="109">
        <f t="shared" si="231"/>
        <v>95.75</v>
      </c>
      <c r="N305" s="109">
        <f t="shared" si="232"/>
        <v>100</v>
      </c>
      <c r="O305" s="109">
        <f t="shared" si="233"/>
        <v>110</v>
      </c>
      <c r="P305" s="109">
        <f t="shared" si="234"/>
        <v>148.12</v>
      </c>
      <c r="Q305" s="109">
        <f t="shared" si="235"/>
        <v>171.82</v>
      </c>
      <c r="R305" s="109">
        <f t="shared" si="236"/>
        <v>199.31</v>
      </c>
      <c r="S305" s="109">
        <f t="shared" si="237"/>
        <v>210</v>
      </c>
      <c r="T305" s="109">
        <f t="shared" si="238"/>
        <v>0</v>
      </c>
      <c r="U305" s="109">
        <f t="shared" si="239"/>
        <v>0</v>
      </c>
      <c r="V305" s="109">
        <f t="shared" si="240"/>
        <v>0</v>
      </c>
      <c r="W305" s="109">
        <f t="shared" si="241"/>
        <v>1914.94</v>
      </c>
      <c r="X305" s="112"/>
      <c r="Y305" s="112"/>
    </row>
    <row r="306" spans="1:25" s="262" customFormat="1">
      <c r="A306" s="179">
        <v>232</v>
      </c>
      <c r="B306" s="106">
        <v>1826</v>
      </c>
      <c r="C306" s="106">
        <v>1</v>
      </c>
      <c r="D306" s="106">
        <v>1</v>
      </c>
      <c r="E306" s="107" t="s">
        <v>156</v>
      </c>
      <c r="F306" s="108" t="s">
        <v>791</v>
      </c>
      <c r="G306" s="109">
        <f t="shared" si="225"/>
        <v>50</v>
      </c>
      <c r="H306" s="109">
        <f t="shared" si="226"/>
        <v>48.24</v>
      </c>
      <c r="I306" s="109">
        <f t="shared" si="227"/>
        <v>0</v>
      </c>
      <c r="J306" s="239">
        <f t="shared" si="228"/>
        <v>924.69</v>
      </c>
      <c r="K306" s="109">
        <f t="shared" si="229"/>
        <v>5</v>
      </c>
      <c r="L306" s="109">
        <f t="shared" si="230"/>
        <v>1027.93</v>
      </c>
      <c r="M306" s="109">
        <f t="shared" si="231"/>
        <v>112.65</v>
      </c>
      <c r="N306" s="109">
        <f t="shared" si="232"/>
        <v>100</v>
      </c>
      <c r="O306" s="109">
        <f t="shared" si="233"/>
        <v>120</v>
      </c>
      <c r="P306" s="109">
        <f t="shared" si="234"/>
        <v>174.5</v>
      </c>
      <c r="Q306" s="109">
        <f t="shared" si="235"/>
        <v>202.42</v>
      </c>
      <c r="R306" s="109">
        <f t="shared" si="236"/>
        <v>234.81</v>
      </c>
      <c r="S306" s="109">
        <f t="shared" si="237"/>
        <v>250</v>
      </c>
      <c r="T306" s="109">
        <f t="shared" si="238"/>
        <v>655.53</v>
      </c>
      <c r="U306" s="109">
        <f t="shared" si="239"/>
        <v>1200</v>
      </c>
      <c r="V306" s="109">
        <f t="shared" si="240"/>
        <v>2629.48</v>
      </c>
      <c r="W306" s="109">
        <f t="shared" si="241"/>
        <v>6707.32</v>
      </c>
      <c r="X306" s="112"/>
      <c r="Y306" s="112"/>
    </row>
    <row r="307" spans="1:25" s="262" customFormat="1">
      <c r="A307" s="179">
        <v>233</v>
      </c>
      <c r="B307" s="106">
        <v>2019</v>
      </c>
      <c r="C307" s="106">
        <v>1</v>
      </c>
      <c r="D307" s="106">
        <v>1</v>
      </c>
      <c r="E307" s="107" t="s">
        <v>156</v>
      </c>
      <c r="F307" s="108" t="s">
        <v>1525</v>
      </c>
      <c r="G307" s="109">
        <f t="shared" si="225"/>
        <v>50</v>
      </c>
      <c r="H307" s="109">
        <f t="shared" si="226"/>
        <v>48.24</v>
      </c>
      <c r="I307" s="109">
        <f t="shared" si="227"/>
        <v>0</v>
      </c>
      <c r="J307" s="239">
        <f t="shared" si="228"/>
        <v>924.69</v>
      </c>
      <c r="K307" s="109">
        <f t="shared" si="229"/>
        <v>5</v>
      </c>
      <c r="L307" s="109">
        <f t="shared" si="230"/>
        <v>1027.93</v>
      </c>
      <c r="M307" s="109">
        <f t="shared" si="231"/>
        <v>112.65</v>
      </c>
      <c r="N307" s="109">
        <f t="shared" si="232"/>
        <v>100</v>
      </c>
      <c r="O307" s="109">
        <f t="shared" si="233"/>
        <v>120</v>
      </c>
      <c r="P307" s="109">
        <f t="shared" si="234"/>
        <v>174.5</v>
      </c>
      <c r="Q307" s="109">
        <f t="shared" si="235"/>
        <v>202.42</v>
      </c>
      <c r="R307" s="109">
        <f t="shared" si="236"/>
        <v>234.81</v>
      </c>
      <c r="S307" s="109">
        <f t="shared" si="237"/>
        <v>250</v>
      </c>
      <c r="T307" s="109">
        <f t="shared" si="238"/>
        <v>630.78</v>
      </c>
      <c r="U307" s="109">
        <f t="shared" si="239"/>
        <v>1200</v>
      </c>
      <c r="V307" s="109">
        <f t="shared" si="240"/>
        <v>2654.23</v>
      </c>
      <c r="W307" s="109">
        <f t="shared" si="241"/>
        <v>6707.32</v>
      </c>
      <c r="X307" s="112"/>
      <c r="Y307" s="112"/>
    </row>
    <row r="308" spans="1:25" s="262" customFormat="1">
      <c r="A308" s="179">
        <v>234</v>
      </c>
      <c r="B308" s="106">
        <v>2176</v>
      </c>
      <c r="C308" s="106">
        <v>1</v>
      </c>
      <c r="D308" s="106">
        <v>1</v>
      </c>
      <c r="E308" s="107" t="s">
        <v>156</v>
      </c>
      <c r="F308" s="108" t="s">
        <v>1550</v>
      </c>
      <c r="G308" s="109">
        <f t="shared" si="225"/>
        <v>50</v>
      </c>
      <c r="H308" s="109">
        <f t="shared" si="226"/>
        <v>48.24</v>
      </c>
      <c r="I308" s="109">
        <f t="shared" si="227"/>
        <v>0</v>
      </c>
      <c r="J308" s="239">
        <f t="shared" si="228"/>
        <v>924.69</v>
      </c>
      <c r="K308" s="109">
        <f t="shared" si="229"/>
        <v>5</v>
      </c>
      <c r="L308" s="109">
        <f t="shared" si="230"/>
        <v>1027.93</v>
      </c>
      <c r="M308" s="109">
        <f t="shared" si="231"/>
        <v>112.65</v>
      </c>
      <c r="N308" s="109">
        <f t="shared" si="232"/>
        <v>100</v>
      </c>
      <c r="O308" s="109">
        <f t="shared" si="233"/>
        <v>120</v>
      </c>
      <c r="P308" s="109">
        <f t="shared" si="234"/>
        <v>174.5</v>
      </c>
      <c r="Q308" s="109">
        <f t="shared" si="235"/>
        <v>202.42</v>
      </c>
      <c r="R308" s="109">
        <f t="shared" si="236"/>
        <v>234.81</v>
      </c>
      <c r="S308" s="109">
        <f t="shared" si="237"/>
        <v>250</v>
      </c>
      <c r="T308" s="109">
        <f t="shared" si="238"/>
        <v>645.49</v>
      </c>
      <c r="U308" s="109">
        <f t="shared" si="239"/>
        <v>1200</v>
      </c>
      <c r="V308" s="109">
        <f t="shared" si="240"/>
        <v>2639.52</v>
      </c>
      <c r="W308" s="109">
        <f t="shared" si="241"/>
        <v>6707.32</v>
      </c>
      <c r="X308" s="112"/>
      <c r="Y308" s="112"/>
    </row>
    <row r="309" spans="1:25" s="262" customFormat="1">
      <c r="A309" s="179">
        <v>235</v>
      </c>
      <c r="B309" s="106">
        <v>2554</v>
      </c>
      <c r="C309" s="106">
        <v>1</v>
      </c>
      <c r="D309" s="106">
        <v>1</v>
      </c>
      <c r="E309" s="107" t="s">
        <v>156</v>
      </c>
      <c r="F309" s="108" t="s">
        <v>352</v>
      </c>
      <c r="G309" s="109">
        <f t="shared" si="225"/>
        <v>50</v>
      </c>
      <c r="H309" s="109">
        <f t="shared" si="226"/>
        <v>48.24</v>
      </c>
      <c r="I309" s="109">
        <f t="shared" si="227"/>
        <v>0</v>
      </c>
      <c r="J309" s="239">
        <f t="shared" si="228"/>
        <v>924.69</v>
      </c>
      <c r="K309" s="109">
        <f t="shared" si="229"/>
        <v>5</v>
      </c>
      <c r="L309" s="109">
        <f t="shared" si="230"/>
        <v>1027.93</v>
      </c>
      <c r="M309" s="109">
        <f t="shared" si="231"/>
        <v>112.65</v>
      </c>
      <c r="N309" s="109">
        <f t="shared" si="232"/>
        <v>100</v>
      </c>
      <c r="O309" s="109">
        <f t="shared" si="233"/>
        <v>120</v>
      </c>
      <c r="P309" s="109">
        <f t="shared" si="234"/>
        <v>174.5</v>
      </c>
      <c r="Q309" s="109">
        <f t="shared" si="235"/>
        <v>202.42</v>
      </c>
      <c r="R309" s="109">
        <f t="shared" si="236"/>
        <v>234.81</v>
      </c>
      <c r="S309" s="109">
        <f t="shared" si="237"/>
        <v>250</v>
      </c>
      <c r="T309" s="109">
        <f t="shared" si="238"/>
        <v>642.12</v>
      </c>
      <c r="U309" s="109">
        <f t="shared" si="239"/>
        <v>1200</v>
      </c>
      <c r="V309" s="109">
        <f t="shared" si="240"/>
        <v>2642.89</v>
      </c>
      <c r="W309" s="109">
        <f t="shared" si="241"/>
        <v>6707.32</v>
      </c>
      <c r="X309" s="112"/>
      <c r="Y309" s="112"/>
    </row>
    <row r="310" spans="1:25" s="262" customFormat="1">
      <c r="A310" s="179">
        <v>236</v>
      </c>
      <c r="B310" s="106">
        <v>2619</v>
      </c>
      <c r="C310" s="106">
        <v>1</v>
      </c>
      <c r="D310" s="106">
        <v>1</v>
      </c>
      <c r="E310" s="107" t="s">
        <v>156</v>
      </c>
      <c r="F310" s="108" t="s">
        <v>353</v>
      </c>
      <c r="G310" s="109">
        <f t="shared" si="225"/>
        <v>50</v>
      </c>
      <c r="H310" s="109">
        <f t="shared" si="226"/>
        <v>48.24</v>
      </c>
      <c r="I310" s="109">
        <f t="shared" si="227"/>
        <v>0</v>
      </c>
      <c r="J310" s="239">
        <f t="shared" si="228"/>
        <v>924.69</v>
      </c>
      <c r="K310" s="109">
        <f t="shared" si="229"/>
        <v>5</v>
      </c>
      <c r="L310" s="109">
        <f t="shared" si="230"/>
        <v>1027.93</v>
      </c>
      <c r="M310" s="109">
        <f t="shared" si="231"/>
        <v>112.65</v>
      </c>
      <c r="N310" s="109">
        <f t="shared" si="232"/>
        <v>100</v>
      </c>
      <c r="O310" s="109">
        <f t="shared" si="233"/>
        <v>120</v>
      </c>
      <c r="P310" s="109">
        <f t="shared" si="234"/>
        <v>174.5</v>
      </c>
      <c r="Q310" s="109">
        <f t="shared" si="235"/>
        <v>202.42</v>
      </c>
      <c r="R310" s="109">
        <f t="shared" si="236"/>
        <v>234.81</v>
      </c>
      <c r="S310" s="109">
        <f t="shared" si="237"/>
        <v>250</v>
      </c>
      <c r="T310" s="109">
        <f t="shared" si="238"/>
        <v>630.28</v>
      </c>
      <c r="U310" s="109">
        <f t="shared" si="239"/>
        <v>1200</v>
      </c>
      <c r="V310" s="109">
        <f t="shared" si="240"/>
        <v>2654.73</v>
      </c>
      <c r="W310" s="109">
        <f t="shared" si="241"/>
        <v>6707.32</v>
      </c>
      <c r="X310" s="112"/>
      <c r="Y310" s="112"/>
    </row>
    <row r="311" spans="1:25" s="262" customFormat="1">
      <c r="A311" s="179">
        <v>237</v>
      </c>
      <c r="B311" s="106">
        <v>2762</v>
      </c>
      <c r="C311" s="106">
        <v>1</v>
      </c>
      <c r="D311" s="106">
        <v>1</v>
      </c>
      <c r="E311" s="107" t="s">
        <v>156</v>
      </c>
      <c r="F311" s="108" t="s">
        <v>354</v>
      </c>
      <c r="G311" s="109">
        <f t="shared" si="225"/>
        <v>50</v>
      </c>
      <c r="H311" s="109">
        <f t="shared" si="226"/>
        <v>48.24</v>
      </c>
      <c r="I311" s="109">
        <f t="shared" si="227"/>
        <v>0</v>
      </c>
      <c r="J311" s="239">
        <f t="shared" si="228"/>
        <v>924.69</v>
      </c>
      <c r="K311" s="109">
        <f t="shared" si="229"/>
        <v>5</v>
      </c>
      <c r="L311" s="109">
        <f t="shared" si="230"/>
        <v>1027.93</v>
      </c>
      <c r="M311" s="109">
        <f t="shared" si="231"/>
        <v>112.65</v>
      </c>
      <c r="N311" s="109">
        <f t="shared" si="232"/>
        <v>100</v>
      </c>
      <c r="O311" s="109">
        <f t="shared" si="233"/>
        <v>120</v>
      </c>
      <c r="P311" s="109">
        <f t="shared" si="234"/>
        <v>174.5</v>
      </c>
      <c r="Q311" s="109">
        <f t="shared" si="235"/>
        <v>202.42</v>
      </c>
      <c r="R311" s="109">
        <f t="shared" si="236"/>
        <v>234.81</v>
      </c>
      <c r="S311" s="109">
        <f t="shared" si="237"/>
        <v>250</v>
      </c>
      <c r="T311" s="109">
        <f t="shared" si="238"/>
        <v>642.12</v>
      </c>
      <c r="U311" s="109">
        <f t="shared" si="239"/>
        <v>1200</v>
      </c>
      <c r="V311" s="109">
        <f t="shared" si="240"/>
        <v>2642.89</v>
      </c>
      <c r="W311" s="109">
        <f t="shared" si="241"/>
        <v>6707.32</v>
      </c>
      <c r="X311" s="112"/>
      <c r="Y311" s="112"/>
    </row>
    <row r="312" spans="1:25" s="262" customFormat="1">
      <c r="A312" s="179">
        <v>238</v>
      </c>
      <c r="B312" s="106">
        <v>2846</v>
      </c>
      <c r="C312" s="106">
        <v>1</v>
      </c>
      <c r="D312" s="106">
        <v>1</v>
      </c>
      <c r="E312" s="107" t="s">
        <v>156</v>
      </c>
      <c r="F312" s="108" t="s">
        <v>355</v>
      </c>
      <c r="G312" s="109">
        <f t="shared" si="225"/>
        <v>50</v>
      </c>
      <c r="H312" s="109">
        <f t="shared" si="226"/>
        <v>48.24</v>
      </c>
      <c r="I312" s="109">
        <f t="shared" si="227"/>
        <v>0</v>
      </c>
      <c r="J312" s="239">
        <f t="shared" si="228"/>
        <v>924.69</v>
      </c>
      <c r="K312" s="109">
        <f t="shared" si="229"/>
        <v>5</v>
      </c>
      <c r="L312" s="109">
        <f t="shared" si="230"/>
        <v>1027.93</v>
      </c>
      <c r="M312" s="109">
        <f t="shared" si="231"/>
        <v>112.65</v>
      </c>
      <c r="N312" s="109">
        <f t="shared" si="232"/>
        <v>100</v>
      </c>
      <c r="O312" s="109">
        <f t="shared" si="233"/>
        <v>120</v>
      </c>
      <c r="P312" s="109">
        <f t="shared" si="234"/>
        <v>174.5</v>
      </c>
      <c r="Q312" s="109">
        <f t="shared" si="235"/>
        <v>202.42</v>
      </c>
      <c r="R312" s="109">
        <f t="shared" si="236"/>
        <v>234.81</v>
      </c>
      <c r="S312" s="109">
        <f t="shared" si="237"/>
        <v>250</v>
      </c>
      <c r="T312" s="109">
        <f t="shared" si="238"/>
        <v>630.28</v>
      </c>
      <c r="U312" s="109">
        <f t="shared" si="239"/>
        <v>1200</v>
      </c>
      <c r="V312" s="109">
        <f t="shared" si="240"/>
        <v>2654.73</v>
      </c>
      <c r="W312" s="109">
        <f t="shared" si="241"/>
        <v>6707.32</v>
      </c>
      <c r="X312" s="112"/>
      <c r="Y312" s="112"/>
    </row>
    <row r="313" spans="1:25" s="262" customFormat="1">
      <c r="A313" s="179">
        <v>94</v>
      </c>
      <c r="B313" s="106">
        <v>329</v>
      </c>
      <c r="C313" s="106">
        <v>1</v>
      </c>
      <c r="D313" s="106">
        <v>1</v>
      </c>
      <c r="E313" s="107" t="s">
        <v>156</v>
      </c>
      <c r="F313" s="108" t="s">
        <v>351</v>
      </c>
      <c r="G313" s="109">
        <f t="shared" si="225"/>
        <v>50</v>
      </c>
      <c r="H313" s="109">
        <f t="shared" si="226"/>
        <v>48.24</v>
      </c>
      <c r="I313" s="109">
        <f t="shared" si="227"/>
        <v>0</v>
      </c>
      <c r="J313" s="239">
        <f t="shared" si="228"/>
        <v>924.69</v>
      </c>
      <c r="K313" s="109">
        <f t="shared" si="229"/>
        <v>5</v>
      </c>
      <c r="L313" s="109">
        <f t="shared" si="230"/>
        <v>1027.93</v>
      </c>
      <c r="M313" s="109">
        <f t="shared" si="231"/>
        <v>112.65</v>
      </c>
      <c r="N313" s="109">
        <f t="shared" si="232"/>
        <v>100</v>
      </c>
      <c r="O313" s="109">
        <f t="shared" si="233"/>
        <v>120</v>
      </c>
      <c r="P313" s="109">
        <f t="shared" si="234"/>
        <v>174.5</v>
      </c>
      <c r="Q313" s="109">
        <f t="shared" si="235"/>
        <v>202.42</v>
      </c>
      <c r="R313" s="109">
        <f t="shared" si="236"/>
        <v>234.81</v>
      </c>
      <c r="S313" s="109">
        <f t="shared" si="237"/>
        <v>250</v>
      </c>
      <c r="T313" s="109">
        <f t="shared" si="238"/>
        <v>249.9</v>
      </c>
      <c r="U313" s="109">
        <f t="shared" si="239"/>
        <v>580</v>
      </c>
      <c r="V313" s="109">
        <f t="shared" si="240"/>
        <v>3655.11</v>
      </c>
      <c r="W313" s="109">
        <f t="shared" si="241"/>
        <v>6707.32</v>
      </c>
      <c r="X313" s="112"/>
      <c r="Y313" s="112"/>
    </row>
    <row r="314" spans="1:25" s="262" customFormat="1">
      <c r="A314" s="179">
        <v>230</v>
      </c>
      <c r="B314" s="106">
        <v>2763</v>
      </c>
      <c r="C314" s="106">
        <v>1</v>
      </c>
      <c r="D314" s="106">
        <v>1</v>
      </c>
      <c r="E314" s="107" t="s">
        <v>156</v>
      </c>
      <c r="F314" s="108" t="s">
        <v>624</v>
      </c>
      <c r="G314" s="109">
        <f t="shared" si="225"/>
        <v>50</v>
      </c>
      <c r="H314" s="109">
        <f t="shared" si="226"/>
        <v>48.24</v>
      </c>
      <c r="I314" s="109">
        <f t="shared" si="227"/>
        <v>0</v>
      </c>
      <c r="J314" s="239">
        <f t="shared" si="228"/>
        <v>924.69</v>
      </c>
      <c r="K314" s="109">
        <f t="shared" si="229"/>
        <v>5</v>
      </c>
      <c r="L314" s="109">
        <f t="shared" si="230"/>
        <v>1027.93</v>
      </c>
      <c r="M314" s="109">
        <f t="shared" si="231"/>
        <v>112.65</v>
      </c>
      <c r="N314" s="109">
        <f t="shared" si="232"/>
        <v>100</v>
      </c>
      <c r="O314" s="109">
        <f t="shared" si="233"/>
        <v>120</v>
      </c>
      <c r="P314" s="109">
        <f t="shared" si="234"/>
        <v>174.5</v>
      </c>
      <c r="Q314" s="109">
        <f t="shared" si="235"/>
        <v>202.42</v>
      </c>
      <c r="R314" s="109">
        <f t="shared" si="236"/>
        <v>234.81</v>
      </c>
      <c r="S314" s="109">
        <f t="shared" si="237"/>
        <v>250</v>
      </c>
      <c r="T314" s="109">
        <f t="shared" si="238"/>
        <v>251.72</v>
      </c>
      <c r="U314" s="109">
        <f t="shared" si="239"/>
        <v>580</v>
      </c>
      <c r="V314" s="109">
        <f t="shared" si="240"/>
        <v>3653.29</v>
      </c>
      <c r="W314" s="109">
        <f t="shared" si="241"/>
        <v>6707.32</v>
      </c>
      <c r="X314" s="112"/>
      <c r="Y314" s="112"/>
    </row>
    <row r="315" spans="1:25" s="262" customFormat="1">
      <c r="A315" s="179">
        <v>231</v>
      </c>
      <c r="B315" s="106">
        <v>2847</v>
      </c>
      <c r="C315" s="106">
        <v>1</v>
      </c>
      <c r="D315" s="106">
        <v>1</v>
      </c>
      <c r="E315" s="107" t="s">
        <v>156</v>
      </c>
      <c r="F315" s="108" t="s">
        <v>949</v>
      </c>
      <c r="G315" s="109">
        <f t="shared" si="225"/>
        <v>50</v>
      </c>
      <c r="H315" s="109">
        <f t="shared" si="226"/>
        <v>48.24</v>
      </c>
      <c r="I315" s="109">
        <f t="shared" si="227"/>
        <v>0</v>
      </c>
      <c r="J315" s="239">
        <f t="shared" si="228"/>
        <v>924.69</v>
      </c>
      <c r="K315" s="109">
        <f t="shared" si="229"/>
        <v>5</v>
      </c>
      <c r="L315" s="109">
        <f t="shared" si="230"/>
        <v>1027.93</v>
      </c>
      <c r="M315" s="109">
        <f t="shared" si="231"/>
        <v>112.65</v>
      </c>
      <c r="N315" s="109">
        <f t="shared" si="232"/>
        <v>100</v>
      </c>
      <c r="O315" s="109">
        <f t="shared" si="233"/>
        <v>120</v>
      </c>
      <c r="P315" s="109">
        <f t="shared" si="234"/>
        <v>174.5</v>
      </c>
      <c r="Q315" s="109">
        <f t="shared" si="235"/>
        <v>202.42</v>
      </c>
      <c r="R315" s="109">
        <f t="shared" si="236"/>
        <v>234.81</v>
      </c>
      <c r="S315" s="109">
        <f t="shared" si="237"/>
        <v>250</v>
      </c>
      <c r="T315" s="109">
        <f t="shared" si="238"/>
        <v>246.99</v>
      </c>
      <c r="U315" s="109">
        <f t="shared" si="239"/>
        <v>580</v>
      </c>
      <c r="V315" s="109">
        <f t="shared" si="240"/>
        <v>3658.02</v>
      </c>
      <c r="W315" s="109">
        <f t="shared" si="241"/>
        <v>6707.32</v>
      </c>
      <c r="X315" s="112"/>
      <c r="Y315" s="112"/>
    </row>
    <row r="316" spans="1:25" s="262" customFormat="1">
      <c r="A316" s="179">
        <v>556</v>
      </c>
      <c r="B316" s="106"/>
      <c r="C316" s="106">
        <v>1</v>
      </c>
      <c r="D316" s="106">
        <v>1</v>
      </c>
      <c r="E316" s="107" t="s">
        <v>163</v>
      </c>
      <c r="F316" s="108" t="s">
        <v>356</v>
      </c>
      <c r="G316" s="109">
        <f t="shared" si="225"/>
        <v>50</v>
      </c>
      <c r="H316" s="109">
        <f t="shared" si="226"/>
        <v>39.31</v>
      </c>
      <c r="I316" s="109">
        <f t="shared" si="227"/>
        <v>0</v>
      </c>
      <c r="J316" s="239">
        <f t="shared" si="228"/>
        <v>785.63</v>
      </c>
      <c r="K316" s="109">
        <f t="shared" si="229"/>
        <v>5</v>
      </c>
      <c r="L316" s="109">
        <f t="shared" si="230"/>
        <v>879.94</v>
      </c>
      <c r="M316" s="109">
        <f t="shared" si="231"/>
        <v>95.75</v>
      </c>
      <c r="N316" s="109">
        <f t="shared" si="232"/>
        <v>100</v>
      </c>
      <c r="O316" s="109">
        <f t="shared" si="233"/>
        <v>110</v>
      </c>
      <c r="P316" s="109">
        <f t="shared" si="234"/>
        <v>148.12</v>
      </c>
      <c r="Q316" s="109">
        <f t="shared" si="235"/>
        <v>171.82</v>
      </c>
      <c r="R316" s="109">
        <f t="shared" si="236"/>
        <v>199.31</v>
      </c>
      <c r="S316" s="109">
        <f t="shared" si="237"/>
        <v>210</v>
      </c>
      <c r="T316" s="109">
        <f t="shared" si="238"/>
        <v>246.99</v>
      </c>
      <c r="U316" s="109">
        <f t="shared" si="239"/>
        <v>580</v>
      </c>
      <c r="V316" s="109">
        <f t="shared" si="240"/>
        <v>266.07</v>
      </c>
      <c r="W316" s="109">
        <f t="shared" si="241"/>
        <v>3008</v>
      </c>
      <c r="X316" s="112"/>
      <c r="Y316" s="112"/>
    </row>
    <row r="317" spans="1:25" s="262" customFormat="1">
      <c r="A317" s="179">
        <v>333</v>
      </c>
      <c r="B317" s="106"/>
      <c r="C317" s="106">
        <v>1</v>
      </c>
      <c r="D317" s="106">
        <v>1</v>
      </c>
      <c r="E317" s="107" t="s">
        <v>164</v>
      </c>
      <c r="F317" s="108" t="s">
        <v>1853</v>
      </c>
      <c r="G317" s="109">
        <f t="shared" si="225"/>
        <v>50</v>
      </c>
      <c r="H317" s="109">
        <f t="shared" si="226"/>
        <v>28.15</v>
      </c>
      <c r="I317" s="109">
        <f t="shared" si="227"/>
        <v>0</v>
      </c>
      <c r="J317" s="239">
        <f t="shared" si="228"/>
        <v>680.79</v>
      </c>
      <c r="K317" s="109">
        <f t="shared" si="229"/>
        <v>5</v>
      </c>
      <c r="L317" s="109">
        <f t="shared" si="230"/>
        <v>763.94</v>
      </c>
      <c r="M317" s="109">
        <f t="shared" si="231"/>
        <v>81.39</v>
      </c>
      <c r="N317" s="109">
        <f t="shared" si="232"/>
        <v>100</v>
      </c>
      <c r="O317" s="109">
        <f t="shared" si="233"/>
        <v>105</v>
      </c>
      <c r="P317" s="109">
        <f t="shared" si="234"/>
        <v>127.26</v>
      </c>
      <c r="Q317" s="109">
        <f t="shared" si="235"/>
        <v>147.62</v>
      </c>
      <c r="R317" s="109">
        <f t="shared" si="236"/>
        <v>171.24</v>
      </c>
      <c r="S317" s="109">
        <f t="shared" si="237"/>
        <v>180</v>
      </c>
      <c r="T317" s="109">
        <f t="shared" si="238"/>
        <v>0</v>
      </c>
      <c r="U317" s="109">
        <f t="shared" si="239"/>
        <v>0</v>
      </c>
      <c r="V317" s="109">
        <f t="shared" si="240"/>
        <v>331.55</v>
      </c>
      <c r="W317" s="109">
        <f t="shared" si="241"/>
        <v>2008</v>
      </c>
      <c r="X317" s="112"/>
      <c r="Y317" s="112"/>
    </row>
    <row r="318" spans="1:25" s="262" customFormat="1">
      <c r="A318" s="179">
        <v>637</v>
      </c>
      <c r="B318" s="106"/>
      <c r="C318" s="106">
        <v>1</v>
      </c>
      <c r="D318" s="106">
        <v>1</v>
      </c>
      <c r="E318" s="107" t="s">
        <v>163</v>
      </c>
      <c r="F318" s="108" t="s">
        <v>357</v>
      </c>
      <c r="G318" s="109">
        <f t="shared" si="225"/>
        <v>50</v>
      </c>
      <c r="H318" s="109">
        <f t="shared" si="226"/>
        <v>39.31</v>
      </c>
      <c r="I318" s="109">
        <f t="shared" si="227"/>
        <v>0</v>
      </c>
      <c r="J318" s="239">
        <f t="shared" si="228"/>
        <v>785.63</v>
      </c>
      <c r="K318" s="109">
        <f t="shared" si="229"/>
        <v>5</v>
      </c>
      <c r="L318" s="109">
        <f t="shared" si="230"/>
        <v>879.94</v>
      </c>
      <c r="M318" s="109">
        <f t="shared" si="231"/>
        <v>95.75</v>
      </c>
      <c r="N318" s="109">
        <f t="shared" si="232"/>
        <v>100</v>
      </c>
      <c r="O318" s="109">
        <f t="shared" si="233"/>
        <v>110</v>
      </c>
      <c r="P318" s="109">
        <f t="shared" si="234"/>
        <v>148.12</v>
      </c>
      <c r="Q318" s="109">
        <f t="shared" si="235"/>
        <v>171.82</v>
      </c>
      <c r="R318" s="109">
        <f t="shared" si="236"/>
        <v>199.31</v>
      </c>
      <c r="S318" s="109">
        <f t="shared" si="237"/>
        <v>210</v>
      </c>
      <c r="T318" s="109">
        <f t="shared" si="238"/>
        <v>76.64</v>
      </c>
      <c r="U318" s="109">
        <f t="shared" si="239"/>
        <v>300</v>
      </c>
      <c r="V318" s="109">
        <f t="shared" si="240"/>
        <v>716.42</v>
      </c>
      <c r="W318" s="109">
        <f t="shared" si="241"/>
        <v>3008</v>
      </c>
      <c r="X318" s="112"/>
      <c r="Y318" s="112"/>
    </row>
    <row r="319" spans="1:25" s="262" customFormat="1">
      <c r="A319" s="179">
        <v>651</v>
      </c>
      <c r="B319" s="106"/>
      <c r="C319" s="106">
        <v>1</v>
      </c>
      <c r="D319" s="106">
        <v>1</v>
      </c>
      <c r="E319" s="107" t="s">
        <v>163</v>
      </c>
      <c r="F319" s="108" t="s">
        <v>998</v>
      </c>
      <c r="G319" s="109">
        <f t="shared" si="225"/>
        <v>50</v>
      </c>
      <c r="H319" s="109">
        <f t="shared" si="226"/>
        <v>39.31</v>
      </c>
      <c r="I319" s="109">
        <f t="shared" si="227"/>
        <v>0</v>
      </c>
      <c r="J319" s="239">
        <f t="shared" si="228"/>
        <v>785.63</v>
      </c>
      <c r="K319" s="109">
        <f t="shared" si="229"/>
        <v>5</v>
      </c>
      <c r="L319" s="109">
        <f t="shared" si="230"/>
        <v>879.94</v>
      </c>
      <c r="M319" s="109">
        <f t="shared" si="231"/>
        <v>95.75</v>
      </c>
      <c r="N319" s="109">
        <f t="shared" si="232"/>
        <v>100</v>
      </c>
      <c r="O319" s="109">
        <f t="shared" si="233"/>
        <v>110</v>
      </c>
      <c r="P319" s="109">
        <f t="shared" si="234"/>
        <v>148.12</v>
      </c>
      <c r="Q319" s="109">
        <f t="shared" si="235"/>
        <v>171.82</v>
      </c>
      <c r="R319" s="109">
        <f t="shared" si="236"/>
        <v>199.31</v>
      </c>
      <c r="S319" s="109">
        <f t="shared" si="237"/>
        <v>210</v>
      </c>
      <c r="T319" s="109">
        <f t="shared" si="238"/>
        <v>241.26</v>
      </c>
      <c r="U319" s="109">
        <f t="shared" si="239"/>
        <v>580</v>
      </c>
      <c r="V319" s="109">
        <f t="shared" si="240"/>
        <v>271.8</v>
      </c>
      <c r="W319" s="109">
        <f t="shared" si="241"/>
        <v>3008</v>
      </c>
      <c r="X319" s="112"/>
      <c r="Y319" s="112"/>
    </row>
    <row r="320" spans="1:25" s="262" customFormat="1">
      <c r="A320" s="179">
        <v>250</v>
      </c>
      <c r="B320" s="106">
        <v>2717</v>
      </c>
      <c r="C320" s="106">
        <v>1</v>
      </c>
      <c r="D320" s="106">
        <v>1</v>
      </c>
      <c r="E320" s="107" t="s">
        <v>161</v>
      </c>
      <c r="F320" s="108" t="s">
        <v>1905</v>
      </c>
      <c r="G320" s="109">
        <f t="shared" si="225"/>
        <v>50</v>
      </c>
      <c r="H320" s="109">
        <f t="shared" si="226"/>
        <v>23.41</v>
      </c>
      <c r="I320" s="109">
        <f t="shared" si="227"/>
        <v>0</v>
      </c>
      <c r="J320" s="239">
        <f t="shared" si="228"/>
        <v>492.53</v>
      </c>
      <c r="K320" s="109">
        <f t="shared" si="229"/>
        <v>5</v>
      </c>
      <c r="L320" s="109">
        <f t="shared" si="230"/>
        <v>570.94000000000005</v>
      </c>
      <c r="M320" s="109">
        <f t="shared" si="231"/>
        <v>69.180000000000007</v>
      </c>
      <c r="N320" s="109">
        <f t="shared" si="232"/>
        <v>100</v>
      </c>
      <c r="O320" s="109">
        <f t="shared" si="233"/>
        <v>105</v>
      </c>
      <c r="P320" s="109">
        <f t="shared" si="234"/>
        <v>94.43</v>
      </c>
      <c r="Q320" s="109">
        <f t="shared" si="235"/>
        <v>109.54</v>
      </c>
      <c r="R320" s="109">
        <f t="shared" si="236"/>
        <v>127.06</v>
      </c>
      <c r="S320" s="109">
        <f t="shared" si="237"/>
        <v>180</v>
      </c>
      <c r="T320" s="109">
        <f t="shared" si="238"/>
        <v>0</v>
      </c>
      <c r="U320" s="109">
        <f t="shared" si="239"/>
        <v>0</v>
      </c>
      <c r="V320" s="109">
        <f t="shared" si="240"/>
        <v>651.85</v>
      </c>
      <c r="W320" s="109">
        <f t="shared" si="241"/>
        <v>2008</v>
      </c>
      <c r="X320" s="112"/>
      <c r="Y320" s="112"/>
    </row>
    <row r="321" spans="1:25" s="262" customFormat="1">
      <c r="A321" s="179">
        <v>510</v>
      </c>
      <c r="B321" s="106"/>
      <c r="C321" s="106">
        <v>1</v>
      </c>
      <c r="D321" s="106">
        <v>1</v>
      </c>
      <c r="E321" s="107" t="s">
        <v>160</v>
      </c>
      <c r="F321" s="108" t="s">
        <v>1063</v>
      </c>
      <c r="G321" s="109">
        <f t="shared" si="225"/>
        <v>50</v>
      </c>
      <c r="H321" s="109">
        <f t="shared" si="226"/>
        <v>32.17</v>
      </c>
      <c r="I321" s="109">
        <f t="shared" si="227"/>
        <v>0</v>
      </c>
      <c r="J321" s="239">
        <f t="shared" si="228"/>
        <v>587.77</v>
      </c>
      <c r="K321" s="109">
        <f t="shared" si="229"/>
        <v>5</v>
      </c>
      <c r="L321" s="109">
        <f t="shared" si="230"/>
        <v>674.94</v>
      </c>
      <c r="M321" s="109">
        <f t="shared" si="231"/>
        <v>81.39</v>
      </c>
      <c r="N321" s="109">
        <f t="shared" si="232"/>
        <v>100</v>
      </c>
      <c r="O321" s="109">
        <f t="shared" si="233"/>
        <v>110</v>
      </c>
      <c r="P321" s="109">
        <f t="shared" si="234"/>
        <v>113.02</v>
      </c>
      <c r="Q321" s="109">
        <f t="shared" si="235"/>
        <v>131.11000000000001</v>
      </c>
      <c r="R321" s="109">
        <f t="shared" si="236"/>
        <v>152.08000000000001</v>
      </c>
      <c r="S321" s="109">
        <f t="shared" si="237"/>
        <v>210</v>
      </c>
      <c r="T321" s="109">
        <f t="shared" si="238"/>
        <v>270.98</v>
      </c>
      <c r="U321" s="109">
        <f t="shared" si="239"/>
        <v>560</v>
      </c>
      <c r="V321" s="109">
        <f t="shared" si="240"/>
        <v>604.48</v>
      </c>
      <c r="W321" s="109">
        <f t="shared" si="241"/>
        <v>3008</v>
      </c>
      <c r="X321" s="112"/>
      <c r="Y321" s="112"/>
    </row>
    <row r="322" spans="1:25" s="262" customFormat="1">
      <c r="A322" s="179">
        <v>245</v>
      </c>
      <c r="B322" s="106">
        <v>4376</v>
      </c>
      <c r="C322" s="106">
        <v>1</v>
      </c>
      <c r="D322" s="106">
        <v>1</v>
      </c>
      <c r="E322" s="107" t="s">
        <v>163</v>
      </c>
      <c r="F322" s="108" t="s">
        <v>870</v>
      </c>
      <c r="G322" s="109">
        <f t="shared" si="225"/>
        <v>50</v>
      </c>
      <c r="H322" s="109">
        <f t="shared" si="226"/>
        <v>39.31</v>
      </c>
      <c r="I322" s="109">
        <f t="shared" si="227"/>
        <v>0</v>
      </c>
      <c r="J322" s="239">
        <f t="shared" si="228"/>
        <v>785.63</v>
      </c>
      <c r="K322" s="109">
        <f t="shared" si="229"/>
        <v>5</v>
      </c>
      <c r="L322" s="109">
        <f t="shared" si="230"/>
        <v>879.94</v>
      </c>
      <c r="M322" s="109">
        <f t="shared" si="231"/>
        <v>95.75</v>
      </c>
      <c r="N322" s="109">
        <f t="shared" si="232"/>
        <v>100</v>
      </c>
      <c r="O322" s="109">
        <f t="shared" si="233"/>
        <v>110</v>
      </c>
      <c r="P322" s="109">
        <f t="shared" si="234"/>
        <v>148.12</v>
      </c>
      <c r="Q322" s="109">
        <f t="shared" si="235"/>
        <v>171.82</v>
      </c>
      <c r="R322" s="109">
        <f t="shared" si="236"/>
        <v>199.31</v>
      </c>
      <c r="S322" s="109">
        <f t="shared" si="237"/>
        <v>210</v>
      </c>
      <c r="T322" s="109">
        <f t="shared" si="238"/>
        <v>76.540000000000006</v>
      </c>
      <c r="U322" s="109">
        <f t="shared" si="239"/>
        <v>300</v>
      </c>
      <c r="V322" s="109">
        <f t="shared" si="240"/>
        <v>716.52</v>
      </c>
      <c r="W322" s="109">
        <f t="shared" si="241"/>
        <v>3008</v>
      </c>
      <c r="X322" s="112"/>
      <c r="Y322" s="112"/>
    </row>
    <row r="323" spans="1:25" s="262" customFormat="1">
      <c r="A323" s="179">
        <v>634</v>
      </c>
      <c r="B323" s="106"/>
      <c r="C323" s="106">
        <v>1</v>
      </c>
      <c r="D323" s="106">
        <v>1</v>
      </c>
      <c r="E323" s="107" t="s">
        <v>163</v>
      </c>
      <c r="F323" s="108" t="s">
        <v>909</v>
      </c>
      <c r="G323" s="109">
        <f t="shared" si="225"/>
        <v>50</v>
      </c>
      <c r="H323" s="109">
        <f t="shared" si="226"/>
        <v>39.31</v>
      </c>
      <c r="I323" s="109">
        <f t="shared" si="227"/>
        <v>0</v>
      </c>
      <c r="J323" s="239">
        <f t="shared" si="228"/>
        <v>785.63</v>
      </c>
      <c r="K323" s="109">
        <f t="shared" si="229"/>
        <v>5</v>
      </c>
      <c r="L323" s="109">
        <f t="shared" si="230"/>
        <v>879.94</v>
      </c>
      <c r="M323" s="109">
        <f t="shared" si="231"/>
        <v>95.75</v>
      </c>
      <c r="N323" s="109">
        <f t="shared" si="232"/>
        <v>100</v>
      </c>
      <c r="O323" s="109">
        <f t="shared" si="233"/>
        <v>110</v>
      </c>
      <c r="P323" s="109">
        <f t="shared" si="234"/>
        <v>148.12</v>
      </c>
      <c r="Q323" s="109">
        <f t="shared" si="235"/>
        <v>171.82</v>
      </c>
      <c r="R323" s="109">
        <f t="shared" si="236"/>
        <v>199.31</v>
      </c>
      <c r="S323" s="109">
        <f t="shared" si="237"/>
        <v>210</v>
      </c>
      <c r="T323" s="109">
        <f t="shared" si="238"/>
        <v>114.84</v>
      </c>
      <c r="U323" s="109">
        <f t="shared" si="239"/>
        <v>300</v>
      </c>
      <c r="V323" s="109">
        <f t="shared" si="240"/>
        <v>678.22</v>
      </c>
      <c r="W323" s="109">
        <f t="shared" si="241"/>
        <v>3008</v>
      </c>
      <c r="X323" s="112"/>
      <c r="Y323" s="112"/>
    </row>
    <row r="324" spans="1:25" s="262" customFormat="1">
      <c r="A324" s="179">
        <v>182</v>
      </c>
      <c r="B324" s="106"/>
      <c r="C324" s="106">
        <v>1</v>
      </c>
      <c r="D324" s="106">
        <v>1</v>
      </c>
      <c r="E324" s="107" t="s">
        <v>161</v>
      </c>
      <c r="F324" s="108" t="s">
        <v>615</v>
      </c>
      <c r="G324" s="109">
        <f t="shared" si="225"/>
        <v>50</v>
      </c>
      <c r="H324" s="109">
        <f t="shared" si="226"/>
        <v>23.41</v>
      </c>
      <c r="I324" s="109">
        <f t="shared" si="227"/>
        <v>0</v>
      </c>
      <c r="J324" s="239">
        <f t="shared" si="228"/>
        <v>492.53</v>
      </c>
      <c r="K324" s="109">
        <f t="shared" si="229"/>
        <v>5</v>
      </c>
      <c r="L324" s="109">
        <f t="shared" si="230"/>
        <v>570.94000000000005</v>
      </c>
      <c r="M324" s="109">
        <f t="shared" si="231"/>
        <v>69.180000000000007</v>
      </c>
      <c r="N324" s="109">
        <f t="shared" si="232"/>
        <v>100</v>
      </c>
      <c r="O324" s="109">
        <f t="shared" si="233"/>
        <v>105</v>
      </c>
      <c r="P324" s="109">
        <f t="shared" si="234"/>
        <v>94.43</v>
      </c>
      <c r="Q324" s="109">
        <f t="shared" si="235"/>
        <v>109.54</v>
      </c>
      <c r="R324" s="109">
        <f t="shared" si="236"/>
        <v>127.06</v>
      </c>
      <c r="S324" s="109">
        <f t="shared" si="237"/>
        <v>180</v>
      </c>
      <c r="T324" s="109">
        <f t="shared" si="238"/>
        <v>0</v>
      </c>
      <c r="U324" s="109">
        <f t="shared" si="239"/>
        <v>280</v>
      </c>
      <c r="V324" s="109">
        <f t="shared" si="240"/>
        <v>371.85</v>
      </c>
      <c r="W324" s="109">
        <f t="shared" si="241"/>
        <v>2008</v>
      </c>
      <c r="X324" s="112"/>
      <c r="Y324" s="112"/>
    </row>
    <row r="325" spans="1:25" s="262" customFormat="1">
      <c r="A325" s="179">
        <v>242</v>
      </c>
      <c r="B325" s="106">
        <v>4516</v>
      </c>
      <c r="C325" s="106">
        <v>1</v>
      </c>
      <c r="D325" s="106">
        <v>1</v>
      </c>
      <c r="E325" s="107" t="s">
        <v>160</v>
      </c>
      <c r="F325" s="108" t="s">
        <v>1186</v>
      </c>
      <c r="G325" s="109">
        <f t="shared" si="225"/>
        <v>50</v>
      </c>
      <c r="H325" s="109">
        <f t="shared" si="226"/>
        <v>32.17</v>
      </c>
      <c r="I325" s="109">
        <f t="shared" si="227"/>
        <v>0</v>
      </c>
      <c r="J325" s="239">
        <f t="shared" si="228"/>
        <v>587.77</v>
      </c>
      <c r="K325" s="109">
        <f t="shared" si="229"/>
        <v>5</v>
      </c>
      <c r="L325" s="109">
        <f t="shared" si="230"/>
        <v>674.94</v>
      </c>
      <c r="M325" s="109">
        <f t="shared" si="231"/>
        <v>81.39</v>
      </c>
      <c r="N325" s="109">
        <f t="shared" si="232"/>
        <v>100</v>
      </c>
      <c r="O325" s="109">
        <f t="shared" si="233"/>
        <v>110</v>
      </c>
      <c r="P325" s="109">
        <f t="shared" si="234"/>
        <v>113.02</v>
      </c>
      <c r="Q325" s="109">
        <f t="shared" si="235"/>
        <v>131.11000000000001</v>
      </c>
      <c r="R325" s="109">
        <f t="shared" si="236"/>
        <v>152.08000000000001</v>
      </c>
      <c r="S325" s="109">
        <f t="shared" si="237"/>
        <v>210</v>
      </c>
      <c r="T325" s="109">
        <f t="shared" si="238"/>
        <v>114.84</v>
      </c>
      <c r="U325" s="109">
        <f t="shared" si="239"/>
        <v>280</v>
      </c>
      <c r="V325" s="109">
        <f t="shared" si="240"/>
        <v>1040.6199999999999</v>
      </c>
      <c r="W325" s="109">
        <f t="shared" si="241"/>
        <v>3008</v>
      </c>
      <c r="X325" s="112"/>
      <c r="Y325" s="112"/>
    </row>
    <row r="326" spans="1:25" s="262" customFormat="1">
      <c r="A326" s="179"/>
      <c r="B326" s="108"/>
      <c r="C326" s="106">
        <f>SUM(C300:C325)</f>
        <v>26</v>
      </c>
      <c r="D326" s="106">
        <f>COUNTIF(D300:D325,"1")</f>
        <v>22</v>
      </c>
      <c r="E326" s="106"/>
      <c r="F326" s="106" t="s">
        <v>545</v>
      </c>
      <c r="G326" s="239">
        <f t="shared" ref="G326:L326" si="242">SUM(G300:G325)</f>
        <v>1300</v>
      </c>
      <c r="H326" s="239">
        <f t="shared" si="242"/>
        <v>1078.68</v>
      </c>
      <c r="I326" s="239">
        <f t="shared" si="242"/>
        <v>0</v>
      </c>
      <c r="J326" s="239">
        <f t="shared" si="242"/>
        <v>21181.62</v>
      </c>
      <c r="K326" s="239">
        <f t="shared" si="242"/>
        <v>130</v>
      </c>
      <c r="L326" s="239">
        <f t="shared" si="242"/>
        <v>23690.3</v>
      </c>
      <c r="M326" s="239">
        <f t="shared" ref="M326:W326" si="243">SUM(M300:M325)</f>
        <v>2615.52</v>
      </c>
      <c r="N326" s="239">
        <f t="shared" si="243"/>
        <v>2600</v>
      </c>
      <c r="O326" s="239">
        <f t="shared" si="243"/>
        <v>2980</v>
      </c>
      <c r="P326" s="239">
        <f t="shared" si="243"/>
        <v>4001.14</v>
      </c>
      <c r="Q326" s="239">
        <f t="shared" si="243"/>
        <v>4641.34</v>
      </c>
      <c r="R326" s="239">
        <f t="shared" si="243"/>
        <v>5383.96</v>
      </c>
      <c r="S326" s="239">
        <f t="shared" si="243"/>
        <v>5900</v>
      </c>
      <c r="T326" s="239">
        <f t="shared" si="243"/>
        <v>7670.08</v>
      </c>
      <c r="U326" s="239">
        <f t="shared" si="243"/>
        <v>15720</v>
      </c>
      <c r="V326" s="239">
        <f t="shared" si="243"/>
        <v>49371.53</v>
      </c>
      <c r="W326" s="239">
        <f t="shared" si="243"/>
        <v>124573.87</v>
      </c>
      <c r="X326" s="112"/>
      <c r="Y326" s="112"/>
    </row>
    <row r="327" spans="1:25" s="226" customFormat="1" ht="18.75">
      <c r="A327" s="295" t="s">
        <v>358</v>
      </c>
      <c r="B327" s="241"/>
      <c r="C327" s="269"/>
      <c r="D327" s="269"/>
      <c r="E327" s="269"/>
      <c r="F327" s="243"/>
      <c r="G327" s="247"/>
      <c r="H327" s="246"/>
      <c r="I327" s="246"/>
      <c r="J327" s="247"/>
      <c r="K327" s="248"/>
      <c r="L327" s="248"/>
      <c r="M327" s="248"/>
      <c r="N327" s="248"/>
      <c r="O327" s="248"/>
      <c r="P327" s="248"/>
      <c r="Q327" s="248"/>
      <c r="R327" s="248"/>
      <c r="S327" s="248"/>
      <c r="T327" s="248"/>
      <c r="U327" s="248"/>
      <c r="V327" s="248"/>
      <c r="W327" s="301"/>
      <c r="X327" s="112"/>
      <c r="Y327" s="112"/>
    </row>
    <row r="328" spans="1:25" s="262" customFormat="1">
      <c r="A328" s="330" t="s">
        <v>236</v>
      </c>
      <c r="B328" s="254"/>
      <c r="C328" s="254" t="s">
        <v>153</v>
      </c>
      <c r="D328" s="255" t="s">
        <v>538</v>
      </c>
      <c r="E328" s="254" t="s">
        <v>22</v>
      </c>
      <c r="F328" s="254" t="s">
        <v>154</v>
      </c>
      <c r="G328" s="303" t="s">
        <v>503</v>
      </c>
      <c r="H328" s="303" t="s">
        <v>505</v>
      </c>
      <c r="I328" s="303" t="s">
        <v>535</v>
      </c>
      <c r="J328" s="303" t="s">
        <v>507</v>
      </c>
      <c r="K328" s="304" t="s">
        <v>509</v>
      </c>
      <c r="L328" s="303" t="s">
        <v>511</v>
      </c>
      <c r="M328" s="303" t="s">
        <v>514</v>
      </c>
      <c r="N328" s="304" t="s">
        <v>669</v>
      </c>
      <c r="O328" s="304" t="s">
        <v>603</v>
      </c>
      <c r="P328" s="303" t="s">
        <v>518</v>
      </c>
      <c r="Q328" s="303" t="s">
        <v>517</v>
      </c>
      <c r="R328" s="303" t="s">
        <v>528</v>
      </c>
      <c r="S328" s="304" t="s">
        <v>485</v>
      </c>
      <c r="T328" s="303" t="s">
        <v>1785</v>
      </c>
      <c r="U328" s="303" t="s">
        <v>1787</v>
      </c>
      <c r="V328" s="303" t="s">
        <v>1788</v>
      </c>
      <c r="W328" s="303" t="s">
        <v>532</v>
      </c>
      <c r="X328" s="112"/>
      <c r="Y328" s="112"/>
    </row>
    <row r="329" spans="1:25" s="262" customFormat="1">
      <c r="A329" s="331" t="s">
        <v>155</v>
      </c>
      <c r="B329" s="329"/>
      <c r="C329" s="329" t="s">
        <v>540</v>
      </c>
      <c r="D329" s="256" t="s">
        <v>539</v>
      </c>
      <c r="E329" s="329" t="s">
        <v>21</v>
      </c>
      <c r="F329" s="329"/>
      <c r="G329" s="328" t="s">
        <v>504</v>
      </c>
      <c r="H329" s="328" t="s">
        <v>506</v>
      </c>
      <c r="I329" s="328" t="s">
        <v>537</v>
      </c>
      <c r="J329" s="328" t="s">
        <v>508</v>
      </c>
      <c r="K329" s="306" t="s">
        <v>510</v>
      </c>
      <c r="L329" s="328"/>
      <c r="M329" s="328"/>
      <c r="N329" s="306" t="s">
        <v>670</v>
      </c>
      <c r="O329" s="308" t="s">
        <v>611</v>
      </c>
      <c r="P329" s="328" t="s">
        <v>519</v>
      </c>
      <c r="Q329" s="328" t="s">
        <v>530</v>
      </c>
      <c r="R329" s="328" t="s">
        <v>529</v>
      </c>
      <c r="S329" s="308" t="s">
        <v>565</v>
      </c>
      <c r="T329" s="309" t="s">
        <v>1786</v>
      </c>
      <c r="U329" s="309" t="s">
        <v>377</v>
      </c>
      <c r="V329" s="309" t="s">
        <v>377</v>
      </c>
      <c r="W329" s="328" t="s">
        <v>531</v>
      </c>
      <c r="X329" s="112"/>
      <c r="Y329" s="112"/>
    </row>
    <row r="330" spans="1:25" s="262" customFormat="1">
      <c r="A330" s="179"/>
      <c r="B330" s="108"/>
      <c r="C330" s="106"/>
      <c r="D330" s="106"/>
      <c r="E330" s="107" t="s">
        <v>533</v>
      </c>
      <c r="F330" s="108"/>
      <c r="G330" s="239"/>
      <c r="H330" s="258"/>
      <c r="I330" s="258"/>
      <c r="J330" s="239"/>
      <c r="K330" s="239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112"/>
      <c r="Y330" s="112"/>
    </row>
    <row r="331" spans="1:25" s="262" customFormat="1">
      <c r="A331" s="179">
        <v>252</v>
      </c>
      <c r="B331" s="106">
        <v>1233</v>
      </c>
      <c r="C331" s="106">
        <v>1</v>
      </c>
      <c r="D331" s="106">
        <v>1</v>
      </c>
      <c r="E331" s="107" t="s">
        <v>156</v>
      </c>
      <c r="F331" s="108" t="s">
        <v>775</v>
      </c>
      <c r="G331" s="109">
        <f t="shared" ref="G331:G373" si="244">VLOOKUP(E331,REMU,3,0)</f>
        <v>50</v>
      </c>
      <c r="H331" s="109">
        <f t="shared" ref="H331:H373" si="245">VLOOKUP(E331,REMU,4,0)</f>
        <v>48.24</v>
      </c>
      <c r="I331" s="109">
        <f t="shared" ref="I331:I373" si="246">VLOOKUP(E331,REMU,8,0)</f>
        <v>0</v>
      </c>
      <c r="J331" s="239">
        <f t="shared" ref="J331:J373" si="247">VLOOKUP(E331,REMU,7,0)</f>
        <v>924.69</v>
      </c>
      <c r="K331" s="109">
        <f t="shared" ref="K331:K373" si="248">VLOOKUP(E331,REMU,10,0)</f>
        <v>5</v>
      </c>
      <c r="L331" s="109">
        <f t="shared" ref="L331:L373" si="249">SUM(G331:K331)</f>
        <v>1027.93</v>
      </c>
      <c r="M331" s="109">
        <f t="shared" ref="M331:M373" si="250">VLOOKUP(E331,REMU,12,0)</f>
        <v>112.65</v>
      </c>
      <c r="N331" s="109">
        <f t="shared" ref="N331:N373" si="251">VLOOKUP(E331,REMU,13,0)</f>
        <v>100</v>
      </c>
      <c r="O331" s="109">
        <f t="shared" ref="O331:O373" si="252">VLOOKUP(E331,REMU,19,0)</f>
        <v>120</v>
      </c>
      <c r="P331" s="109">
        <f t="shared" ref="P331:P373" si="253">VLOOKUP(E331,REMU,16,0)</f>
        <v>174.5</v>
      </c>
      <c r="Q331" s="109">
        <f t="shared" ref="Q331:Q373" si="254">VLOOKUP(E331,REMU,17,0)</f>
        <v>202.42</v>
      </c>
      <c r="R331" s="109">
        <f t="shared" ref="R331:R373" si="255">VLOOKUP(E331,REMU,18,0)</f>
        <v>234.81</v>
      </c>
      <c r="S331" s="109">
        <f t="shared" ref="S331:S373" si="256">VLOOKUP(E331,DSUP,2,FALSE)</f>
        <v>250</v>
      </c>
      <c r="T331" s="109">
        <f t="shared" ref="T331:T373" si="257">IF(F331="VACANTE",0,VLOOKUP(F331,HOMO,8,0))</f>
        <v>655.53</v>
      </c>
      <c r="U331" s="109">
        <f t="shared" ref="U331:U373" si="258">IF(F331="VACANTE",0,VLOOKUP(F331,HOMO,9,0))</f>
        <v>1200</v>
      </c>
      <c r="V331" s="109">
        <f t="shared" ref="V331:V373" si="259">+IF(D331=0,0,(VLOOKUP(E331,CATE,2,0)-L331-SUM(M331:U331)))</f>
        <v>2629.48</v>
      </c>
      <c r="W331" s="109">
        <f t="shared" ref="W331:W373" si="260">+L331+SUM(M331:V331)</f>
        <v>6707.32</v>
      </c>
      <c r="X331" s="112"/>
      <c r="Y331" s="112"/>
    </row>
    <row r="332" spans="1:25" s="262" customFormat="1">
      <c r="A332" s="179">
        <v>253</v>
      </c>
      <c r="B332" s="106">
        <v>1309</v>
      </c>
      <c r="C332" s="106">
        <v>1</v>
      </c>
      <c r="D332" s="106">
        <v>1</v>
      </c>
      <c r="E332" s="107" t="s">
        <v>156</v>
      </c>
      <c r="F332" s="108" t="s">
        <v>1450</v>
      </c>
      <c r="G332" s="109">
        <f t="shared" si="244"/>
        <v>50</v>
      </c>
      <c r="H332" s="109">
        <f t="shared" si="245"/>
        <v>48.24</v>
      </c>
      <c r="I332" s="109">
        <f t="shared" si="246"/>
        <v>0</v>
      </c>
      <c r="J332" s="239">
        <f t="shared" si="247"/>
        <v>924.69</v>
      </c>
      <c r="K332" s="109">
        <f t="shared" si="248"/>
        <v>5</v>
      </c>
      <c r="L332" s="109">
        <f t="shared" si="249"/>
        <v>1027.93</v>
      </c>
      <c r="M332" s="109">
        <f t="shared" si="250"/>
        <v>112.65</v>
      </c>
      <c r="N332" s="109">
        <f t="shared" si="251"/>
        <v>100</v>
      </c>
      <c r="O332" s="109">
        <f t="shared" si="252"/>
        <v>120</v>
      </c>
      <c r="P332" s="109">
        <f t="shared" si="253"/>
        <v>174.5</v>
      </c>
      <c r="Q332" s="109">
        <f t="shared" si="254"/>
        <v>202.42</v>
      </c>
      <c r="R332" s="109">
        <f t="shared" si="255"/>
        <v>234.81</v>
      </c>
      <c r="S332" s="109">
        <f t="shared" si="256"/>
        <v>250</v>
      </c>
      <c r="T332" s="109">
        <f t="shared" si="257"/>
        <v>655.53</v>
      </c>
      <c r="U332" s="109">
        <f t="shared" si="258"/>
        <v>1200</v>
      </c>
      <c r="V332" s="109">
        <f t="shared" si="259"/>
        <v>2629.48</v>
      </c>
      <c r="W332" s="109">
        <f t="shared" si="260"/>
        <v>6707.32</v>
      </c>
      <c r="X332" s="112"/>
      <c r="Y332" s="112"/>
    </row>
    <row r="333" spans="1:25" s="262" customFormat="1">
      <c r="A333" s="179">
        <v>635</v>
      </c>
      <c r="B333" s="106"/>
      <c r="C333" s="106">
        <v>1</v>
      </c>
      <c r="D333" s="106">
        <v>0</v>
      </c>
      <c r="E333" s="107" t="s">
        <v>163</v>
      </c>
      <c r="F333" s="108" t="s">
        <v>364</v>
      </c>
      <c r="G333" s="109">
        <f>VLOOKUP(E333,REMU,3,0)</f>
        <v>50</v>
      </c>
      <c r="H333" s="109">
        <f>VLOOKUP(E333,REMU,4,0)</f>
        <v>39.31</v>
      </c>
      <c r="I333" s="109">
        <f>VLOOKUP(E333,REMU,8,0)</f>
        <v>0</v>
      </c>
      <c r="J333" s="239">
        <f>VLOOKUP(E333,REMU,7,0)</f>
        <v>785.63</v>
      </c>
      <c r="K333" s="109">
        <f>VLOOKUP(E333,REMU,10,0)</f>
        <v>5</v>
      </c>
      <c r="L333" s="109">
        <f>SUM(G333:K333)</f>
        <v>879.94</v>
      </c>
      <c r="M333" s="109">
        <f>VLOOKUP(E333,REMU,12,0)</f>
        <v>95.75</v>
      </c>
      <c r="N333" s="109">
        <f>VLOOKUP(E333,REMU,13,0)</f>
        <v>100</v>
      </c>
      <c r="O333" s="109">
        <f>VLOOKUP(E333,REMU,19,0)</f>
        <v>110</v>
      </c>
      <c r="P333" s="109">
        <f>VLOOKUP(E333,REMU,16,0)</f>
        <v>148.12</v>
      </c>
      <c r="Q333" s="109">
        <f>VLOOKUP(E333,REMU,17,0)</f>
        <v>171.82</v>
      </c>
      <c r="R333" s="109">
        <f>VLOOKUP(E333,REMU,18,0)</f>
        <v>199.31</v>
      </c>
      <c r="S333" s="109">
        <f>VLOOKUP(E333,DSUP,2,FALSE)</f>
        <v>210</v>
      </c>
      <c r="T333" s="109">
        <f>IF(F333="VACANTE",0,VLOOKUP(F333,HOMO,8,0))</f>
        <v>0</v>
      </c>
      <c r="U333" s="109">
        <f>IF(F333="VACANTE",0,VLOOKUP(F333,HOMO,9,0))</f>
        <v>0</v>
      </c>
      <c r="V333" s="109">
        <f t="shared" si="259"/>
        <v>0</v>
      </c>
      <c r="W333" s="109">
        <f>+L333+SUM(M333:V333)</f>
        <v>1914.94</v>
      </c>
      <c r="X333" s="112"/>
      <c r="Y333" s="112"/>
    </row>
    <row r="334" spans="1:25" s="262" customFormat="1">
      <c r="A334" s="179">
        <v>325</v>
      </c>
      <c r="B334" s="106">
        <v>1341</v>
      </c>
      <c r="C334" s="106">
        <v>1</v>
      </c>
      <c r="D334" s="106">
        <v>0</v>
      </c>
      <c r="E334" s="107" t="s">
        <v>164</v>
      </c>
      <c r="F334" s="108" t="s">
        <v>364</v>
      </c>
      <c r="G334" s="109">
        <f t="shared" si="244"/>
        <v>50</v>
      </c>
      <c r="H334" s="109">
        <f t="shared" si="245"/>
        <v>28.15</v>
      </c>
      <c r="I334" s="109">
        <f t="shared" si="246"/>
        <v>0</v>
      </c>
      <c r="J334" s="239">
        <f t="shared" si="247"/>
        <v>680.79</v>
      </c>
      <c r="K334" s="109">
        <f t="shared" si="248"/>
        <v>5</v>
      </c>
      <c r="L334" s="109">
        <f t="shared" si="249"/>
        <v>763.94</v>
      </c>
      <c r="M334" s="109">
        <f t="shared" si="250"/>
        <v>81.39</v>
      </c>
      <c r="N334" s="109">
        <f t="shared" si="251"/>
        <v>100</v>
      </c>
      <c r="O334" s="109">
        <f t="shared" si="252"/>
        <v>105</v>
      </c>
      <c r="P334" s="109">
        <f t="shared" si="253"/>
        <v>127.26</v>
      </c>
      <c r="Q334" s="109">
        <f t="shared" si="254"/>
        <v>147.62</v>
      </c>
      <c r="R334" s="109">
        <f t="shared" si="255"/>
        <v>171.24</v>
      </c>
      <c r="S334" s="109">
        <f t="shared" si="256"/>
        <v>180</v>
      </c>
      <c r="T334" s="109">
        <f t="shared" si="257"/>
        <v>0</v>
      </c>
      <c r="U334" s="109">
        <f t="shared" si="258"/>
        <v>0</v>
      </c>
      <c r="V334" s="109">
        <f t="shared" si="259"/>
        <v>0</v>
      </c>
      <c r="W334" s="109">
        <f t="shared" si="260"/>
        <v>1676.45</v>
      </c>
      <c r="X334" s="112"/>
      <c r="Y334" s="112"/>
    </row>
    <row r="335" spans="1:25" s="262" customFormat="1">
      <c r="A335" s="179">
        <v>286</v>
      </c>
      <c r="B335" s="106"/>
      <c r="C335" s="106">
        <v>1</v>
      </c>
      <c r="D335" s="106">
        <v>2</v>
      </c>
      <c r="E335" s="107" t="s">
        <v>644</v>
      </c>
      <c r="F335" s="111" t="s">
        <v>364</v>
      </c>
      <c r="G335" s="109">
        <f>VLOOKUP(E335,REMU,3,0)</f>
        <v>25</v>
      </c>
      <c r="H335" s="109">
        <f>VLOOKUP(E335,REMU,4,0)</f>
        <v>14.37</v>
      </c>
      <c r="I335" s="109">
        <f>VLOOKUP(E335,REMU,8,0)</f>
        <v>0</v>
      </c>
      <c r="J335" s="239">
        <f>VLOOKUP(E335,REMU,7,0)</f>
        <v>343.6</v>
      </c>
      <c r="K335" s="109">
        <f>VLOOKUP(E335,REMU,10,0)</f>
        <v>0</v>
      </c>
      <c r="L335" s="109">
        <f>SUM(G335:K335)</f>
        <v>382.97</v>
      </c>
      <c r="M335" s="109">
        <f>VLOOKUP(E335,REMU,12,0)</f>
        <v>40.700000000000003</v>
      </c>
      <c r="N335" s="109">
        <f>VLOOKUP(E335,REMU,13,0)</f>
        <v>100</v>
      </c>
      <c r="O335" s="109">
        <f>VLOOKUP(E335,REMU,19,0)</f>
        <v>30</v>
      </c>
      <c r="P335" s="109">
        <f>VLOOKUP(E335,REMU,16,0)</f>
        <v>63.79</v>
      </c>
      <c r="Q335" s="109">
        <f>VLOOKUP(E335,REMU,17,0)</f>
        <v>74</v>
      </c>
      <c r="R335" s="109">
        <f>VLOOKUP(E335,REMU,18,0)</f>
        <v>85.84</v>
      </c>
      <c r="S335" s="109">
        <f>VLOOKUP(E335,DSUP,2,FALSE)</f>
        <v>80</v>
      </c>
      <c r="T335" s="109">
        <f>IF(F335="VACANTE",0,VLOOKUP(F335,HOMO,8,0))</f>
        <v>0</v>
      </c>
      <c r="U335" s="109">
        <f>IF(F335="VACANTE",0,VLOOKUP(F335,HOMO,9,0))</f>
        <v>0</v>
      </c>
      <c r="V335" s="109">
        <f t="shared" si="259"/>
        <v>146.69999999999999</v>
      </c>
      <c r="W335" s="109">
        <f t="shared" ref="W335" si="261">+L335+SUM(M335:V335)</f>
        <v>1004</v>
      </c>
      <c r="X335" s="112"/>
      <c r="Y335" s="112"/>
    </row>
    <row r="336" spans="1:25" s="262" customFormat="1">
      <c r="A336" s="179">
        <v>187</v>
      </c>
      <c r="B336" s="106"/>
      <c r="C336" s="106">
        <v>1</v>
      </c>
      <c r="D336" s="106">
        <v>2</v>
      </c>
      <c r="E336" s="107" t="s">
        <v>644</v>
      </c>
      <c r="F336" s="108" t="s">
        <v>364</v>
      </c>
      <c r="G336" s="109">
        <f>VLOOKUP(E336,REMU,3,0)</f>
        <v>25</v>
      </c>
      <c r="H336" s="109">
        <f>VLOOKUP(E336,REMU,4,0)</f>
        <v>14.37</v>
      </c>
      <c r="I336" s="109">
        <f>VLOOKUP(E336,REMU,8,0)</f>
        <v>0</v>
      </c>
      <c r="J336" s="239">
        <f>VLOOKUP(E336,REMU,7,0)</f>
        <v>343.6</v>
      </c>
      <c r="K336" s="109">
        <f>VLOOKUP(E336,REMU,10,0)</f>
        <v>0</v>
      </c>
      <c r="L336" s="109">
        <f>SUM(G336:K336)</f>
        <v>382.97</v>
      </c>
      <c r="M336" s="109">
        <f>VLOOKUP(E336,REMU,12,0)</f>
        <v>40.700000000000003</v>
      </c>
      <c r="N336" s="109">
        <f>VLOOKUP(E336,REMU,13,0)</f>
        <v>100</v>
      </c>
      <c r="O336" s="109">
        <f>VLOOKUP(E336,REMU,19,0)</f>
        <v>30</v>
      </c>
      <c r="P336" s="109">
        <f>VLOOKUP(E336,REMU,16,0)</f>
        <v>63.79</v>
      </c>
      <c r="Q336" s="109">
        <f>VLOOKUP(E336,REMU,17,0)</f>
        <v>74</v>
      </c>
      <c r="R336" s="109">
        <f>VLOOKUP(E336,REMU,18,0)</f>
        <v>85.84</v>
      </c>
      <c r="S336" s="109">
        <f>VLOOKUP(E336,DSUP,2,FALSE)</f>
        <v>80</v>
      </c>
      <c r="T336" s="109">
        <f>IF(F336="VACANTE",0,VLOOKUP(F336,HOMO,8,0))</f>
        <v>0</v>
      </c>
      <c r="U336" s="109">
        <f>IF(F336="VACANTE",0,VLOOKUP(F336,HOMO,9,0))</f>
        <v>0</v>
      </c>
      <c r="V336" s="109">
        <f t="shared" si="259"/>
        <v>146.69999999999999</v>
      </c>
      <c r="W336" s="109">
        <f>+L336+SUM(M336:V336)</f>
        <v>1004</v>
      </c>
      <c r="X336" s="112"/>
      <c r="Y336" s="112"/>
    </row>
    <row r="337" spans="1:59" s="262" customFormat="1">
      <c r="A337" s="179">
        <v>331</v>
      </c>
      <c r="B337" s="106"/>
      <c r="C337" s="106">
        <v>1</v>
      </c>
      <c r="D337" s="106">
        <v>0</v>
      </c>
      <c r="E337" s="107" t="s">
        <v>756</v>
      </c>
      <c r="F337" s="108" t="s">
        <v>364</v>
      </c>
      <c r="G337" s="109">
        <f>VLOOKUP(E337,REMU,3,0)</f>
        <v>50</v>
      </c>
      <c r="H337" s="109">
        <f>VLOOKUP(E337,REMU,4,0)</f>
        <v>20.75</v>
      </c>
      <c r="I337" s="109">
        <f>VLOOKUP(E337,REMU,8,0)</f>
        <v>0</v>
      </c>
      <c r="J337" s="239">
        <f>VLOOKUP(E337,REMU,7,0)</f>
        <v>338.21</v>
      </c>
      <c r="K337" s="109">
        <f>VLOOKUP(E337,REMU,10,0)</f>
        <v>5</v>
      </c>
      <c r="L337" s="109">
        <f>SUM(G337:K337)</f>
        <v>413.96</v>
      </c>
      <c r="M337" s="109">
        <f>VLOOKUP(E337,REMU,12,0)</f>
        <v>58.8</v>
      </c>
      <c r="N337" s="109">
        <f>VLOOKUP(E337,REMU,13,0)</f>
        <v>100</v>
      </c>
      <c r="O337" s="109">
        <f>VLOOKUP(E337,REMU,19,0)</f>
        <v>20</v>
      </c>
      <c r="P337" s="109">
        <f>VLOOKUP(E337,REMU,16,0)</f>
        <v>67.650000000000006</v>
      </c>
      <c r="Q337" s="109">
        <f>VLOOKUP(E337,REMU,17,0)</f>
        <v>78.47</v>
      </c>
      <c r="R337" s="109">
        <f>VLOOKUP(E337,REMU,18,0)</f>
        <v>91.03</v>
      </c>
      <c r="S337" s="109">
        <f>VLOOKUP(E337,DSUP,2,FALSE)</f>
        <v>150</v>
      </c>
      <c r="T337" s="109">
        <f>IF(F337="VACANTE",0,VLOOKUP(F337,HOMO,8,0))</f>
        <v>0</v>
      </c>
      <c r="U337" s="109">
        <f>IF(F337="VACANTE",0,VLOOKUP(F337,HOMO,9,0))</f>
        <v>0</v>
      </c>
      <c r="V337" s="109">
        <f t="shared" si="259"/>
        <v>0</v>
      </c>
      <c r="W337" s="109">
        <f>+L337+SUM(M337:V337)</f>
        <v>979.91</v>
      </c>
      <c r="X337" s="112"/>
      <c r="Y337" s="112"/>
    </row>
    <row r="338" spans="1:59" s="262" customFormat="1">
      <c r="A338" s="179">
        <v>255</v>
      </c>
      <c r="B338" s="106">
        <v>1434</v>
      </c>
      <c r="C338" s="106">
        <v>1</v>
      </c>
      <c r="D338" s="106">
        <v>1</v>
      </c>
      <c r="E338" s="107" t="s">
        <v>156</v>
      </c>
      <c r="F338" s="108" t="s">
        <v>361</v>
      </c>
      <c r="G338" s="109">
        <f t="shared" si="244"/>
        <v>50</v>
      </c>
      <c r="H338" s="109">
        <f t="shared" si="245"/>
        <v>48.24</v>
      </c>
      <c r="I338" s="109">
        <f t="shared" si="246"/>
        <v>0</v>
      </c>
      <c r="J338" s="239">
        <f t="shared" si="247"/>
        <v>924.69</v>
      </c>
      <c r="K338" s="109">
        <f t="shared" si="248"/>
        <v>5</v>
      </c>
      <c r="L338" s="109">
        <f t="shared" si="249"/>
        <v>1027.93</v>
      </c>
      <c r="M338" s="109">
        <f t="shared" si="250"/>
        <v>112.65</v>
      </c>
      <c r="N338" s="109">
        <f t="shared" si="251"/>
        <v>100</v>
      </c>
      <c r="O338" s="109">
        <f t="shared" si="252"/>
        <v>120</v>
      </c>
      <c r="P338" s="109">
        <f t="shared" si="253"/>
        <v>174.5</v>
      </c>
      <c r="Q338" s="109">
        <f t="shared" si="254"/>
        <v>202.42</v>
      </c>
      <c r="R338" s="109">
        <f t="shared" si="255"/>
        <v>234.81</v>
      </c>
      <c r="S338" s="109">
        <f t="shared" si="256"/>
        <v>250</v>
      </c>
      <c r="T338" s="109">
        <f t="shared" si="257"/>
        <v>655.53</v>
      </c>
      <c r="U338" s="109">
        <f t="shared" si="258"/>
        <v>1200</v>
      </c>
      <c r="V338" s="109">
        <f t="shared" si="259"/>
        <v>2629.48</v>
      </c>
      <c r="W338" s="109">
        <f t="shared" si="260"/>
        <v>6707.32</v>
      </c>
      <c r="X338" s="112"/>
      <c r="Y338" s="112"/>
    </row>
    <row r="339" spans="1:59" s="262" customFormat="1">
      <c r="A339" s="179">
        <v>256</v>
      </c>
      <c r="B339" s="106">
        <v>1795</v>
      </c>
      <c r="C339" s="106">
        <v>1</v>
      </c>
      <c r="D339" s="106">
        <v>1</v>
      </c>
      <c r="E339" s="107" t="s">
        <v>156</v>
      </c>
      <c r="F339" s="108" t="s">
        <v>362</v>
      </c>
      <c r="G339" s="109">
        <f t="shared" si="244"/>
        <v>50</v>
      </c>
      <c r="H339" s="109">
        <f t="shared" si="245"/>
        <v>48.24</v>
      </c>
      <c r="I339" s="109">
        <f t="shared" si="246"/>
        <v>0</v>
      </c>
      <c r="J339" s="239">
        <f t="shared" si="247"/>
        <v>924.69</v>
      </c>
      <c r="K339" s="109">
        <f t="shared" si="248"/>
        <v>5</v>
      </c>
      <c r="L339" s="109">
        <f t="shared" si="249"/>
        <v>1027.93</v>
      </c>
      <c r="M339" s="109">
        <f t="shared" si="250"/>
        <v>112.65</v>
      </c>
      <c r="N339" s="109">
        <f t="shared" si="251"/>
        <v>100</v>
      </c>
      <c r="O339" s="109">
        <f t="shared" si="252"/>
        <v>120</v>
      </c>
      <c r="P339" s="109">
        <f t="shared" si="253"/>
        <v>174.5</v>
      </c>
      <c r="Q339" s="109">
        <f t="shared" si="254"/>
        <v>202.42</v>
      </c>
      <c r="R339" s="109">
        <f t="shared" si="255"/>
        <v>234.81</v>
      </c>
      <c r="S339" s="109">
        <f t="shared" si="256"/>
        <v>250</v>
      </c>
      <c r="T339" s="109">
        <f t="shared" si="257"/>
        <v>655.53</v>
      </c>
      <c r="U339" s="109">
        <f t="shared" si="258"/>
        <v>1200</v>
      </c>
      <c r="V339" s="109">
        <f t="shared" si="259"/>
        <v>2629.48</v>
      </c>
      <c r="W339" s="109">
        <f t="shared" si="260"/>
        <v>6707.32</v>
      </c>
      <c r="X339" s="112"/>
      <c r="Y339" s="112"/>
    </row>
    <row r="340" spans="1:59" s="262" customFormat="1">
      <c r="A340" s="179">
        <v>257</v>
      </c>
      <c r="B340" s="106">
        <v>1907</v>
      </c>
      <c r="C340" s="106">
        <v>1</v>
      </c>
      <c r="D340" s="106">
        <v>1</v>
      </c>
      <c r="E340" s="107" t="s">
        <v>156</v>
      </c>
      <c r="F340" s="108" t="s">
        <v>1506</v>
      </c>
      <c r="G340" s="109">
        <f t="shared" si="244"/>
        <v>50</v>
      </c>
      <c r="H340" s="109">
        <f t="shared" si="245"/>
        <v>48.24</v>
      </c>
      <c r="I340" s="109">
        <f t="shared" si="246"/>
        <v>0</v>
      </c>
      <c r="J340" s="239">
        <f t="shared" si="247"/>
        <v>924.69</v>
      </c>
      <c r="K340" s="109">
        <f t="shared" si="248"/>
        <v>5</v>
      </c>
      <c r="L340" s="109">
        <f t="shared" si="249"/>
        <v>1027.93</v>
      </c>
      <c r="M340" s="109">
        <f t="shared" si="250"/>
        <v>112.65</v>
      </c>
      <c r="N340" s="109">
        <f t="shared" si="251"/>
        <v>100</v>
      </c>
      <c r="O340" s="109">
        <f t="shared" si="252"/>
        <v>120</v>
      </c>
      <c r="P340" s="109">
        <f t="shared" si="253"/>
        <v>174.5</v>
      </c>
      <c r="Q340" s="109">
        <f t="shared" si="254"/>
        <v>202.42</v>
      </c>
      <c r="R340" s="109">
        <f t="shared" si="255"/>
        <v>234.81</v>
      </c>
      <c r="S340" s="109">
        <f t="shared" si="256"/>
        <v>250</v>
      </c>
      <c r="T340" s="109">
        <f t="shared" si="257"/>
        <v>616.28</v>
      </c>
      <c r="U340" s="109">
        <f t="shared" si="258"/>
        <v>1200</v>
      </c>
      <c r="V340" s="109">
        <f t="shared" si="259"/>
        <v>2668.73</v>
      </c>
      <c r="W340" s="109">
        <f t="shared" si="260"/>
        <v>6707.32</v>
      </c>
      <c r="X340" s="112"/>
      <c r="Y340" s="112"/>
    </row>
    <row r="341" spans="1:59" s="262" customFormat="1">
      <c r="A341" s="179">
        <v>258</v>
      </c>
      <c r="B341" s="106">
        <v>1908</v>
      </c>
      <c r="C341" s="106">
        <v>1</v>
      </c>
      <c r="D341" s="106">
        <v>1</v>
      </c>
      <c r="E341" s="107" t="s">
        <v>156</v>
      </c>
      <c r="F341" s="108" t="s">
        <v>363</v>
      </c>
      <c r="G341" s="109">
        <f t="shared" si="244"/>
        <v>50</v>
      </c>
      <c r="H341" s="109">
        <f t="shared" si="245"/>
        <v>48.24</v>
      </c>
      <c r="I341" s="109">
        <f t="shared" si="246"/>
        <v>0</v>
      </c>
      <c r="J341" s="239">
        <f t="shared" si="247"/>
        <v>924.69</v>
      </c>
      <c r="K341" s="109">
        <f t="shared" si="248"/>
        <v>5</v>
      </c>
      <c r="L341" s="109">
        <f t="shared" si="249"/>
        <v>1027.93</v>
      </c>
      <c r="M341" s="109">
        <f t="shared" si="250"/>
        <v>112.65</v>
      </c>
      <c r="N341" s="109">
        <f t="shared" si="251"/>
        <v>100</v>
      </c>
      <c r="O341" s="109">
        <f t="shared" si="252"/>
        <v>120</v>
      </c>
      <c r="P341" s="109">
        <f t="shared" si="253"/>
        <v>174.5</v>
      </c>
      <c r="Q341" s="109">
        <f t="shared" si="254"/>
        <v>202.42</v>
      </c>
      <c r="R341" s="109">
        <f t="shared" si="255"/>
        <v>234.81</v>
      </c>
      <c r="S341" s="109">
        <f t="shared" si="256"/>
        <v>250</v>
      </c>
      <c r="T341" s="109">
        <f t="shared" si="257"/>
        <v>630.78</v>
      </c>
      <c r="U341" s="109">
        <f t="shared" si="258"/>
        <v>1200</v>
      </c>
      <c r="V341" s="109">
        <f t="shared" si="259"/>
        <v>2654.23</v>
      </c>
      <c r="W341" s="109">
        <f t="shared" si="260"/>
        <v>6707.32</v>
      </c>
      <c r="X341" s="112"/>
      <c r="Y341" s="112"/>
    </row>
    <row r="342" spans="1:59" s="262" customFormat="1">
      <c r="A342" s="179">
        <v>259</v>
      </c>
      <c r="B342" s="106">
        <v>1909</v>
      </c>
      <c r="C342" s="106">
        <v>1</v>
      </c>
      <c r="D342" s="106">
        <v>1</v>
      </c>
      <c r="E342" s="107" t="s">
        <v>156</v>
      </c>
      <c r="F342" s="108" t="s">
        <v>780</v>
      </c>
      <c r="G342" s="109">
        <f t="shared" si="244"/>
        <v>50</v>
      </c>
      <c r="H342" s="109">
        <f t="shared" si="245"/>
        <v>48.24</v>
      </c>
      <c r="I342" s="109">
        <f t="shared" si="246"/>
        <v>0</v>
      </c>
      <c r="J342" s="239">
        <f t="shared" si="247"/>
        <v>924.69</v>
      </c>
      <c r="K342" s="109">
        <f t="shared" si="248"/>
        <v>5</v>
      </c>
      <c r="L342" s="109">
        <f t="shared" si="249"/>
        <v>1027.93</v>
      </c>
      <c r="M342" s="109">
        <f t="shared" si="250"/>
        <v>112.65</v>
      </c>
      <c r="N342" s="109">
        <f t="shared" si="251"/>
        <v>100</v>
      </c>
      <c r="O342" s="109">
        <f t="shared" si="252"/>
        <v>120</v>
      </c>
      <c r="P342" s="109">
        <f t="shared" si="253"/>
        <v>174.5</v>
      </c>
      <c r="Q342" s="109">
        <f t="shared" si="254"/>
        <v>202.42</v>
      </c>
      <c r="R342" s="109">
        <f t="shared" si="255"/>
        <v>234.81</v>
      </c>
      <c r="S342" s="109">
        <f t="shared" si="256"/>
        <v>250</v>
      </c>
      <c r="T342" s="109">
        <f t="shared" si="257"/>
        <v>645.78</v>
      </c>
      <c r="U342" s="109">
        <f t="shared" si="258"/>
        <v>1200</v>
      </c>
      <c r="V342" s="109">
        <f t="shared" si="259"/>
        <v>2639.23</v>
      </c>
      <c r="W342" s="109">
        <f t="shared" si="260"/>
        <v>6707.32</v>
      </c>
      <c r="X342" s="112"/>
      <c r="Y342" s="112"/>
    </row>
    <row r="343" spans="1:59" s="262" customFormat="1">
      <c r="A343" s="179">
        <v>260</v>
      </c>
      <c r="B343" s="106">
        <v>1985</v>
      </c>
      <c r="C343" s="106">
        <v>1</v>
      </c>
      <c r="D343" s="106">
        <v>1</v>
      </c>
      <c r="E343" s="107" t="s">
        <v>156</v>
      </c>
      <c r="F343" s="108" t="s">
        <v>1387</v>
      </c>
      <c r="G343" s="109">
        <f t="shared" si="244"/>
        <v>50</v>
      </c>
      <c r="H343" s="109">
        <f t="shared" si="245"/>
        <v>48.24</v>
      </c>
      <c r="I343" s="109">
        <f t="shared" si="246"/>
        <v>0</v>
      </c>
      <c r="J343" s="239">
        <f t="shared" si="247"/>
        <v>924.69</v>
      </c>
      <c r="K343" s="109">
        <f t="shared" si="248"/>
        <v>5</v>
      </c>
      <c r="L343" s="109">
        <f t="shared" si="249"/>
        <v>1027.93</v>
      </c>
      <c r="M343" s="109">
        <f t="shared" si="250"/>
        <v>112.65</v>
      </c>
      <c r="N343" s="109">
        <f t="shared" si="251"/>
        <v>100</v>
      </c>
      <c r="O343" s="109">
        <f t="shared" si="252"/>
        <v>120</v>
      </c>
      <c r="P343" s="109">
        <f t="shared" si="253"/>
        <v>174.5</v>
      </c>
      <c r="Q343" s="109">
        <f t="shared" si="254"/>
        <v>202.42</v>
      </c>
      <c r="R343" s="109">
        <f t="shared" si="255"/>
        <v>234.81</v>
      </c>
      <c r="S343" s="109">
        <f t="shared" si="256"/>
        <v>250</v>
      </c>
      <c r="T343" s="109">
        <f t="shared" si="257"/>
        <v>631.79</v>
      </c>
      <c r="U343" s="109">
        <f t="shared" si="258"/>
        <v>1200</v>
      </c>
      <c r="V343" s="109">
        <f t="shared" si="259"/>
        <v>2653.22</v>
      </c>
      <c r="W343" s="109">
        <f t="shared" si="260"/>
        <v>6707.32</v>
      </c>
      <c r="X343" s="112"/>
      <c r="Y343" s="112"/>
    </row>
    <row r="344" spans="1:59" s="262" customFormat="1">
      <c r="A344" s="179">
        <v>261</v>
      </c>
      <c r="B344" s="106">
        <v>1986</v>
      </c>
      <c r="C344" s="106">
        <v>1</v>
      </c>
      <c r="D344" s="106">
        <v>1</v>
      </c>
      <c r="E344" s="107" t="s">
        <v>156</v>
      </c>
      <c r="F344" s="108" t="s">
        <v>369</v>
      </c>
      <c r="G344" s="109">
        <f t="shared" si="244"/>
        <v>50</v>
      </c>
      <c r="H344" s="109">
        <f t="shared" si="245"/>
        <v>48.24</v>
      </c>
      <c r="I344" s="109">
        <f t="shared" si="246"/>
        <v>0</v>
      </c>
      <c r="J344" s="239">
        <f t="shared" si="247"/>
        <v>924.69</v>
      </c>
      <c r="K344" s="109">
        <f t="shared" si="248"/>
        <v>5</v>
      </c>
      <c r="L344" s="109">
        <f t="shared" si="249"/>
        <v>1027.93</v>
      </c>
      <c r="M344" s="109">
        <f t="shared" si="250"/>
        <v>112.65</v>
      </c>
      <c r="N344" s="109">
        <f t="shared" si="251"/>
        <v>100</v>
      </c>
      <c r="O344" s="109">
        <f t="shared" si="252"/>
        <v>120</v>
      </c>
      <c r="P344" s="109">
        <f t="shared" si="253"/>
        <v>174.5</v>
      </c>
      <c r="Q344" s="109">
        <f t="shared" si="254"/>
        <v>202.42</v>
      </c>
      <c r="R344" s="109">
        <f t="shared" si="255"/>
        <v>234.81</v>
      </c>
      <c r="S344" s="109">
        <f t="shared" si="256"/>
        <v>250</v>
      </c>
      <c r="T344" s="109">
        <f t="shared" si="257"/>
        <v>645.55999999999995</v>
      </c>
      <c r="U344" s="109">
        <f t="shared" si="258"/>
        <v>1200</v>
      </c>
      <c r="V344" s="109">
        <f t="shared" si="259"/>
        <v>2639.45</v>
      </c>
      <c r="W344" s="109">
        <f t="shared" si="260"/>
        <v>6707.32</v>
      </c>
      <c r="X344" s="112"/>
      <c r="Y344" s="112"/>
    </row>
    <row r="345" spans="1:59" s="262" customFormat="1">
      <c r="A345" s="179">
        <v>262</v>
      </c>
      <c r="B345" s="106">
        <v>2035</v>
      </c>
      <c r="C345" s="106">
        <v>1</v>
      </c>
      <c r="D345" s="106">
        <v>1</v>
      </c>
      <c r="E345" s="107" t="s">
        <v>156</v>
      </c>
      <c r="F345" s="108" t="s">
        <v>370</v>
      </c>
      <c r="G345" s="109">
        <f t="shared" si="244"/>
        <v>50</v>
      </c>
      <c r="H345" s="109">
        <f t="shared" si="245"/>
        <v>48.24</v>
      </c>
      <c r="I345" s="109">
        <f t="shared" si="246"/>
        <v>0</v>
      </c>
      <c r="J345" s="239">
        <f t="shared" si="247"/>
        <v>924.69</v>
      </c>
      <c r="K345" s="109">
        <f t="shared" si="248"/>
        <v>5</v>
      </c>
      <c r="L345" s="109">
        <f t="shared" si="249"/>
        <v>1027.93</v>
      </c>
      <c r="M345" s="109">
        <f t="shared" si="250"/>
        <v>112.65</v>
      </c>
      <c r="N345" s="109">
        <f t="shared" si="251"/>
        <v>100</v>
      </c>
      <c r="O345" s="109">
        <f t="shared" si="252"/>
        <v>120</v>
      </c>
      <c r="P345" s="109">
        <f t="shared" si="253"/>
        <v>174.5</v>
      </c>
      <c r="Q345" s="109">
        <f t="shared" si="254"/>
        <v>202.42</v>
      </c>
      <c r="R345" s="109">
        <f t="shared" si="255"/>
        <v>234.81</v>
      </c>
      <c r="S345" s="109">
        <f t="shared" si="256"/>
        <v>250</v>
      </c>
      <c r="T345" s="109">
        <f t="shared" si="257"/>
        <v>645.04999999999995</v>
      </c>
      <c r="U345" s="109">
        <f t="shared" si="258"/>
        <v>1200</v>
      </c>
      <c r="V345" s="109">
        <f t="shared" si="259"/>
        <v>2639.96</v>
      </c>
      <c r="W345" s="109">
        <f t="shared" si="260"/>
        <v>6707.32</v>
      </c>
      <c r="X345" s="112"/>
      <c r="Y345" s="112"/>
    </row>
    <row r="346" spans="1:59" s="262" customFormat="1">
      <c r="A346" s="179">
        <v>264</v>
      </c>
      <c r="B346" s="106">
        <v>1637</v>
      </c>
      <c r="C346" s="106">
        <v>1</v>
      </c>
      <c r="D346" s="106">
        <v>1</v>
      </c>
      <c r="E346" s="107" t="s">
        <v>156</v>
      </c>
      <c r="F346" s="108" t="s">
        <v>1474</v>
      </c>
      <c r="G346" s="109">
        <f t="shared" si="244"/>
        <v>50</v>
      </c>
      <c r="H346" s="109">
        <f t="shared" si="245"/>
        <v>48.24</v>
      </c>
      <c r="I346" s="109">
        <f t="shared" si="246"/>
        <v>0</v>
      </c>
      <c r="J346" s="239">
        <f t="shared" si="247"/>
        <v>924.69</v>
      </c>
      <c r="K346" s="109">
        <f t="shared" si="248"/>
        <v>5</v>
      </c>
      <c r="L346" s="109">
        <f t="shared" si="249"/>
        <v>1027.93</v>
      </c>
      <c r="M346" s="109">
        <f t="shared" si="250"/>
        <v>112.65</v>
      </c>
      <c r="N346" s="109">
        <f t="shared" si="251"/>
        <v>100</v>
      </c>
      <c r="O346" s="109">
        <f t="shared" si="252"/>
        <v>120</v>
      </c>
      <c r="P346" s="109">
        <f t="shared" si="253"/>
        <v>174.5</v>
      </c>
      <c r="Q346" s="109">
        <f t="shared" si="254"/>
        <v>202.42</v>
      </c>
      <c r="R346" s="109">
        <f t="shared" si="255"/>
        <v>234.81</v>
      </c>
      <c r="S346" s="109">
        <f t="shared" si="256"/>
        <v>250</v>
      </c>
      <c r="T346" s="109">
        <f t="shared" si="257"/>
        <v>655.53</v>
      </c>
      <c r="U346" s="109">
        <f t="shared" si="258"/>
        <v>1200</v>
      </c>
      <c r="V346" s="109">
        <f t="shared" si="259"/>
        <v>2629.48</v>
      </c>
      <c r="W346" s="109">
        <f t="shared" si="260"/>
        <v>6707.32</v>
      </c>
      <c r="X346" s="112"/>
      <c r="Y346" s="112"/>
    </row>
    <row r="347" spans="1:59" s="262" customFormat="1">
      <c r="A347" s="179">
        <v>265</v>
      </c>
      <c r="B347" s="106">
        <v>2593</v>
      </c>
      <c r="C347" s="106">
        <v>1</v>
      </c>
      <c r="D347" s="106">
        <v>1</v>
      </c>
      <c r="E347" s="107" t="s">
        <v>156</v>
      </c>
      <c r="F347" s="108" t="s">
        <v>372</v>
      </c>
      <c r="G347" s="109">
        <f t="shared" si="244"/>
        <v>50</v>
      </c>
      <c r="H347" s="109">
        <f t="shared" si="245"/>
        <v>48.24</v>
      </c>
      <c r="I347" s="109">
        <f t="shared" si="246"/>
        <v>0</v>
      </c>
      <c r="J347" s="239">
        <f t="shared" si="247"/>
        <v>924.69</v>
      </c>
      <c r="K347" s="109">
        <f t="shared" si="248"/>
        <v>5</v>
      </c>
      <c r="L347" s="109">
        <f t="shared" si="249"/>
        <v>1027.93</v>
      </c>
      <c r="M347" s="109">
        <f t="shared" si="250"/>
        <v>112.65</v>
      </c>
      <c r="N347" s="109">
        <f t="shared" si="251"/>
        <v>100</v>
      </c>
      <c r="O347" s="109">
        <f t="shared" si="252"/>
        <v>120</v>
      </c>
      <c r="P347" s="109">
        <f t="shared" si="253"/>
        <v>174.5</v>
      </c>
      <c r="Q347" s="109">
        <f t="shared" si="254"/>
        <v>202.42</v>
      </c>
      <c r="R347" s="109">
        <f t="shared" si="255"/>
        <v>234.81</v>
      </c>
      <c r="S347" s="109">
        <f t="shared" si="256"/>
        <v>250</v>
      </c>
      <c r="T347" s="109">
        <f t="shared" si="257"/>
        <v>655.53</v>
      </c>
      <c r="U347" s="109">
        <f t="shared" si="258"/>
        <v>1200</v>
      </c>
      <c r="V347" s="109">
        <f t="shared" si="259"/>
        <v>2629.48</v>
      </c>
      <c r="W347" s="109">
        <f t="shared" si="260"/>
        <v>6707.32</v>
      </c>
      <c r="X347" s="112"/>
      <c r="Y347" s="112"/>
    </row>
    <row r="348" spans="1:59" s="262" customFormat="1">
      <c r="A348" s="179">
        <v>266</v>
      </c>
      <c r="B348" s="106">
        <v>2085</v>
      </c>
      <c r="C348" s="106">
        <v>1</v>
      </c>
      <c r="D348" s="106">
        <v>1</v>
      </c>
      <c r="E348" s="107" t="s">
        <v>156</v>
      </c>
      <c r="F348" s="108" t="s">
        <v>373</v>
      </c>
      <c r="G348" s="109">
        <f t="shared" si="244"/>
        <v>50</v>
      </c>
      <c r="H348" s="109">
        <f t="shared" si="245"/>
        <v>48.24</v>
      </c>
      <c r="I348" s="109">
        <f t="shared" si="246"/>
        <v>0</v>
      </c>
      <c r="J348" s="239">
        <f t="shared" si="247"/>
        <v>924.69</v>
      </c>
      <c r="K348" s="109">
        <f t="shared" si="248"/>
        <v>5</v>
      </c>
      <c r="L348" s="109">
        <f t="shared" si="249"/>
        <v>1027.93</v>
      </c>
      <c r="M348" s="109">
        <f t="shared" si="250"/>
        <v>112.65</v>
      </c>
      <c r="N348" s="109">
        <f t="shared" si="251"/>
        <v>100</v>
      </c>
      <c r="O348" s="109">
        <f t="shared" si="252"/>
        <v>120</v>
      </c>
      <c r="P348" s="109">
        <f t="shared" si="253"/>
        <v>174.5</v>
      </c>
      <c r="Q348" s="109">
        <f t="shared" si="254"/>
        <v>202.42</v>
      </c>
      <c r="R348" s="109">
        <f t="shared" si="255"/>
        <v>234.81</v>
      </c>
      <c r="S348" s="109">
        <f t="shared" si="256"/>
        <v>250</v>
      </c>
      <c r="T348" s="109">
        <f t="shared" si="257"/>
        <v>622.24</v>
      </c>
      <c r="U348" s="109">
        <f t="shared" si="258"/>
        <v>1200</v>
      </c>
      <c r="V348" s="109">
        <f t="shared" si="259"/>
        <v>2662.77</v>
      </c>
      <c r="W348" s="109">
        <f t="shared" si="260"/>
        <v>6707.32</v>
      </c>
      <c r="X348" s="112"/>
      <c r="Y348" s="112"/>
    </row>
    <row r="349" spans="1:59" s="262" customFormat="1">
      <c r="A349" s="179">
        <v>267</v>
      </c>
      <c r="B349" s="106">
        <v>2758</v>
      </c>
      <c r="C349" s="106">
        <v>1</v>
      </c>
      <c r="D349" s="106">
        <v>1</v>
      </c>
      <c r="E349" s="107" t="s">
        <v>156</v>
      </c>
      <c r="F349" s="108" t="s">
        <v>374</v>
      </c>
      <c r="G349" s="109">
        <f t="shared" si="244"/>
        <v>50</v>
      </c>
      <c r="H349" s="109">
        <f t="shared" si="245"/>
        <v>48.24</v>
      </c>
      <c r="I349" s="109">
        <f t="shared" si="246"/>
        <v>0</v>
      </c>
      <c r="J349" s="239">
        <f t="shared" si="247"/>
        <v>924.69</v>
      </c>
      <c r="K349" s="109">
        <f t="shared" si="248"/>
        <v>5</v>
      </c>
      <c r="L349" s="109">
        <f t="shared" si="249"/>
        <v>1027.93</v>
      </c>
      <c r="M349" s="109">
        <f t="shared" si="250"/>
        <v>112.65</v>
      </c>
      <c r="N349" s="109">
        <f t="shared" si="251"/>
        <v>100</v>
      </c>
      <c r="O349" s="109">
        <f t="shared" si="252"/>
        <v>120</v>
      </c>
      <c r="P349" s="109">
        <f t="shared" si="253"/>
        <v>174.5</v>
      </c>
      <c r="Q349" s="109">
        <f t="shared" si="254"/>
        <v>202.42</v>
      </c>
      <c r="R349" s="109">
        <f t="shared" si="255"/>
        <v>234.81</v>
      </c>
      <c r="S349" s="109">
        <f t="shared" si="256"/>
        <v>250</v>
      </c>
      <c r="T349" s="109">
        <f t="shared" si="257"/>
        <v>634.54</v>
      </c>
      <c r="U349" s="109">
        <f t="shared" si="258"/>
        <v>1200</v>
      </c>
      <c r="V349" s="109">
        <f t="shared" si="259"/>
        <v>2650.47</v>
      </c>
      <c r="W349" s="109">
        <f t="shared" si="260"/>
        <v>6707.32</v>
      </c>
      <c r="X349" s="112"/>
      <c r="Y349" s="112"/>
    </row>
    <row r="350" spans="1:59" s="262" customFormat="1">
      <c r="A350" s="179">
        <v>191</v>
      </c>
      <c r="B350" s="106"/>
      <c r="C350" s="106">
        <v>1</v>
      </c>
      <c r="D350" s="106">
        <v>1</v>
      </c>
      <c r="E350" s="107" t="s">
        <v>156</v>
      </c>
      <c r="F350" s="108" t="s">
        <v>376</v>
      </c>
      <c r="G350" s="109">
        <f t="shared" si="244"/>
        <v>50</v>
      </c>
      <c r="H350" s="109">
        <f t="shared" si="245"/>
        <v>48.24</v>
      </c>
      <c r="I350" s="109">
        <f t="shared" si="246"/>
        <v>0</v>
      </c>
      <c r="J350" s="239">
        <f t="shared" si="247"/>
        <v>924.69</v>
      </c>
      <c r="K350" s="109">
        <f t="shared" si="248"/>
        <v>5</v>
      </c>
      <c r="L350" s="109">
        <f t="shared" si="249"/>
        <v>1027.93</v>
      </c>
      <c r="M350" s="109">
        <f t="shared" si="250"/>
        <v>112.65</v>
      </c>
      <c r="N350" s="109">
        <f t="shared" si="251"/>
        <v>100</v>
      </c>
      <c r="O350" s="109">
        <f t="shared" si="252"/>
        <v>120</v>
      </c>
      <c r="P350" s="109">
        <f t="shared" si="253"/>
        <v>174.5</v>
      </c>
      <c r="Q350" s="109">
        <f t="shared" si="254"/>
        <v>202.42</v>
      </c>
      <c r="R350" s="109">
        <f t="shared" si="255"/>
        <v>234.81</v>
      </c>
      <c r="S350" s="109">
        <f t="shared" si="256"/>
        <v>250</v>
      </c>
      <c r="T350" s="109">
        <f t="shared" si="257"/>
        <v>238.96</v>
      </c>
      <c r="U350" s="109">
        <f t="shared" si="258"/>
        <v>580</v>
      </c>
      <c r="V350" s="109">
        <f t="shared" si="259"/>
        <v>3666.05</v>
      </c>
      <c r="W350" s="109">
        <f t="shared" si="260"/>
        <v>6707.32</v>
      </c>
      <c r="X350" s="112"/>
      <c r="Y350" s="112"/>
    </row>
    <row r="351" spans="1:59" s="262" customFormat="1">
      <c r="A351" s="179">
        <v>901</v>
      </c>
      <c r="B351" s="106"/>
      <c r="C351" s="106">
        <v>1</v>
      </c>
      <c r="D351" s="106">
        <v>1</v>
      </c>
      <c r="E351" s="107" t="s">
        <v>164</v>
      </c>
      <c r="F351" s="264" t="s">
        <v>897</v>
      </c>
      <c r="G351" s="109">
        <f t="shared" si="244"/>
        <v>50</v>
      </c>
      <c r="H351" s="109">
        <f t="shared" si="245"/>
        <v>28.15</v>
      </c>
      <c r="I351" s="109">
        <f t="shared" si="246"/>
        <v>0</v>
      </c>
      <c r="J351" s="239">
        <f t="shared" si="247"/>
        <v>680.79</v>
      </c>
      <c r="K351" s="109">
        <f t="shared" si="248"/>
        <v>5</v>
      </c>
      <c r="L351" s="109">
        <f t="shared" si="249"/>
        <v>763.94</v>
      </c>
      <c r="M351" s="109">
        <f t="shared" si="250"/>
        <v>81.39</v>
      </c>
      <c r="N351" s="109">
        <f t="shared" si="251"/>
        <v>100</v>
      </c>
      <c r="O351" s="109">
        <f t="shared" si="252"/>
        <v>105</v>
      </c>
      <c r="P351" s="109">
        <f t="shared" si="253"/>
        <v>127.26</v>
      </c>
      <c r="Q351" s="109">
        <f t="shared" si="254"/>
        <v>147.62</v>
      </c>
      <c r="R351" s="109">
        <f t="shared" si="255"/>
        <v>171.24</v>
      </c>
      <c r="S351" s="109">
        <f t="shared" si="256"/>
        <v>180</v>
      </c>
      <c r="T351" s="109">
        <f t="shared" si="257"/>
        <v>0</v>
      </c>
      <c r="U351" s="109">
        <f t="shared" si="258"/>
        <v>0</v>
      </c>
      <c r="V351" s="109">
        <f t="shared" si="259"/>
        <v>331.55</v>
      </c>
      <c r="W351" s="109">
        <f t="shared" si="260"/>
        <v>2008</v>
      </c>
      <c r="X351" s="112"/>
      <c r="Y351" s="112"/>
      <c r="AX351" s="235"/>
      <c r="AY351" s="236"/>
      <c r="AZ351" s="236"/>
      <c r="BA351" s="252"/>
      <c r="BB351" s="253"/>
      <c r="BC351" s="236"/>
      <c r="BD351" s="235"/>
      <c r="BE351" s="235"/>
      <c r="BF351" s="236"/>
      <c r="BG351" s="236"/>
    </row>
    <row r="352" spans="1:59" s="262" customFormat="1">
      <c r="A352" s="179">
        <v>269</v>
      </c>
      <c r="B352" s="106">
        <v>2718</v>
      </c>
      <c r="C352" s="106">
        <v>1</v>
      </c>
      <c r="D352" s="106">
        <v>1</v>
      </c>
      <c r="E352" s="107" t="s">
        <v>156</v>
      </c>
      <c r="F352" s="108" t="s">
        <v>805</v>
      </c>
      <c r="G352" s="109">
        <f t="shared" si="244"/>
        <v>50</v>
      </c>
      <c r="H352" s="109">
        <f t="shared" si="245"/>
        <v>48.24</v>
      </c>
      <c r="I352" s="109">
        <f t="shared" si="246"/>
        <v>0</v>
      </c>
      <c r="J352" s="239">
        <f t="shared" si="247"/>
        <v>924.69</v>
      </c>
      <c r="K352" s="109">
        <f t="shared" si="248"/>
        <v>5</v>
      </c>
      <c r="L352" s="109">
        <f t="shared" si="249"/>
        <v>1027.93</v>
      </c>
      <c r="M352" s="109">
        <f t="shared" si="250"/>
        <v>112.65</v>
      </c>
      <c r="N352" s="109">
        <f t="shared" si="251"/>
        <v>100</v>
      </c>
      <c r="O352" s="109">
        <f t="shared" si="252"/>
        <v>120</v>
      </c>
      <c r="P352" s="109">
        <f t="shared" si="253"/>
        <v>174.5</v>
      </c>
      <c r="Q352" s="109">
        <f t="shared" si="254"/>
        <v>202.42</v>
      </c>
      <c r="R352" s="109">
        <f t="shared" si="255"/>
        <v>234.81</v>
      </c>
      <c r="S352" s="109">
        <f t="shared" si="256"/>
        <v>250</v>
      </c>
      <c r="T352" s="109">
        <f t="shared" si="257"/>
        <v>621.54999999999995</v>
      </c>
      <c r="U352" s="109">
        <f t="shared" si="258"/>
        <v>1200</v>
      </c>
      <c r="V352" s="109">
        <f t="shared" si="259"/>
        <v>2663.46</v>
      </c>
      <c r="W352" s="109">
        <f t="shared" si="260"/>
        <v>6707.32</v>
      </c>
      <c r="X352" s="112"/>
      <c r="Y352" s="112"/>
    </row>
    <row r="353" spans="1:25" s="262" customFormat="1">
      <c r="A353" s="179">
        <v>270</v>
      </c>
      <c r="B353" s="106">
        <v>2665</v>
      </c>
      <c r="C353" s="106">
        <v>1</v>
      </c>
      <c r="D353" s="106">
        <v>1</v>
      </c>
      <c r="E353" s="107" t="s">
        <v>156</v>
      </c>
      <c r="F353" s="108" t="s">
        <v>378</v>
      </c>
      <c r="G353" s="109">
        <f t="shared" si="244"/>
        <v>50</v>
      </c>
      <c r="H353" s="109">
        <f t="shared" si="245"/>
        <v>48.24</v>
      </c>
      <c r="I353" s="109">
        <f t="shared" si="246"/>
        <v>0</v>
      </c>
      <c r="J353" s="239">
        <f t="shared" si="247"/>
        <v>924.69</v>
      </c>
      <c r="K353" s="109">
        <f t="shared" si="248"/>
        <v>5</v>
      </c>
      <c r="L353" s="109">
        <f t="shared" si="249"/>
        <v>1027.93</v>
      </c>
      <c r="M353" s="109">
        <f t="shared" si="250"/>
        <v>112.65</v>
      </c>
      <c r="N353" s="109">
        <f t="shared" si="251"/>
        <v>100</v>
      </c>
      <c r="O353" s="109">
        <f t="shared" si="252"/>
        <v>120</v>
      </c>
      <c r="P353" s="109">
        <f t="shared" si="253"/>
        <v>174.5</v>
      </c>
      <c r="Q353" s="109">
        <f t="shared" si="254"/>
        <v>202.42</v>
      </c>
      <c r="R353" s="109">
        <f t="shared" si="255"/>
        <v>234.81</v>
      </c>
      <c r="S353" s="109">
        <f t="shared" si="256"/>
        <v>250</v>
      </c>
      <c r="T353" s="109">
        <f t="shared" si="257"/>
        <v>642.12</v>
      </c>
      <c r="U353" s="109">
        <f t="shared" si="258"/>
        <v>1200</v>
      </c>
      <c r="V353" s="109">
        <f t="shared" si="259"/>
        <v>2642.89</v>
      </c>
      <c r="W353" s="109">
        <f t="shared" si="260"/>
        <v>6707.32</v>
      </c>
      <c r="X353" s="112"/>
      <c r="Y353" s="112"/>
    </row>
    <row r="354" spans="1:25" s="262" customFormat="1">
      <c r="A354" s="179">
        <v>271</v>
      </c>
      <c r="B354" s="106">
        <v>3306</v>
      </c>
      <c r="C354" s="106">
        <v>1</v>
      </c>
      <c r="D354" s="106">
        <v>1</v>
      </c>
      <c r="E354" s="107" t="s">
        <v>156</v>
      </c>
      <c r="F354" s="108" t="s">
        <v>379</v>
      </c>
      <c r="G354" s="109">
        <f t="shared" si="244"/>
        <v>50</v>
      </c>
      <c r="H354" s="109">
        <f t="shared" si="245"/>
        <v>48.24</v>
      </c>
      <c r="I354" s="109">
        <f t="shared" si="246"/>
        <v>0</v>
      </c>
      <c r="J354" s="239">
        <f t="shared" si="247"/>
        <v>924.69</v>
      </c>
      <c r="K354" s="109">
        <f t="shared" si="248"/>
        <v>5</v>
      </c>
      <c r="L354" s="109">
        <f t="shared" si="249"/>
        <v>1027.93</v>
      </c>
      <c r="M354" s="109">
        <f t="shared" si="250"/>
        <v>112.65</v>
      </c>
      <c r="N354" s="109">
        <f t="shared" si="251"/>
        <v>100</v>
      </c>
      <c r="O354" s="109">
        <f t="shared" si="252"/>
        <v>120</v>
      </c>
      <c r="P354" s="109">
        <f t="shared" si="253"/>
        <v>174.5</v>
      </c>
      <c r="Q354" s="109">
        <f t="shared" si="254"/>
        <v>202.42</v>
      </c>
      <c r="R354" s="109">
        <f t="shared" si="255"/>
        <v>234.81</v>
      </c>
      <c r="S354" s="109">
        <f t="shared" si="256"/>
        <v>250</v>
      </c>
      <c r="T354" s="109">
        <f t="shared" si="257"/>
        <v>633.84</v>
      </c>
      <c r="U354" s="109">
        <f t="shared" si="258"/>
        <v>1200</v>
      </c>
      <c r="V354" s="109">
        <f t="shared" si="259"/>
        <v>2651.17</v>
      </c>
      <c r="W354" s="109">
        <f t="shared" si="260"/>
        <v>6707.32</v>
      </c>
      <c r="X354" s="112"/>
      <c r="Y354" s="112"/>
    </row>
    <row r="355" spans="1:25" s="262" customFormat="1">
      <c r="A355" s="179">
        <v>11</v>
      </c>
      <c r="B355" s="106">
        <v>4158</v>
      </c>
      <c r="C355" s="106">
        <v>1</v>
      </c>
      <c r="D355" s="106">
        <v>1</v>
      </c>
      <c r="E355" s="107" t="s">
        <v>163</v>
      </c>
      <c r="F355" s="108" t="s">
        <v>1032</v>
      </c>
      <c r="G355" s="109">
        <f t="shared" si="244"/>
        <v>50</v>
      </c>
      <c r="H355" s="109">
        <f t="shared" si="245"/>
        <v>39.31</v>
      </c>
      <c r="I355" s="109">
        <f t="shared" si="246"/>
        <v>0</v>
      </c>
      <c r="J355" s="239">
        <f t="shared" si="247"/>
        <v>785.63</v>
      </c>
      <c r="K355" s="109">
        <f t="shared" si="248"/>
        <v>5</v>
      </c>
      <c r="L355" s="109">
        <f t="shared" si="249"/>
        <v>879.94</v>
      </c>
      <c r="M355" s="109">
        <f t="shared" si="250"/>
        <v>95.75</v>
      </c>
      <c r="N355" s="109">
        <f t="shared" si="251"/>
        <v>100</v>
      </c>
      <c r="O355" s="109">
        <f t="shared" si="252"/>
        <v>110</v>
      </c>
      <c r="P355" s="109">
        <f t="shared" si="253"/>
        <v>148.12</v>
      </c>
      <c r="Q355" s="109">
        <f t="shared" si="254"/>
        <v>171.82</v>
      </c>
      <c r="R355" s="109">
        <f t="shared" si="255"/>
        <v>199.31</v>
      </c>
      <c r="S355" s="109">
        <f t="shared" si="256"/>
        <v>210</v>
      </c>
      <c r="T355" s="109">
        <f t="shared" si="257"/>
        <v>84.42</v>
      </c>
      <c r="U355" s="109">
        <f t="shared" si="258"/>
        <v>300</v>
      </c>
      <c r="V355" s="109">
        <f t="shared" si="259"/>
        <v>708.64</v>
      </c>
      <c r="W355" s="109">
        <f t="shared" si="260"/>
        <v>3008</v>
      </c>
      <c r="X355" s="112"/>
      <c r="Y355" s="112"/>
    </row>
    <row r="356" spans="1:25" s="262" customFormat="1">
      <c r="A356" s="179">
        <v>239</v>
      </c>
      <c r="B356" s="106"/>
      <c r="C356" s="106">
        <v>1</v>
      </c>
      <c r="D356" s="106">
        <v>1</v>
      </c>
      <c r="E356" s="107" t="s">
        <v>163</v>
      </c>
      <c r="F356" s="108" t="s">
        <v>1036</v>
      </c>
      <c r="G356" s="109">
        <f t="shared" si="244"/>
        <v>50</v>
      </c>
      <c r="H356" s="109">
        <f t="shared" si="245"/>
        <v>39.31</v>
      </c>
      <c r="I356" s="109">
        <f t="shared" si="246"/>
        <v>0</v>
      </c>
      <c r="J356" s="239">
        <f t="shared" si="247"/>
        <v>785.63</v>
      </c>
      <c r="K356" s="109">
        <f t="shared" si="248"/>
        <v>5</v>
      </c>
      <c r="L356" s="109">
        <f t="shared" si="249"/>
        <v>879.94</v>
      </c>
      <c r="M356" s="109">
        <f t="shared" si="250"/>
        <v>95.75</v>
      </c>
      <c r="N356" s="109">
        <f t="shared" si="251"/>
        <v>100</v>
      </c>
      <c r="O356" s="109">
        <f t="shared" si="252"/>
        <v>110</v>
      </c>
      <c r="P356" s="109">
        <f t="shared" si="253"/>
        <v>148.12</v>
      </c>
      <c r="Q356" s="109">
        <f t="shared" si="254"/>
        <v>171.82</v>
      </c>
      <c r="R356" s="109">
        <f t="shared" si="255"/>
        <v>199.31</v>
      </c>
      <c r="S356" s="109">
        <f t="shared" si="256"/>
        <v>210</v>
      </c>
      <c r="T356" s="109">
        <f t="shared" si="257"/>
        <v>123.12</v>
      </c>
      <c r="U356" s="109">
        <f t="shared" si="258"/>
        <v>300</v>
      </c>
      <c r="V356" s="109">
        <f t="shared" si="259"/>
        <v>669.94</v>
      </c>
      <c r="W356" s="109">
        <f t="shared" si="260"/>
        <v>3008</v>
      </c>
      <c r="X356" s="112"/>
      <c r="Y356" s="112"/>
    </row>
    <row r="357" spans="1:25" s="262" customFormat="1">
      <c r="A357" s="179">
        <v>272</v>
      </c>
      <c r="B357" s="106">
        <v>2084</v>
      </c>
      <c r="C357" s="106">
        <v>1</v>
      </c>
      <c r="D357" s="106">
        <v>1</v>
      </c>
      <c r="E357" s="107" t="s">
        <v>163</v>
      </c>
      <c r="F357" s="108" t="s">
        <v>51</v>
      </c>
      <c r="G357" s="109">
        <f t="shared" si="244"/>
        <v>50</v>
      </c>
      <c r="H357" s="109">
        <f t="shared" si="245"/>
        <v>39.31</v>
      </c>
      <c r="I357" s="109">
        <f t="shared" si="246"/>
        <v>0</v>
      </c>
      <c r="J357" s="239">
        <f t="shared" si="247"/>
        <v>785.63</v>
      </c>
      <c r="K357" s="109">
        <f t="shared" si="248"/>
        <v>5</v>
      </c>
      <c r="L357" s="109">
        <f t="shared" si="249"/>
        <v>879.94</v>
      </c>
      <c r="M357" s="109">
        <f t="shared" si="250"/>
        <v>95.75</v>
      </c>
      <c r="N357" s="109">
        <f t="shared" si="251"/>
        <v>100</v>
      </c>
      <c r="O357" s="109">
        <f t="shared" si="252"/>
        <v>110</v>
      </c>
      <c r="P357" s="109">
        <f t="shared" si="253"/>
        <v>148.12</v>
      </c>
      <c r="Q357" s="109">
        <f t="shared" si="254"/>
        <v>171.82</v>
      </c>
      <c r="R357" s="109">
        <f t="shared" si="255"/>
        <v>199.31</v>
      </c>
      <c r="S357" s="109">
        <f t="shared" si="256"/>
        <v>210</v>
      </c>
      <c r="T357" s="109">
        <f t="shared" si="257"/>
        <v>236.01</v>
      </c>
      <c r="U357" s="109">
        <f t="shared" si="258"/>
        <v>580</v>
      </c>
      <c r="V357" s="109">
        <f t="shared" si="259"/>
        <v>277.05</v>
      </c>
      <c r="W357" s="109">
        <f t="shared" si="260"/>
        <v>3008</v>
      </c>
      <c r="X357" s="112"/>
      <c r="Y357" s="112"/>
    </row>
    <row r="358" spans="1:25" s="262" customFormat="1">
      <c r="A358" s="179">
        <v>254</v>
      </c>
      <c r="B358" s="106">
        <v>2664</v>
      </c>
      <c r="C358" s="106">
        <v>1</v>
      </c>
      <c r="D358" s="106">
        <v>1</v>
      </c>
      <c r="E358" s="107" t="s">
        <v>156</v>
      </c>
      <c r="F358" s="108" t="s">
        <v>931</v>
      </c>
      <c r="G358" s="109">
        <f t="shared" si="244"/>
        <v>50</v>
      </c>
      <c r="H358" s="109">
        <f t="shared" si="245"/>
        <v>48.24</v>
      </c>
      <c r="I358" s="109">
        <f t="shared" si="246"/>
        <v>0</v>
      </c>
      <c r="J358" s="239">
        <f t="shared" si="247"/>
        <v>924.69</v>
      </c>
      <c r="K358" s="109">
        <f t="shared" si="248"/>
        <v>5</v>
      </c>
      <c r="L358" s="109">
        <f t="shared" si="249"/>
        <v>1027.93</v>
      </c>
      <c r="M358" s="109">
        <f t="shared" si="250"/>
        <v>112.65</v>
      </c>
      <c r="N358" s="109">
        <f t="shared" si="251"/>
        <v>100</v>
      </c>
      <c r="O358" s="109">
        <f t="shared" si="252"/>
        <v>120</v>
      </c>
      <c r="P358" s="109">
        <f t="shared" si="253"/>
        <v>174.5</v>
      </c>
      <c r="Q358" s="109">
        <f t="shared" si="254"/>
        <v>202.42</v>
      </c>
      <c r="R358" s="109">
        <f t="shared" si="255"/>
        <v>234.81</v>
      </c>
      <c r="S358" s="109">
        <f t="shared" si="256"/>
        <v>250</v>
      </c>
      <c r="T358" s="109">
        <f t="shared" si="257"/>
        <v>223.03</v>
      </c>
      <c r="U358" s="109">
        <f t="shared" si="258"/>
        <v>580</v>
      </c>
      <c r="V358" s="109">
        <f t="shared" si="259"/>
        <v>3681.98</v>
      </c>
      <c r="W358" s="109">
        <f t="shared" si="260"/>
        <v>6707.32</v>
      </c>
      <c r="X358" s="112"/>
      <c r="Y358" s="112"/>
    </row>
    <row r="359" spans="1:25" s="262" customFormat="1">
      <c r="A359" s="179">
        <v>274</v>
      </c>
      <c r="B359" s="106">
        <v>4041</v>
      </c>
      <c r="C359" s="106">
        <v>1</v>
      </c>
      <c r="D359" s="106">
        <v>1</v>
      </c>
      <c r="E359" s="107" t="s">
        <v>163</v>
      </c>
      <c r="F359" s="108" t="s">
        <v>1028</v>
      </c>
      <c r="G359" s="109">
        <f t="shared" si="244"/>
        <v>50</v>
      </c>
      <c r="H359" s="109">
        <f t="shared" si="245"/>
        <v>39.31</v>
      </c>
      <c r="I359" s="109">
        <f t="shared" si="246"/>
        <v>0</v>
      </c>
      <c r="J359" s="239">
        <f t="shared" si="247"/>
        <v>785.63</v>
      </c>
      <c r="K359" s="109">
        <f t="shared" si="248"/>
        <v>5</v>
      </c>
      <c r="L359" s="109">
        <f t="shared" si="249"/>
        <v>879.94</v>
      </c>
      <c r="M359" s="109">
        <f t="shared" si="250"/>
        <v>95.75</v>
      </c>
      <c r="N359" s="109">
        <f t="shared" si="251"/>
        <v>100</v>
      </c>
      <c r="O359" s="109">
        <f t="shared" si="252"/>
        <v>110</v>
      </c>
      <c r="P359" s="109">
        <f t="shared" si="253"/>
        <v>148.12</v>
      </c>
      <c r="Q359" s="109">
        <f t="shared" si="254"/>
        <v>171.82</v>
      </c>
      <c r="R359" s="109">
        <f t="shared" si="255"/>
        <v>199.31</v>
      </c>
      <c r="S359" s="109">
        <f t="shared" si="256"/>
        <v>210</v>
      </c>
      <c r="T359" s="109">
        <f t="shared" si="257"/>
        <v>82.4</v>
      </c>
      <c r="U359" s="109">
        <f t="shared" si="258"/>
        <v>300</v>
      </c>
      <c r="V359" s="109">
        <f t="shared" si="259"/>
        <v>710.66</v>
      </c>
      <c r="W359" s="109">
        <f t="shared" si="260"/>
        <v>3008</v>
      </c>
      <c r="X359" s="112"/>
      <c r="Y359" s="112"/>
    </row>
    <row r="360" spans="1:25" s="262" customFormat="1">
      <c r="A360" s="179">
        <v>275</v>
      </c>
      <c r="B360" s="106"/>
      <c r="C360" s="106">
        <v>1</v>
      </c>
      <c r="D360" s="106">
        <v>1</v>
      </c>
      <c r="E360" s="107" t="s">
        <v>163</v>
      </c>
      <c r="F360" s="108" t="s">
        <v>381</v>
      </c>
      <c r="G360" s="109">
        <f t="shared" si="244"/>
        <v>50</v>
      </c>
      <c r="H360" s="109">
        <f t="shared" si="245"/>
        <v>39.31</v>
      </c>
      <c r="I360" s="109">
        <f t="shared" si="246"/>
        <v>0</v>
      </c>
      <c r="J360" s="239">
        <f t="shared" si="247"/>
        <v>785.63</v>
      </c>
      <c r="K360" s="109">
        <f t="shared" si="248"/>
        <v>5</v>
      </c>
      <c r="L360" s="109">
        <f t="shared" si="249"/>
        <v>879.94</v>
      </c>
      <c r="M360" s="109">
        <f t="shared" si="250"/>
        <v>95.75</v>
      </c>
      <c r="N360" s="109">
        <f t="shared" si="251"/>
        <v>100</v>
      </c>
      <c r="O360" s="109">
        <f t="shared" si="252"/>
        <v>110</v>
      </c>
      <c r="P360" s="109">
        <f t="shared" si="253"/>
        <v>148.12</v>
      </c>
      <c r="Q360" s="109">
        <f t="shared" si="254"/>
        <v>171.82</v>
      </c>
      <c r="R360" s="109">
        <f t="shared" si="255"/>
        <v>199.31</v>
      </c>
      <c r="S360" s="109">
        <f t="shared" si="256"/>
        <v>210</v>
      </c>
      <c r="T360" s="109">
        <f t="shared" si="257"/>
        <v>246.99</v>
      </c>
      <c r="U360" s="109">
        <f t="shared" si="258"/>
        <v>580</v>
      </c>
      <c r="V360" s="109">
        <f t="shared" si="259"/>
        <v>266.07</v>
      </c>
      <c r="W360" s="109">
        <f t="shared" si="260"/>
        <v>3008</v>
      </c>
      <c r="X360" s="112"/>
      <c r="Y360" s="112"/>
    </row>
    <row r="361" spans="1:25" s="262" customFormat="1">
      <c r="A361" s="179">
        <v>319</v>
      </c>
      <c r="B361" s="106">
        <v>4171</v>
      </c>
      <c r="C361" s="106">
        <v>1</v>
      </c>
      <c r="D361" s="106">
        <v>1</v>
      </c>
      <c r="E361" s="107" t="s">
        <v>164</v>
      </c>
      <c r="F361" s="111" t="s">
        <v>1865</v>
      </c>
      <c r="G361" s="109">
        <f t="shared" si="244"/>
        <v>50</v>
      </c>
      <c r="H361" s="109">
        <f t="shared" si="245"/>
        <v>28.15</v>
      </c>
      <c r="I361" s="109">
        <f t="shared" si="246"/>
        <v>0</v>
      </c>
      <c r="J361" s="239">
        <f t="shared" si="247"/>
        <v>680.79</v>
      </c>
      <c r="K361" s="109">
        <f t="shared" si="248"/>
        <v>5</v>
      </c>
      <c r="L361" s="109">
        <f t="shared" si="249"/>
        <v>763.94</v>
      </c>
      <c r="M361" s="109">
        <f t="shared" si="250"/>
        <v>81.39</v>
      </c>
      <c r="N361" s="109">
        <f t="shared" si="251"/>
        <v>100</v>
      </c>
      <c r="O361" s="109">
        <f t="shared" si="252"/>
        <v>105</v>
      </c>
      <c r="P361" s="109">
        <f t="shared" si="253"/>
        <v>127.26</v>
      </c>
      <c r="Q361" s="109">
        <f t="shared" si="254"/>
        <v>147.62</v>
      </c>
      <c r="R361" s="109">
        <f t="shared" si="255"/>
        <v>171.24</v>
      </c>
      <c r="S361" s="109">
        <f t="shared" si="256"/>
        <v>180</v>
      </c>
      <c r="T361" s="109">
        <f t="shared" si="257"/>
        <v>0</v>
      </c>
      <c r="U361" s="109">
        <f t="shared" si="258"/>
        <v>0</v>
      </c>
      <c r="V361" s="109">
        <f t="shared" si="259"/>
        <v>331.55</v>
      </c>
      <c r="W361" s="109">
        <f t="shared" si="260"/>
        <v>2008</v>
      </c>
      <c r="X361" s="112"/>
      <c r="Y361" s="112"/>
    </row>
    <row r="362" spans="1:25" s="262" customFormat="1">
      <c r="A362" s="179">
        <v>276</v>
      </c>
      <c r="B362" s="106">
        <v>4169</v>
      </c>
      <c r="C362" s="106">
        <v>1</v>
      </c>
      <c r="D362" s="106">
        <v>1</v>
      </c>
      <c r="E362" s="107" t="s">
        <v>157</v>
      </c>
      <c r="F362" s="108" t="s">
        <v>380</v>
      </c>
      <c r="G362" s="109">
        <f t="shared" si="244"/>
        <v>50</v>
      </c>
      <c r="H362" s="109">
        <f t="shared" si="245"/>
        <v>39.299999999999997</v>
      </c>
      <c r="I362" s="109">
        <f t="shared" si="246"/>
        <v>0</v>
      </c>
      <c r="J362" s="239">
        <f t="shared" si="247"/>
        <v>684.63</v>
      </c>
      <c r="K362" s="109">
        <f t="shared" si="248"/>
        <v>5</v>
      </c>
      <c r="L362" s="109">
        <f t="shared" si="249"/>
        <v>778.93</v>
      </c>
      <c r="M362" s="109">
        <f t="shared" si="250"/>
        <v>95.75</v>
      </c>
      <c r="N362" s="109">
        <f t="shared" si="251"/>
        <v>100</v>
      </c>
      <c r="O362" s="109">
        <f t="shared" si="252"/>
        <v>120</v>
      </c>
      <c r="P362" s="109">
        <f t="shared" si="253"/>
        <v>131.96</v>
      </c>
      <c r="Q362" s="109">
        <f t="shared" si="254"/>
        <v>153.07</v>
      </c>
      <c r="R362" s="109">
        <f t="shared" si="255"/>
        <v>177.57</v>
      </c>
      <c r="S362" s="109">
        <f t="shared" si="256"/>
        <v>250</v>
      </c>
      <c r="T362" s="109">
        <f t="shared" si="257"/>
        <v>273.61</v>
      </c>
      <c r="U362" s="109">
        <f t="shared" si="258"/>
        <v>560</v>
      </c>
      <c r="V362" s="109">
        <f t="shared" si="259"/>
        <v>4066.43</v>
      </c>
      <c r="W362" s="109">
        <f t="shared" si="260"/>
        <v>6707.32</v>
      </c>
      <c r="X362" s="112"/>
      <c r="Y362" s="112"/>
    </row>
    <row r="363" spans="1:25" s="262" customFormat="1">
      <c r="A363" s="179">
        <v>433</v>
      </c>
      <c r="B363" s="106"/>
      <c r="C363" s="106">
        <v>1</v>
      </c>
      <c r="D363" s="106">
        <v>1</v>
      </c>
      <c r="E363" s="107" t="s">
        <v>160</v>
      </c>
      <c r="F363" s="108" t="s">
        <v>1111</v>
      </c>
      <c r="G363" s="109">
        <f t="shared" si="244"/>
        <v>50</v>
      </c>
      <c r="H363" s="109">
        <f t="shared" si="245"/>
        <v>32.17</v>
      </c>
      <c r="I363" s="109">
        <f t="shared" si="246"/>
        <v>0</v>
      </c>
      <c r="J363" s="239">
        <f t="shared" si="247"/>
        <v>587.77</v>
      </c>
      <c r="K363" s="109">
        <f t="shared" si="248"/>
        <v>5</v>
      </c>
      <c r="L363" s="109">
        <f t="shared" si="249"/>
        <v>674.94</v>
      </c>
      <c r="M363" s="109">
        <f t="shared" si="250"/>
        <v>81.39</v>
      </c>
      <c r="N363" s="109">
        <f t="shared" si="251"/>
        <v>100</v>
      </c>
      <c r="O363" s="109">
        <f t="shared" si="252"/>
        <v>110</v>
      </c>
      <c r="P363" s="109">
        <f t="shared" si="253"/>
        <v>113.02</v>
      </c>
      <c r="Q363" s="109">
        <f t="shared" si="254"/>
        <v>131.11000000000001</v>
      </c>
      <c r="R363" s="109">
        <f t="shared" si="255"/>
        <v>152.08000000000001</v>
      </c>
      <c r="S363" s="109">
        <f t="shared" si="256"/>
        <v>210</v>
      </c>
      <c r="T363" s="109">
        <f t="shared" si="257"/>
        <v>268.7</v>
      </c>
      <c r="U363" s="109">
        <f t="shared" si="258"/>
        <v>560</v>
      </c>
      <c r="V363" s="109">
        <f t="shared" si="259"/>
        <v>606.76</v>
      </c>
      <c r="W363" s="109">
        <f t="shared" si="260"/>
        <v>3008</v>
      </c>
      <c r="X363" s="112"/>
      <c r="Y363" s="112"/>
    </row>
    <row r="364" spans="1:25" s="262" customFormat="1">
      <c r="A364" s="179">
        <v>437</v>
      </c>
      <c r="B364" s="106"/>
      <c r="C364" s="106">
        <v>1</v>
      </c>
      <c r="D364" s="106">
        <v>1</v>
      </c>
      <c r="E364" s="107" t="s">
        <v>160</v>
      </c>
      <c r="F364" s="108" t="s">
        <v>1097</v>
      </c>
      <c r="G364" s="109">
        <f t="shared" si="244"/>
        <v>50</v>
      </c>
      <c r="H364" s="109">
        <f t="shared" si="245"/>
        <v>32.17</v>
      </c>
      <c r="I364" s="109">
        <f t="shared" si="246"/>
        <v>0</v>
      </c>
      <c r="J364" s="239">
        <f t="shared" si="247"/>
        <v>587.77</v>
      </c>
      <c r="K364" s="109">
        <f t="shared" si="248"/>
        <v>5</v>
      </c>
      <c r="L364" s="109">
        <f t="shared" si="249"/>
        <v>674.94</v>
      </c>
      <c r="M364" s="109">
        <f t="shared" si="250"/>
        <v>81.39</v>
      </c>
      <c r="N364" s="109">
        <f t="shared" si="251"/>
        <v>100</v>
      </c>
      <c r="O364" s="109">
        <f t="shared" si="252"/>
        <v>110</v>
      </c>
      <c r="P364" s="109">
        <f t="shared" si="253"/>
        <v>113.02</v>
      </c>
      <c r="Q364" s="109">
        <f t="shared" si="254"/>
        <v>131.11000000000001</v>
      </c>
      <c r="R364" s="109">
        <f t="shared" si="255"/>
        <v>152.08000000000001</v>
      </c>
      <c r="S364" s="109">
        <f t="shared" si="256"/>
        <v>210</v>
      </c>
      <c r="T364" s="109">
        <f t="shared" si="257"/>
        <v>279.83999999999997</v>
      </c>
      <c r="U364" s="109">
        <f t="shared" si="258"/>
        <v>560</v>
      </c>
      <c r="V364" s="109">
        <f t="shared" si="259"/>
        <v>595.62</v>
      </c>
      <c r="W364" s="109">
        <f t="shared" si="260"/>
        <v>3008</v>
      </c>
      <c r="X364" s="112"/>
      <c r="Y364" s="112"/>
    </row>
    <row r="365" spans="1:25" s="262" customFormat="1">
      <c r="A365" s="179">
        <v>25</v>
      </c>
      <c r="B365" s="106"/>
      <c r="C365" s="106">
        <v>1</v>
      </c>
      <c r="D365" s="106">
        <v>1</v>
      </c>
      <c r="E365" s="107" t="s">
        <v>164</v>
      </c>
      <c r="F365" s="108" t="s">
        <v>1897</v>
      </c>
      <c r="G365" s="109">
        <f t="shared" si="244"/>
        <v>50</v>
      </c>
      <c r="H365" s="109">
        <f t="shared" si="245"/>
        <v>28.15</v>
      </c>
      <c r="I365" s="109">
        <f t="shared" si="246"/>
        <v>0</v>
      </c>
      <c r="J365" s="239">
        <f t="shared" si="247"/>
        <v>680.79</v>
      </c>
      <c r="K365" s="109">
        <f t="shared" si="248"/>
        <v>5</v>
      </c>
      <c r="L365" s="109">
        <f t="shared" si="249"/>
        <v>763.94</v>
      </c>
      <c r="M365" s="109">
        <f t="shared" si="250"/>
        <v>81.39</v>
      </c>
      <c r="N365" s="109">
        <f t="shared" si="251"/>
        <v>100</v>
      </c>
      <c r="O365" s="109">
        <f t="shared" si="252"/>
        <v>105</v>
      </c>
      <c r="P365" s="109">
        <f t="shared" si="253"/>
        <v>127.26</v>
      </c>
      <c r="Q365" s="109">
        <f t="shared" si="254"/>
        <v>147.62</v>
      </c>
      <c r="R365" s="109">
        <f t="shared" si="255"/>
        <v>171.24</v>
      </c>
      <c r="S365" s="109">
        <f t="shared" si="256"/>
        <v>180</v>
      </c>
      <c r="T365" s="109">
        <f t="shared" si="257"/>
        <v>0</v>
      </c>
      <c r="U365" s="109">
        <f t="shared" si="258"/>
        <v>0</v>
      </c>
      <c r="V365" s="109">
        <f t="shared" si="259"/>
        <v>331.55</v>
      </c>
      <c r="W365" s="109">
        <f t="shared" si="260"/>
        <v>2008</v>
      </c>
      <c r="X365" s="112"/>
      <c r="Y365" s="112"/>
    </row>
    <row r="366" spans="1:25" s="262" customFormat="1">
      <c r="A366" s="179">
        <v>280</v>
      </c>
      <c r="B366" s="106">
        <v>4411</v>
      </c>
      <c r="C366" s="106">
        <v>1</v>
      </c>
      <c r="D366" s="106">
        <v>1</v>
      </c>
      <c r="E366" s="107" t="s">
        <v>161</v>
      </c>
      <c r="F366" s="108" t="s">
        <v>1898</v>
      </c>
      <c r="G366" s="109">
        <f t="shared" si="244"/>
        <v>50</v>
      </c>
      <c r="H366" s="109">
        <f t="shared" si="245"/>
        <v>23.41</v>
      </c>
      <c r="I366" s="109">
        <f t="shared" si="246"/>
        <v>0</v>
      </c>
      <c r="J366" s="239">
        <f t="shared" si="247"/>
        <v>492.53</v>
      </c>
      <c r="K366" s="109">
        <f t="shared" si="248"/>
        <v>5</v>
      </c>
      <c r="L366" s="109">
        <f t="shared" si="249"/>
        <v>570.94000000000005</v>
      </c>
      <c r="M366" s="109">
        <f t="shared" si="250"/>
        <v>69.180000000000007</v>
      </c>
      <c r="N366" s="109">
        <f t="shared" si="251"/>
        <v>100</v>
      </c>
      <c r="O366" s="109">
        <f t="shared" si="252"/>
        <v>105</v>
      </c>
      <c r="P366" s="109">
        <f t="shared" si="253"/>
        <v>94.43</v>
      </c>
      <c r="Q366" s="109">
        <f t="shared" si="254"/>
        <v>109.54</v>
      </c>
      <c r="R366" s="109">
        <f t="shared" si="255"/>
        <v>127.06</v>
      </c>
      <c r="S366" s="109">
        <f t="shared" si="256"/>
        <v>180</v>
      </c>
      <c r="T366" s="109">
        <f t="shared" si="257"/>
        <v>0</v>
      </c>
      <c r="U366" s="109">
        <f t="shared" si="258"/>
        <v>0</v>
      </c>
      <c r="V366" s="109">
        <f t="shared" si="259"/>
        <v>651.85</v>
      </c>
      <c r="W366" s="109">
        <f t="shared" si="260"/>
        <v>2008</v>
      </c>
      <c r="X366" s="112"/>
      <c r="Y366" s="112"/>
    </row>
    <row r="367" spans="1:25" s="262" customFormat="1">
      <c r="A367" s="179">
        <v>281</v>
      </c>
      <c r="B367" s="106">
        <v>3304</v>
      </c>
      <c r="C367" s="106">
        <v>1</v>
      </c>
      <c r="D367" s="106">
        <v>1</v>
      </c>
      <c r="E367" s="107" t="s">
        <v>160</v>
      </c>
      <c r="F367" s="108" t="s">
        <v>120</v>
      </c>
      <c r="G367" s="109">
        <f t="shared" si="244"/>
        <v>50</v>
      </c>
      <c r="H367" s="109">
        <f t="shared" si="245"/>
        <v>32.17</v>
      </c>
      <c r="I367" s="109">
        <f t="shared" si="246"/>
        <v>0</v>
      </c>
      <c r="J367" s="239">
        <f t="shared" si="247"/>
        <v>587.77</v>
      </c>
      <c r="K367" s="109">
        <f t="shared" si="248"/>
        <v>5</v>
      </c>
      <c r="L367" s="109">
        <f t="shared" si="249"/>
        <v>674.94</v>
      </c>
      <c r="M367" s="109">
        <f t="shared" si="250"/>
        <v>81.39</v>
      </c>
      <c r="N367" s="109">
        <f t="shared" si="251"/>
        <v>100</v>
      </c>
      <c r="O367" s="109">
        <f t="shared" si="252"/>
        <v>110</v>
      </c>
      <c r="P367" s="109">
        <f t="shared" si="253"/>
        <v>113.02</v>
      </c>
      <c r="Q367" s="109">
        <f t="shared" si="254"/>
        <v>131.11000000000001</v>
      </c>
      <c r="R367" s="109">
        <f t="shared" si="255"/>
        <v>152.08000000000001</v>
      </c>
      <c r="S367" s="109">
        <f t="shared" si="256"/>
        <v>210</v>
      </c>
      <c r="T367" s="109">
        <f t="shared" si="257"/>
        <v>0</v>
      </c>
      <c r="U367" s="109">
        <f t="shared" si="258"/>
        <v>280</v>
      </c>
      <c r="V367" s="109">
        <f t="shared" si="259"/>
        <v>1155.46</v>
      </c>
      <c r="W367" s="109">
        <f t="shared" si="260"/>
        <v>3008</v>
      </c>
      <c r="X367" s="112"/>
      <c r="Y367" s="112"/>
    </row>
    <row r="368" spans="1:25" s="262" customFormat="1">
      <c r="A368" s="179">
        <v>282</v>
      </c>
      <c r="B368" s="106">
        <v>4238</v>
      </c>
      <c r="C368" s="106">
        <v>1</v>
      </c>
      <c r="D368" s="106">
        <v>1</v>
      </c>
      <c r="E368" s="107" t="s">
        <v>161</v>
      </c>
      <c r="F368" s="108" t="s">
        <v>1899</v>
      </c>
      <c r="G368" s="109">
        <f t="shared" si="244"/>
        <v>50</v>
      </c>
      <c r="H368" s="109">
        <f t="shared" si="245"/>
        <v>23.41</v>
      </c>
      <c r="I368" s="109">
        <f t="shared" si="246"/>
        <v>0</v>
      </c>
      <c r="J368" s="239">
        <f t="shared" si="247"/>
        <v>492.53</v>
      </c>
      <c r="K368" s="109">
        <f t="shared" si="248"/>
        <v>5</v>
      </c>
      <c r="L368" s="109">
        <f t="shared" si="249"/>
        <v>570.94000000000005</v>
      </c>
      <c r="M368" s="109">
        <f t="shared" si="250"/>
        <v>69.180000000000007</v>
      </c>
      <c r="N368" s="109">
        <f t="shared" si="251"/>
        <v>100</v>
      </c>
      <c r="O368" s="109">
        <f t="shared" si="252"/>
        <v>105</v>
      </c>
      <c r="P368" s="109">
        <f t="shared" si="253"/>
        <v>94.43</v>
      </c>
      <c r="Q368" s="109">
        <f t="shared" si="254"/>
        <v>109.54</v>
      </c>
      <c r="R368" s="109">
        <f t="shared" si="255"/>
        <v>127.06</v>
      </c>
      <c r="S368" s="109">
        <f t="shared" si="256"/>
        <v>180</v>
      </c>
      <c r="T368" s="109">
        <f t="shared" si="257"/>
        <v>0</v>
      </c>
      <c r="U368" s="109">
        <f t="shared" si="258"/>
        <v>0</v>
      </c>
      <c r="V368" s="109">
        <f t="shared" si="259"/>
        <v>651.85</v>
      </c>
      <c r="W368" s="109">
        <f t="shared" si="260"/>
        <v>2008</v>
      </c>
      <c r="X368" s="112"/>
      <c r="Y368" s="112"/>
    </row>
    <row r="369" spans="1:25" s="262" customFormat="1">
      <c r="A369" s="179">
        <v>283</v>
      </c>
      <c r="B369" s="106">
        <v>4239</v>
      </c>
      <c r="C369" s="106">
        <v>1</v>
      </c>
      <c r="D369" s="106">
        <v>1</v>
      </c>
      <c r="E369" s="107" t="s">
        <v>161</v>
      </c>
      <c r="F369" s="108" t="s">
        <v>1287</v>
      </c>
      <c r="G369" s="109">
        <f t="shared" si="244"/>
        <v>50</v>
      </c>
      <c r="H369" s="109">
        <f t="shared" si="245"/>
        <v>23.41</v>
      </c>
      <c r="I369" s="109">
        <f t="shared" si="246"/>
        <v>0</v>
      </c>
      <c r="J369" s="239">
        <f t="shared" si="247"/>
        <v>492.53</v>
      </c>
      <c r="K369" s="109">
        <f t="shared" si="248"/>
        <v>5</v>
      </c>
      <c r="L369" s="109">
        <f t="shared" si="249"/>
        <v>570.94000000000005</v>
      </c>
      <c r="M369" s="109">
        <f t="shared" si="250"/>
        <v>69.180000000000007</v>
      </c>
      <c r="N369" s="109">
        <f t="shared" si="251"/>
        <v>100</v>
      </c>
      <c r="O369" s="109">
        <f t="shared" si="252"/>
        <v>105</v>
      </c>
      <c r="P369" s="109">
        <f t="shared" si="253"/>
        <v>94.43</v>
      </c>
      <c r="Q369" s="109">
        <f t="shared" si="254"/>
        <v>109.54</v>
      </c>
      <c r="R369" s="109">
        <f t="shared" si="255"/>
        <v>127.06</v>
      </c>
      <c r="S369" s="109">
        <f t="shared" si="256"/>
        <v>180</v>
      </c>
      <c r="T369" s="109">
        <f t="shared" si="257"/>
        <v>0</v>
      </c>
      <c r="U369" s="109">
        <f t="shared" si="258"/>
        <v>280</v>
      </c>
      <c r="V369" s="109">
        <f t="shared" si="259"/>
        <v>371.85</v>
      </c>
      <c r="W369" s="109">
        <f t="shared" si="260"/>
        <v>2008</v>
      </c>
      <c r="X369" s="112"/>
      <c r="Y369" s="112"/>
    </row>
    <row r="370" spans="1:25" s="262" customFormat="1">
      <c r="A370" s="179">
        <v>1020</v>
      </c>
      <c r="B370" s="106">
        <v>4505</v>
      </c>
      <c r="C370" s="106">
        <v>1</v>
      </c>
      <c r="D370" s="106">
        <v>1</v>
      </c>
      <c r="E370" s="107" t="s">
        <v>160</v>
      </c>
      <c r="F370" s="108" t="s">
        <v>1341</v>
      </c>
      <c r="G370" s="109">
        <f t="shared" si="244"/>
        <v>50</v>
      </c>
      <c r="H370" s="109">
        <f t="shared" si="245"/>
        <v>32.17</v>
      </c>
      <c r="I370" s="109">
        <f t="shared" si="246"/>
        <v>0</v>
      </c>
      <c r="J370" s="239">
        <f t="shared" si="247"/>
        <v>587.77</v>
      </c>
      <c r="K370" s="109">
        <f t="shared" si="248"/>
        <v>5</v>
      </c>
      <c r="L370" s="109">
        <f t="shared" si="249"/>
        <v>674.94</v>
      </c>
      <c r="M370" s="109">
        <f t="shared" si="250"/>
        <v>81.39</v>
      </c>
      <c r="N370" s="109">
        <f t="shared" si="251"/>
        <v>100</v>
      </c>
      <c r="O370" s="109">
        <f t="shared" si="252"/>
        <v>110</v>
      </c>
      <c r="P370" s="109">
        <f t="shared" si="253"/>
        <v>113.02</v>
      </c>
      <c r="Q370" s="109">
        <f t="shared" si="254"/>
        <v>131.11000000000001</v>
      </c>
      <c r="R370" s="109">
        <f t="shared" si="255"/>
        <v>152.08000000000001</v>
      </c>
      <c r="S370" s="109">
        <f t="shared" si="256"/>
        <v>210</v>
      </c>
      <c r="T370" s="109">
        <f t="shared" si="257"/>
        <v>29.34</v>
      </c>
      <c r="U370" s="109">
        <f t="shared" si="258"/>
        <v>140</v>
      </c>
      <c r="V370" s="109">
        <f t="shared" si="259"/>
        <v>1266.1199999999999</v>
      </c>
      <c r="W370" s="109">
        <f t="shared" si="260"/>
        <v>3008</v>
      </c>
      <c r="X370" s="112"/>
      <c r="Y370" s="112"/>
    </row>
    <row r="371" spans="1:25" s="262" customFormat="1">
      <c r="A371" s="179">
        <v>376</v>
      </c>
      <c r="B371" s="106"/>
      <c r="C371" s="106">
        <v>1</v>
      </c>
      <c r="D371" s="106">
        <v>1</v>
      </c>
      <c r="E371" s="107" t="s">
        <v>647</v>
      </c>
      <c r="F371" s="108" t="s">
        <v>375</v>
      </c>
      <c r="G371" s="109">
        <f t="shared" si="244"/>
        <v>25</v>
      </c>
      <c r="H371" s="109">
        <f t="shared" si="245"/>
        <v>17.36</v>
      </c>
      <c r="I371" s="109">
        <f t="shared" si="246"/>
        <v>0</v>
      </c>
      <c r="J371" s="239">
        <f t="shared" si="247"/>
        <v>412.6</v>
      </c>
      <c r="K371" s="109">
        <f t="shared" si="248"/>
        <v>0</v>
      </c>
      <c r="L371" s="109">
        <f t="shared" si="249"/>
        <v>454.96</v>
      </c>
      <c r="M371" s="109">
        <f t="shared" si="250"/>
        <v>47.88</v>
      </c>
      <c r="N371" s="109">
        <f t="shared" si="251"/>
        <v>100</v>
      </c>
      <c r="O371" s="109">
        <f t="shared" si="252"/>
        <v>40</v>
      </c>
      <c r="P371" s="109">
        <f t="shared" si="253"/>
        <v>76.459999999999994</v>
      </c>
      <c r="Q371" s="109">
        <f t="shared" si="254"/>
        <v>88.69</v>
      </c>
      <c r="R371" s="109">
        <f t="shared" si="255"/>
        <v>102.88</v>
      </c>
      <c r="S371" s="109">
        <f t="shared" si="256"/>
        <v>110</v>
      </c>
      <c r="T371" s="109">
        <f t="shared" si="257"/>
        <v>0</v>
      </c>
      <c r="U371" s="109">
        <f t="shared" si="258"/>
        <v>140</v>
      </c>
      <c r="V371" s="109">
        <f t="shared" si="259"/>
        <v>343.13</v>
      </c>
      <c r="W371" s="109">
        <f t="shared" si="260"/>
        <v>1504</v>
      </c>
      <c r="X371" s="112"/>
      <c r="Y371" s="112"/>
    </row>
    <row r="372" spans="1:25" s="262" customFormat="1">
      <c r="A372" s="179">
        <v>351</v>
      </c>
      <c r="B372" s="106">
        <v>4541</v>
      </c>
      <c r="C372" s="106">
        <v>1</v>
      </c>
      <c r="D372" s="106">
        <v>1</v>
      </c>
      <c r="E372" s="107" t="s">
        <v>161</v>
      </c>
      <c r="F372" s="108" t="s">
        <v>1310</v>
      </c>
      <c r="G372" s="109">
        <f t="shared" si="244"/>
        <v>50</v>
      </c>
      <c r="H372" s="109">
        <f t="shared" si="245"/>
        <v>23.41</v>
      </c>
      <c r="I372" s="109">
        <f t="shared" si="246"/>
        <v>0</v>
      </c>
      <c r="J372" s="239">
        <f t="shared" si="247"/>
        <v>492.53</v>
      </c>
      <c r="K372" s="109">
        <f t="shared" si="248"/>
        <v>5</v>
      </c>
      <c r="L372" s="109">
        <f t="shared" si="249"/>
        <v>570.94000000000005</v>
      </c>
      <c r="M372" s="109">
        <f t="shared" si="250"/>
        <v>69.180000000000007</v>
      </c>
      <c r="N372" s="109">
        <f t="shared" si="251"/>
        <v>100</v>
      </c>
      <c r="O372" s="109">
        <f t="shared" si="252"/>
        <v>105</v>
      </c>
      <c r="P372" s="109">
        <f t="shared" si="253"/>
        <v>94.43</v>
      </c>
      <c r="Q372" s="109">
        <f t="shared" si="254"/>
        <v>109.54</v>
      </c>
      <c r="R372" s="109">
        <f t="shared" si="255"/>
        <v>127.06</v>
      </c>
      <c r="S372" s="109">
        <f t="shared" si="256"/>
        <v>180</v>
      </c>
      <c r="T372" s="109">
        <f t="shared" si="257"/>
        <v>29.34</v>
      </c>
      <c r="U372" s="109">
        <f t="shared" si="258"/>
        <v>140</v>
      </c>
      <c r="V372" s="109">
        <f t="shared" si="259"/>
        <v>482.51</v>
      </c>
      <c r="W372" s="109">
        <f t="shared" si="260"/>
        <v>2008</v>
      </c>
      <c r="X372" s="112"/>
      <c r="Y372" s="112"/>
    </row>
    <row r="373" spans="1:25" s="262" customFormat="1">
      <c r="A373" s="179">
        <v>764</v>
      </c>
      <c r="B373" s="106"/>
      <c r="C373" s="106">
        <v>1</v>
      </c>
      <c r="D373" s="106">
        <v>0</v>
      </c>
      <c r="E373" s="107" t="s">
        <v>644</v>
      </c>
      <c r="F373" s="108" t="s">
        <v>364</v>
      </c>
      <c r="G373" s="109">
        <f t="shared" si="244"/>
        <v>25</v>
      </c>
      <c r="H373" s="109">
        <f t="shared" si="245"/>
        <v>14.37</v>
      </c>
      <c r="I373" s="109">
        <f t="shared" si="246"/>
        <v>0</v>
      </c>
      <c r="J373" s="239">
        <f t="shared" si="247"/>
        <v>343.6</v>
      </c>
      <c r="K373" s="109">
        <f t="shared" si="248"/>
        <v>0</v>
      </c>
      <c r="L373" s="109">
        <f t="shared" si="249"/>
        <v>382.97</v>
      </c>
      <c r="M373" s="109">
        <f t="shared" si="250"/>
        <v>40.700000000000003</v>
      </c>
      <c r="N373" s="109">
        <f t="shared" si="251"/>
        <v>100</v>
      </c>
      <c r="O373" s="109">
        <f t="shared" si="252"/>
        <v>30</v>
      </c>
      <c r="P373" s="109">
        <f t="shared" si="253"/>
        <v>63.79</v>
      </c>
      <c r="Q373" s="109">
        <f t="shared" si="254"/>
        <v>74</v>
      </c>
      <c r="R373" s="109">
        <f t="shared" si="255"/>
        <v>85.84</v>
      </c>
      <c r="S373" s="109">
        <f t="shared" si="256"/>
        <v>80</v>
      </c>
      <c r="T373" s="109">
        <f t="shared" si="257"/>
        <v>0</v>
      </c>
      <c r="U373" s="109">
        <f t="shared" si="258"/>
        <v>0</v>
      </c>
      <c r="V373" s="109">
        <f t="shared" si="259"/>
        <v>0</v>
      </c>
      <c r="W373" s="109">
        <f t="shared" si="260"/>
        <v>857.3</v>
      </c>
      <c r="X373" s="112"/>
      <c r="Y373" s="112"/>
    </row>
    <row r="374" spans="1:25" s="262" customFormat="1">
      <c r="A374" s="179"/>
      <c r="B374" s="108"/>
      <c r="C374" s="106">
        <f>SUM(C331:C373)</f>
        <v>43</v>
      </c>
      <c r="D374" s="106">
        <f>COUNTIF(D331:D373,"1")</f>
        <v>37</v>
      </c>
      <c r="E374" s="106"/>
      <c r="F374" s="106" t="s">
        <v>545</v>
      </c>
      <c r="G374" s="239">
        <f t="shared" ref="G374:W374" si="262">SUM(G331:G373)</f>
        <v>2050</v>
      </c>
      <c r="H374" s="239">
        <f t="shared" si="262"/>
        <v>1607.86</v>
      </c>
      <c r="I374" s="239">
        <f t="shared" si="262"/>
        <v>0</v>
      </c>
      <c r="J374" s="239">
        <f t="shared" si="262"/>
        <v>31793.49</v>
      </c>
      <c r="K374" s="239">
        <f t="shared" si="262"/>
        <v>195</v>
      </c>
      <c r="L374" s="239">
        <f t="shared" si="262"/>
        <v>35646.35</v>
      </c>
      <c r="M374" s="239">
        <f t="shared" si="262"/>
        <v>3967.22</v>
      </c>
      <c r="N374" s="239">
        <f t="shared" si="262"/>
        <v>4300</v>
      </c>
      <c r="O374" s="239">
        <f t="shared" si="262"/>
        <v>4490</v>
      </c>
      <c r="P374" s="239">
        <f t="shared" si="262"/>
        <v>6010.5</v>
      </c>
      <c r="Q374" s="239">
        <f t="shared" si="262"/>
        <v>6972.21</v>
      </c>
      <c r="R374" s="239">
        <f t="shared" si="262"/>
        <v>8087.77</v>
      </c>
      <c r="S374" s="239">
        <f t="shared" si="262"/>
        <v>9040</v>
      </c>
      <c r="T374" s="239">
        <f t="shared" si="262"/>
        <v>13018.47</v>
      </c>
      <c r="U374" s="239">
        <f t="shared" si="262"/>
        <v>26280</v>
      </c>
      <c r="V374" s="239">
        <f t="shared" si="262"/>
        <v>66402.48</v>
      </c>
      <c r="W374" s="239">
        <f t="shared" si="262"/>
        <v>184215</v>
      </c>
      <c r="X374" s="112"/>
      <c r="Y374" s="112"/>
    </row>
    <row r="375" spans="1:25" s="226" customFormat="1" ht="18.75">
      <c r="A375" s="295" t="s">
        <v>34</v>
      </c>
      <c r="B375" s="241"/>
      <c r="C375" s="244"/>
      <c r="D375" s="244"/>
      <c r="E375" s="244"/>
      <c r="F375" s="241"/>
      <c r="G375" s="248"/>
      <c r="H375" s="246"/>
      <c r="I375" s="246"/>
      <c r="J375" s="247"/>
      <c r="K375" s="248"/>
      <c r="L375" s="248"/>
      <c r="M375" s="248"/>
      <c r="N375" s="248"/>
      <c r="O375" s="248"/>
      <c r="P375" s="248"/>
      <c r="Q375" s="248"/>
      <c r="R375" s="248"/>
      <c r="S375" s="248" t="s">
        <v>587</v>
      </c>
      <c r="T375" s="248"/>
      <c r="U375" s="248"/>
      <c r="V375" s="248"/>
      <c r="W375" s="301"/>
      <c r="X375" s="112"/>
      <c r="Y375" s="112"/>
    </row>
    <row r="376" spans="1:25" s="262" customFormat="1">
      <c r="A376" s="330" t="s">
        <v>236</v>
      </c>
      <c r="B376" s="254"/>
      <c r="C376" s="254" t="s">
        <v>153</v>
      </c>
      <c r="D376" s="255" t="s">
        <v>538</v>
      </c>
      <c r="E376" s="254" t="s">
        <v>22</v>
      </c>
      <c r="F376" s="254" t="s">
        <v>154</v>
      </c>
      <c r="G376" s="303" t="s">
        <v>503</v>
      </c>
      <c r="H376" s="303" t="s">
        <v>505</v>
      </c>
      <c r="I376" s="303" t="s">
        <v>535</v>
      </c>
      <c r="J376" s="303" t="s">
        <v>507</v>
      </c>
      <c r="K376" s="304" t="s">
        <v>509</v>
      </c>
      <c r="L376" s="303" t="s">
        <v>511</v>
      </c>
      <c r="M376" s="303" t="s">
        <v>514</v>
      </c>
      <c r="N376" s="304" t="s">
        <v>669</v>
      </c>
      <c r="O376" s="304" t="s">
        <v>603</v>
      </c>
      <c r="P376" s="303" t="s">
        <v>518</v>
      </c>
      <c r="Q376" s="303" t="s">
        <v>517</v>
      </c>
      <c r="R376" s="303" t="s">
        <v>528</v>
      </c>
      <c r="S376" s="304" t="s">
        <v>485</v>
      </c>
      <c r="T376" s="303" t="s">
        <v>1785</v>
      </c>
      <c r="U376" s="303" t="s">
        <v>1787</v>
      </c>
      <c r="V376" s="303" t="s">
        <v>1788</v>
      </c>
      <c r="W376" s="303" t="s">
        <v>532</v>
      </c>
      <c r="X376" s="112"/>
      <c r="Y376" s="112"/>
    </row>
    <row r="377" spans="1:25" s="262" customFormat="1">
      <c r="A377" s="331" t="s">
        <v>155</v>
      </c>
      <c r="B377" s="329"/>
      <c r="C377" s="329" t="s">
        <v>540</v>
      </c>
      <c r="D377" s="256" t="s">
        <v>539</v>
      </c>
      <c r="E377" s="329" t="s">
        <v>21</v>
      </c>
      <c r="F377" s="329"/>
      <c r="G377" s="328" t="s">
        <v>504</v>
      </c>
      <c r="H377" s="328" t="s">
        <v>506</v>
      </c>
      <c r="I377" s="328" t="s">
        <v>537</v>
      </c>
      <c r="J377" s="328" t="s">
        <v>508</v>
      </c>
      <c r="K377" s="306" t="s">
        <v>510</v>
      </c>
      <c r="L377" s="328"/>
      <c r="M377" s="328"/>
      <c r="N377" s="306" t="s">
        <v>670</v>
      </c>
      <c r="O377" s="308" t="s">
        <v>611</v>
      </c>
      <c r="P377" s="328" t="s">
        <v>519</v>
      </c>
      <c r="Q377" s="328" t="s">
        <v>530</v>
      </c>
      <c r="R377" s="328" t="s">
        <v>529</v>
      </c>
      <c r="S377" s="308" t="s">
        <v>565</v>
      </c>
      <c r="T377" s="309" t="s">
        <v>1786</v>
      </c>
      <c r="U377" s="309" t="s">
        <v>377</v>
      </c>
      <c r="V377" s="309" t="s">
        <v>377</v>
      </c>
      <c r="W377" s="328" t="s">
        <v>531</v>
      </c>
      <c r="X377" s="112"/>
      <c r="Y377" s="112"/>
    </row>
    <row r="378" spans="1:25" s="262" customFormat="1">
      <c r="A378" s="179"/>
      <c r="B378" s="108"/>
      <c r="C378" s="106"/>
      <c r="D378" s="106"/>
      <c r="E378" s="107" t="s">
        <v>533</v>
      </c>
      <c r="F378" s="108"/>
      <c r="G378" s="239"/>
      <c r="H378" s="258"/>
      <c r="I378" s="258"/>
      <c r="J378" s="239"/>
      <c r="K378" s="239"/>
      <c r="L378" s="239"/>
      <c r="M378" s="239"/>
      <c r="N378" s="239"/>
      <c r="O378" s="239"/>
      <c r="P378" s="239"/>
      <c r="Q378" s="239"/>
      <c r="R378" s="239"/>
      <c r="S378" s="239"/>
      <c r="T378" s="239"/>
      <c r="U378" s="239"/>
      <c r="V378" s="239"/>
      <c r="W378" s="239"/>
      <c r="X378" s="112"/>
      <c r="Y378" s="112"/>
    </row>
    <row r="379" spans="1:25" s="262" customFormat="1">
      <c r="A379" s="179">
        <v>130</v>
      </c>
      <c r="B379" s="106">
        <v>4019</v>
      </c>
      <c r="C379" s="106">
        <v>1</v>
      </c>
      <c r="D379" s="106">
        <v>1</v>
      </c>
      <c r="E379" s="107" t="s">
        <v>163</v>
      </c>
      <c r="F379" s="108" t="s">
        <v>1027</v>
      </c>
      <c r="G379" s="109">
        <f t="shared" ref="G379:G422" si="263">VLOOKUP(E379,REMU,3,0)</f>
        <v>50</v>
      </c>
      <c r="H379" s="109">
        <f t="shared" ref="H379:H422" si="264">VLOOKUP(E379,REMU,4,0)</f>
        <v>39.31</v>
      </c>
      <c r="I379" s="109">
        <f t="shared" ref="I379:I422" si="265">VLOOKUP(E379,REMU,8,0)</f>
        <v>0</v>
      </c>
      <c r="J379" s="239">
        <f t="shared" ref="J379:J422" si="266">VLOOKUP(E379,REMU,7,0)</f>
        <v>785.63</v>
      </c>
      <c r="K379" s="109">
        <f t="shared" ref="K379:K422" si="267">VLOOKUP(E379,REMU,10,0)</f>
        <v>5</v>
      </c>
      <c r="L379" s="109">
        <f t="shared" ref="L379:L422" si="268">SUM(G379:K379)</f>
        <v>879.94</v>
      </c>
      <c r="M379" s="109">
        <f t="shared" ref="M379:M422" si="269">VLOOKUP(E379,REMU,12,0)</f>
        <v>95.75</v>
      </c>
      <c r="N379" s="109">
        <f t="shared" ref="N379:N422" si="270">VLOOKUP(E379,REMU,13,0)</f>
        <v>100</v>
      </c>
      <c r="O379" s="109">
        <f t="shared" ref="O379:O422" si="271">VLOOKUP(E379,REMU,19,0)</f>
        <v>110</v>
      </c>
      <c r="P379" s="109">
        <f t="shared" ref="P379:P422" si="272">VLOOKUP(E379,REMU,16,0)</f>
        <v>148.12</v>
      </c>
      <c r="Q379" s="109">
        <f t="shared" ref="Q379:Q422" si="273">VLOOKUP(E379,REMU,17,0)</f>
        <v>171.82</v>
      </c>
      <c r="R379" s="109">
        <f t="shared" ref="R379:R422" si="274">VLOOKUP(E379,REMU,18,0)</f>
        <v>199.31</v>
      </c>
      <c r="S379" s="109">
        <f t="shared" ref="S379:S422" si="275">VLOOKUP(E379,DSUP,2,FALSE)</f>
        <v>210</v>
      </c>
      <c r="T379" s="109">
        <f t="shared" ref="T379:T422" si="276">IF(F379="VACANTE",0,VLOOKUP(F379,HOMO,8,0))</f>
        <v>64.64</v>
      </c>
      <c r="U379" s="109">
        <f t="shared" ref="U379:U422" si="277">IF(F379="VACANTE",0,VLOOKUP(F379,HOMO,9,0))</f>
        <v>300</v>
      </c>
      <c r="V379" s="109">
        <f t="shared" ref="V379:V422" si="278">+IF(D379=0,0,(VLOOKUP(E379,CATE,2,0)-L379-SUM(M379:U379)))</f>
        <v>728.42</v>
      </c>
      <c r="W379" s="109">
        <f t="shared" ref="W379:W422" si="279">+L379+SUM(M379:V379)</f>
        <v>3008</v>
      </c>
      <c r="X379" s="112"/>
      <c r="Y379" s="112"/>
    </row>
    <row r="380" spans="1:25" s="262" customFormat="1">
      <c r="A380" s="179">
        <v>301</v>
      </c>
      <c r="B380" s="106"/>
      <c r="C380" s="106">
        <v>1</v>
      </c>
      <c r="D380" s="106">
        <v>1</v>
      </c>
      <c r="E380" s="107" t="s">
        <v>163</v>
      </c>
      <c r="F380" s="108" t="s">
        <v>1003</v>
      </c>
      <c r="G380" s="109">
        <f t="shared" si="263"/>
        <v>50</v>
      </c>
      <c r="H380" s="109">
        <f t="shared" si="264"/>
        <v>39.31</v>
      </c>
      <c r="I380" s="109">
        <f t="shared" si="265"/>
        <v>0</v>
      </c>
      <c r="J380" s="239">
        <f t="shared" si="266"/>
        <v>785.63</v>
      </c>
      <c r="K380" s="109">
        <f t="shared" si="267"/>
        <v>5</v>
      </c>
      <c r="L380" s="109">
        <f t="shared" si="268"/>
        <v>879.94</v>
      </c>
      <c r="M380" s="109">
        <f t="shared" si="269"/>
        <v>95.75</v>
      </c>
      <c r="N380" s="109">
        <f t="shared" si="270"/>
        <v>100</v>
      </c>
      <c r="O380" s="109">
        <f t="shared" si="271"/>
        <v>110</v>
      </c>
      <c r="P380" s="109">
        <f t="shared" si="272"/>
        <v>148.12</v>
      </c>
      <c r="Q380" s="109">
        <f t="shared" si="273"/>
        <v>171.82</v>
      </c>
      <c r="R380" s="109">
        <f t="shared" si="274"/>
        <v>199.31</v>
      </c>
      <c r="S380" s="109">
        <f t="shared" si="275"/>
        <v>210</v>
      </c>
      <c r="T380" s="109">
        <f t="shared" si="276"/>
        <v>249.73</v>
      </c>
      <c r="U380" s="109">
        <f t="shared" si="277"/>
        <v>580</v>
      </c>
      <c r="V380" s="109">
        <f t="shared" si="278"/>
        <v>263.33</v>
      </c>
      <c r="W380" s="109">
        <f t="shared" si="279"/>
        <v>3008</v>
      </c>
      <c r="X380" s="112"/>
      <c r="Y380" s="112"/>
    </row>
    <row r="381" spans="1:25" s="262" customFormat="1">
      <c r="A381" s="179">
        <v>302</v>
      </c>
      <c r="B381" s="106">
        <v>2621</v>
      </c>
      <c r="C381" s="106">
        <v>1</v>
      </c>
      <c r="D381" s="106">
        <v>1</v>
      </c>
      <c r="E381" s="107" t="s">
        <v>163</v>
      </c>
      <c r="F381" s="108" t="s">
        <v>926</v>
      </c>
      <c r="G381" s="109">
        <f t="shared" si="263"/>
        <v>50</v>
      </c>
      <c r="H381" s="109">
        <f t="shared" si="264"/>
        <v>39.31</v>
      </c>
      <c r="I381" s="109">
        <f t="shared" si="265"/>
        <v>0</v>
      </c>
      <c r="J381" s="239">
        <f t="shared" si="266"/>
        <v>785.63</v>
      </c>
      <c r="K381" s="109">
        <f t="shared" si="267"/>
        <v>5</v>
      </c>
      <c r="L381" s="109">
        <f t="shared" si="268"/>
        <v>879.94</v>
      </c>
      <c r="M381" s="109">
        <f t="shared" si="269"/>
        <v>95.75</v>
      </c>
      <c r="N381" s="109">
        <f t="shared" si="270"/>
        <v>100</v>
      </c>
      <c r="O381" s="109">
        <f t="shared" si="271"/>
        <v>110</v>
      </c>
      <c r="P381" s="109">
        <f t="shared" si="272"/>
        <v>148.12</v>
      </c>
      <c r="Q381" s="109">
        <f t="shared" si="273"/>
        <v>171.82</v>
      </c>
      <c r="R381" s="109">
        <f t="shared" si="274"/>
        <v>199.31</v>
      </c>
      <c r="S381" s="109">
        <f t="shared" si="275"/>
        <v>210</v>
      </c>
      <c r="T381" s="109">
        <f t="shared" si="276"/>
        <v>238.96</v>
      </c>
      <c r="U381" s="109">
        <f t="shared" si="277"/>
        <v>580</v>
      </c>
      <c r="V381" s="109">
        <f t="shared" si="278"/>
        <v>274.10000000000002</v>
      </c>
      <c r="W381" s="109">
        <f t="shared" si="279"/>
        <v>3008</v>
      </c>
      <c r="X381" s="112"/>
      <c r="Y381" s="112"/>
    </row>
    <row r="382" spans="1:25" s="262" customFormat="1">
      <c r="A382" s="179">
        <v>303</v>
      </c>
      <c r="B382" s="106">
        <v>2623</v>
      </c>
      <c r="C382" s="106">
        <v>1</v>
      </c>
      <c r="D382" s="106">
        <v>1</v>
      </c>
      <c r="E382" s="107" t="s">
        <v>163</v>
      </c>
      <c r="F382" s="108" t="s">
        <v>985</v>
      </c>
      <c r="G382" s="109">
        <f t="shared" si="263"/>
        <v>50</v>
      </c>
      <c r="H382" s="109">
        <f t="shared" si="264"/>
        <v>39.31</v>
      </c>
      <c r="I382" s="109">
        <f t="shared" si="265"/>
        <v>0</v>
      </c>
      <c r="J382" s="239">
        <f t="shared" si="266"/>
        <v>785.63</v>
      </c>
      <c r="K382" s="109">
        <f t="shared" si="267"/>
        <v>5</v>
      </c>
      <c r="L382" s="109">
        <f t="shared" si="268"/>
        <v>879.94</v>
      </c>
      <c r="M382" s="109">
        <f t="shared" si="269"/>
        <v>95.75</v>
      </c>
      <c r="N382" s="109">
        <f t="shared" si="270"/>
        <v>100</v>
      </c>
      <c r="O382" s="109">
        <f t="shared" si="271"/>
        <v>110</v>
      </c>
      <c r="P382" s="109">
        <f t="shared" si="272"/>
        <v>148.12</v>
      </c>
      <c r="Q382" s="109">
        <f t="shared" si="273"/>
        <v>171.82</v>
      </c>
      <c r="R382" s="109">
        <f t="shared" si="274"/>
        <v>199.31</v>
      </c>
      <c r="S382" s="109">
        <f t="shared" si="275"/>
        <v>210</v>
      </c>
      <c r="T382" s="109">
        <f t="shared" si="276"/>
        <v>246.99</v>
      </c>
      <c r="U382" s="109">
        <f t="shared" si="277"/>
        <v>580</v>
      </c>
      <c r="V382" s="109">
        <f t="shared" si="278"/>
        <v>266.07</v>
      </c>
      <c r="W382" s="109">
        <f t="shared" si="279"/>
        <v>3008</v>
      </c>
      <c r="X382" s="112"/>
      <c r="Y382" s="112"/>
    </row>
    <row r="383" spans="1:25" s="262" customFormat="1">
      <c r="A383" s="179">
        <v>306</v>
      </c>
      <c r="B383" s="106">
        <v>2743</v>
      </c>
      <c r="C383" s="106">
        <v>1</v>
      </c>
      <c r="D383" s="106">
        <v>1</v>
      </c>
      <c r="E383" s="107" t="s">
        <v>163</v>
      </c>
      <c r="F383" s="108" t="s">
        <v>941</v>
      </c>
      <c r="G383" s="109">
        <f t="shared" si="263"/>
        <v>50</v>
      </c>
      <c r="H383" s="109">
        <f t="shared" si="264"/>
        <v>39.31</v>
      </c>
      <c r="I383" s="109">
        <f t="shared" si="265"/>
        <v>0</v>
      </c>
      <c r="J383" s="239">
        <f t="shared" si="266"/>
        <v>785.63</v>
      </c>
      <c r="K383" s="109">
        <f t="shared" si="267"/>
        <v>5</v>
      </c>
      <c r="L383" s="109">
        <f t="shared" si="268"/>
        <v>879.94</v>
      </c>
      <c r="M383" s="109">
        <f t="shared" si="269"/>
        <v>95.75</v>
      </c>
      <c r="N383" s="109">
        <f t="shared" si="270"/>
        <v>100</v>
      </c>
      <c r="O383" s="109">
        <f t="shared" si="271"/>
        <v>110</v>
      </c>
      <c r="P383" s="109">
        <f t="shared" si="272"/>
        <v>148.12</v>
      </c>
      <c r="Q383" s="109">
        <f t="shared" si="273"/>
        <v>171.82</v>
      </c>
      <c r="R383" s="109">
        <f t="shared" si="274"/>
        <v>199.31</v>
      </c>
      <c r="S383" s="109">
        <f t="shared" si="275"/>
        <v>210</v>
      </c>
      <c r="T383" s="109">
        <f t="shared" si="276"/>
        <v>238.96</v>
      </c>
      <c r="U383" s="109">
        <f t="shared" si="277"/>
        <v>580</v>
      </c>
      <c r="V383" s="109">
        <f t="shared" si="278"/>
        <v>274.10000000000002</v>
      </c>
      <c r="W383" s="109">
        <f t="shared" si="279"/>
        <v>3008</v>
      </c>
      <c r="X383" s="112"/>
      <c r="Y383" s="112"/>
    </row>
    <row r="384" spans="1:25" s="262" customFormat="1">
      <c r="A384" s="179">
        <v>304</v>
      </c>
      <c r="B384" s="106">
        <v>5025</v>
      </c>
      <c r="C384" s="106">
        <v>1</v>
      </c>
      <c r="D384" s="106">
        <v>1</v>
      </c>
      <c r="E384" s="107" t="s">
        <v>163</v>
      </c>
      <c r="F384" s="108" t="s">
        <v>393</v>
      </c>
      <c r="G384" s="109">
        <f t="shared" si="263"/>
        <v>50</v>
      </c>
      <c r="H384" s="109">
        <f t="shared" si="264"/>
        <v>39.31</v>
      </c>
      <c r="I384" s="109">
        <f t="shared" si="265"/>
        <v>0</v>
      </c>
      <c r="J384" s="239">
        <f t="shared" si="266"/>
        <v>785.63</v>
      </c>
      <c r="K384" s="109">
        <f t="shared" si="267"/>
        <v>5</v>
      </c>
      <c r="L384" s="109">
        <f t="shared" si="268"/>
        <v>879.94</v>
      </c>
      <c r="M384" s="109">
        <f t="shared" si="269"/>
        <v>95.75</v>
      </c>
      <c r="N384" s="109">
        <f t="shared" si="270"/>
        <v>100</v>
      </c>
      <c r="O384" s="109">
        <f t="shared" si="271"/>
        <v>110</v>
      </c>
      <c r="P384" s="109">
        <f t="shared" si="272"/>
        <v>148.12</v>
      </c>
      <c r="Q384" s="109">
        <f t="shared" si="273"/>
        <v>171.82</v>
      </c>
      <c r="R384" s="109">
        <f t="shared" si="274"/>
        <v>199.31</v>
      </c>
      <c r="S384" s="109">
        <f t="shared" si="275"/>
        <v>210</v>
      </c>
      <c r="T384" s="109">
        <f t="shared" si="276"/>
        <v>68.260000000000005</v>
      </c>
      <c r="U384" s="109">
        <f t="shared" si="277"/>
        <v>300</v>
      </c>
      <c r="V384" s="109">
        <f t="shared" si="278"/>
        <v>724.8</v>
      </c>
      <c r="W384" s="109">
        <f t="shared" si="279"/>
        <v>3008</v>
      </c>
      <c r="X384" s="112"/>
      <c r="Y384" s="112"/>
    </row>
    <row r="385" spans="1:25" s="262" customFormat="1">
      <c r="A385" s="179">
        <v>307</v>
      </c>
      <c r="B385" s="106">
        <v>2741</v>
      </c>
      <c r="C385" s="106">
        <v>1</v>
      </c>
      <c r="D385" s="106">
        <v>1</v>
      </c>
      <c r="E385" s="107" t="s">
        <v>163</v>
      </c>
      <c r="F385" s="108" t="s">
        <v>394</v>
      </c>
      <c r="G385" s="109">
        <f t="shared" si="263"/>
        <v>50</v>
      </c>
      <c r="H385" s="109">
        <f t="shared" si="264"/>
        <v>39.31</v>
      </c>
      <c r="I385" s="109">
        <f t="shared" si="265"/>
        <v>0</v>
      </c>
      <c r="J385" s="239">
        <f t="shared" si="266"/>
        <v>785.63</v>
      </c>
      <c r="K385" s="109">
        <f t="shared" si="267"/>
        <v>5</v>
      </c>
      <c r="L385" s="109">
        <f t="shared" si="268"/>
        <v>879.94</v>
      </c>
      <c r="M385" s="109">
        <f t="shared" si="269"/>
        <v>95.75</v>
      </c>
      <c r="N385" s="109">
        <f t="shared" si="270"/>
        <v>100</v>
      </c>
      <c r="O385" s="109">
        <f t="shared" si="271"/>
        <v>110</v>
      </c>
      <c r="P385" s="109">
        <f t="shared" si="272"/>
        <v>148.12</v>
      </c>
      <c r="Q385" s="109">
        <f t="shared" si="273"/>
        <v>171.82</v>
      </c>
      <c r="R385" s="109">
        <f t="shared" si="274"/>
        <v>199.31</v>
      </c>
      <c r="S385" s="109">
        <f t="shared" si="275"/>
        <v>210</v>
      </c>
      <c r="T385" s="109">
        <f t="shared" si="276"/>
        <v>68.260000000000005</v>
      </c>
      <c r="U385" s="109">
        <f t="shared" si="277"/>
        <v>300</v>
      </c>
      <c r="V385" s="109">
        <f t="shared" si="278"/>
        <v>724.8</v>
      </c>
      <c r="W385" s="109">
        <f t="shared" si="279"/>
        <v>3008</v>
      </c>
      <c r="X385" s="112"/>
      <c r="Y385" s="112"/>
    </row>
    <row r="386" spans="1:25" s="262" customFormat="1">
      <c r="A386" s="179">
        <v>308</v>
      </c>
      <c r="B386" s="106">
        <v>2745</v>
      </c>
      <c r="C386" s="106">
        <v>1</v>
      </c>
      <c r="D386" s="106">
        <v>1</v>
      </c>
      <c r="E386" s="107" t="s">
        <v>163</v>
      </c>
      <c r="F386" s="108" t="s">
        <v>1029</v>
      </c>
      <c r="G386" s="109">
        <f t="shared" si="263"/>
        <v>50</v>
      </c>
      <c r="H386" s="109">
        <f t="shared" si="264"/>
        <v>39.31</v>
      </c>
      <c r="I386" s="109">
        <f t="shared" si="265"/>
        <v>0</v>
      </c>
      <c r="J386" s="239">
        <f t="shared" si="266"/>
        <v>785.63</v>
      </c>
      <c r="K386" s="109">
        <f t="shared" si="267"/>
        <v>5</v>
      </c>
      <c r="L386" s="109">
        <f t="shared" si="268"/>
        <v>879.94</v>
      </c>
      <c r="M386" s="109">
        <f t="shared" si="269"/>
        <v>95.75</v>
      </c>
      <c r="N386" s="109">
        <f t="shared" si="270"/>
        <v>100</v>
      </c>
      <c r="O386" s="109">
        <f t="shared" si="271"/>
        <v>110</v>
      </c>
      <c r="P386" s="109">
        <f t="shared" si="272"/>
        <v>148.12</v>
      </c>
      <c r="Q386" s="109">
        <f t="shared" si="273"/>
        <v>171.82</v>
      </c>
      <c r="R386" s="109">
        <f t="shared" si="274"/>
        <v>199.31</v>
      </c>
      <c r="S386" s="109">
        <f t="shared" si="275"/>
        <v>210</v>
      </c>
      <c r="T386" s="109">
        <f t="shared" si="276"/>
        <v>79.06</v>
      </c>
      <c r="U386" s="109">
        <f t="shared" si="277"/>
        <v>300</v>
      </c>
      <c r="V386" s="109">
        <f t="shared" si="278"/>
        <v>714</v>
      </c>
      <c r="W386" s="109">
        <f t="shared" si="279"/>
        <v>3008</v>
      </c>
      <c r="X386" s="112"/>
      <c r="Y386" s="112"/>
    </row>
    <row r="387" spans="1:25" s="262" customFormat="1">
      <c r="A387" s="179">
        <v>309</v>
      </c>
      <c r="B387" s="106">
        <v>2744</v>
      </c>
      <c r="C387" s="106">
        <v>1</v>
      </c>
      <c r="D387" s="106">
        <v>1</v>
      </c>
      <c r="E387" s="107" t="s">
        <v>163</v>
      </c>
      <c r="F387" s="108" t="s">
        <v>395</v>
      </c>
      <c r="G387" s="109">
        <f t="shared" si="263"/>
        <v>50</v>
      </c>
      <c r="H387" s="109">
        <f t="shared" si="264"/>
        <v>39.31</v>
      </c>
      <c r="I387" s="109">
        <f t="shared" si="265"/>
        <v>0</v>
      </c>
      <c r="J387" s="239">
        <f t="shared" si="266"/>
        <v>785.63</v>
      </c>
      <c r="K387" s="109">
        <f t="shared" si="267"/>
        <v>5</v>
      </c>
      <c r="L387" s="109">
        <f t="shared" si="268"/>
        <v>879.94</v>
      </c>
      <c r="M387" s="109">
        <f t="shared" si="269"/>
        <v>95.75</v>
      </c>
      <c r="N387" s="109">
        <f t="shared" si="270"/>
        <v>100</v>
      </c>
      <c r="O387" s="109">
        <f t="shared" si="271"/>
        <v>110</v>
      </c>
      <c r="P387" s="109">
        <f t="shared" si="272"/>
        <v>148.12</v>
      </c>
      <c r="Q387" s="109">
        <f t="shared" si="273"/>
        <v>171.82</v>
      </c>
      <c r="R387" s="109">
        <f t="shared" si="274"/>
        <v>199.31</v>
      </c>
      <c r="S387" s="109">
        <f t="shared" si="275"/>
        <v>210</v>
      </c>
      <c r="T387" s="109">
        <f t="shared" si="276"/>
        <v>76.540000000000006</v>
      </c>
      <c r="U387" s="109">
        <f t="shared" si="277"/>
        <v>300</v>
      </c>
      <c r="V387" s="109">
        <f t="shared" si="278"/>
        <v>716.52</v>
      </c>
      <c r="W387" s="109">
        <f t="shared" si="279"/>
        <v>3008</v>
      </c>
      <c r="X387" s="112"/>
      <c r="Y387" s="112"/>
    </row>
    <row r="388" spans="1:25" s="262" customFormat="1">
      <c r="A388" s="179">
        <v>298</v>
      </c>
      <c r="B388" s="106">
        <v>5055</v>
      </c>
      <c r="C388" s="106">
        <v>1</v>
      </c>
      <c r="D388" s="106">
        <v>1</v>
      </c>
      <c r="E388" s="107" t="s">
        <v>156</v>
      </c>
      <c r="F388" s="108" t="s">
        <v>1018</v>
      </c>
      <c r="G388" s="109">
        <f t="shared" si="263"/>
        <v>50</v>
      </c>
      <c r="H388" s="109">
        <f t="shared" si="264"/>
        <v>48.24</v>
      </c>
      <c r="I388" s="109">
        <f t="shared" si="265"/>
        <v>0</v>
      </c>
      <c r="J388" s="239">
        <f t="shared" si="266"/>
        <v>924.69</v>
      </c>
      <c r="K388" s="109">
        <f t="shared" si="267"/>
        <v>5</v>
      </c>
      <c r="L388" s="109">
        <f t="shared" si="268"/>
        <v>1027.93</v>
      </c>
      <c r="M388" s="109">
        <f t="shared" si="269"/>
        <v>112.65</v>
      </c>
      <c r="N388" s="109">
        <f t="shared" si="270"/>
        <v>100</v>
      </c>
      <c r="O388" s="109">
        <f t="shared" si="271"/>
        <v>120</v>
      </c>
      <c r="P388" s="109">
        <f t="shared" si="272"/>
        <v>174.5</v>
      </c>
      <c r="Q388" s="109">
        <f t="shared" si="273"/>
        <v>202.42</v>
      </c>
      <c r="R388" s="109">
        <f t="shared" si="274"/>
        <v>234.81</v>
      </c>
      <c r="S388" s="109">
        <f t="shared" si="275"/>
        <v>250</v>
      </c>
      <c r="T388" s="109">
        <f t="shared" si="276"/>
        <v>243.53</v>
      </c>
      <c r="U388" s="109">
        <f t="shared" si="277"/>
        <v>580</v>
      </c>
      <c r="V388" s="109">
        <f t="shared" si="278"/>
        <v>3661.48</v>
      </c>
      <c r="W388" s="109">
        <f t="shared" si="279"/>
        <v>6707.32</v>
      </c>
      <c r="X388" s="112"/>
      <c r="Y388" s="112"/>
    </row>
    <row r="389" spans="1:25" s="262" customFormat="1">
      <c r="A389" s="179">
        <v>663</v>
      </c>
      <c r="B389" s="106"/>
      <c r="C389" s="106">
        <v>1</v>
      </c>
      <c r="D389" s="106">
        <v>1</v>
      </c>
      <c r="E389" s="107" t="s">
        <v>163</v>
      </c>
      <c r="F389" s="108" t="s">
        <v>1005</v>
      </c>
      <c r="G389" s="109">
        <f t="shared" si="263"/>
        <v>50</v>
      </c>
      <c r="H389" s="109">
        <f t="shared" si="264"/>
        <v>39.31</v>
      </c>
      <c r="I389" s="109">
        <f t="shared" si="265"/>
        <v>0</v>
      </c>
      <c r="J389" s="239">
        <f t="shared" si="266"/>
        <v>785.63</v>
      </c>
      <c r="K389" s="109">
        <f t="shared" si="267"/>
        <v>5</v>
      </c>
      <c r="L389" s="109">
        <f t="shared" si="268"/>
        <v>879.94</v>
      </c>
      <c r="M389" s="109">
        <f t="shared" si="269"/>
        <v>95.75</v>
      </c>
      <c r="N389" s="109">
        <f t="shared" si="270"/>
        <v>100</v>
      </c>
      <c r="O389" s="109">
        <f t="shared" si="271"/>
        <v>110</v>
      </c>
      <c r="P389" s="109">
        <f t="shared" si="272"/>
        <v>148.12</v>
      </c>
      <c r="Q389" s="109">
        <f t="shared" si="273"/>
        <v>171.82</v>
      </c>
      <c r="R389" s="109">
        <f t="shared" si="274"/>
        <v>199.31</v>
      </c>
      <c r="S389" s="109">
        <f t="shared" si="275"/>
        <v>210</v>
      </c>
      <c r="T389" s="109">
        <f t="shared" si="276"/>
        <v>249.73</v>
      </c>
      <c r="U389" s="109">
        <f t="shared" si="277"/>
        <v>580</v>
      </c>
      <c r="V389" s="109">
        <f t="shared" si="278"/>
        <v>263.33</v>
      </c>
      <c r="W389" s="109">
        <f t="shared" si="279"/>
        <v>3008</v>
      </c>
      <c r="X389" s="112"/>
      <c r="Y389" s="112"/>
    </row>
    <row r="390" spans="1:25" s="262" customFormat="1">
      <c r="A390" s="179">
        <v>311</v>
      </c>
      <c r="B390" s="106">
        <v>4172</v>
      </c>
      <c r="C390" s="106">
        <v>1</v>
      </c>
      <c r="D390" s="106">
        <v>1</v>
      </c>
      <c r="E390" s="107" t="s">
        <v>157</v>
      </c>
      <c r="F390" s="108" t="s">
        <v>396</v>
      </c>
      <c r="G390" s="109">
        <f t="shared" si="263"/>
        <v>50</v>
      </c>
      <c r="H390" s="109">
        <f t="shared" si="264"/>
        <v>39.299999999999997</v>
      </c>
      <c r="I390" s="109">
        <f t="shared" si="265"/>
        <v>0</v>
      </c>
      <c r="J390" s="239">
        <f t="shared" si="266"/>
        <v>684.63</v>
      </c>
      <c r="K390" s="109">
        <f t="shared" si="267"/>
        <v>5</v>
      </c>
      <c r="L390" s="109">
        <f t="shared" si="268"/>
        <v>778.93</v>
      </c>
      <c r="M390" s="109">
        <f t="shared" si="269"/>
        <v>95.75</v>
      </c>
      <c r="N390" s="109">
        <f t="shared" si="270"/>
        <v>100</v>
      </c>
      <c r="O390" s="109">
        <f t="shared" si="271"/>
        <v>120</v>
      </c>
      <c r="P390" s="109">
        <f t="shared" si="272"/>
        <v>131.96</v>
      </c>
      <c r="Q390" s="109">
        <f t="shared" si="273"/>
        <v>153.07</v>
      </c>
      <c r="R390" s="109">
        <f t="shared" si="274"/>
        <v>177.57</v>
      </c>
      <c r="S390" s="109">
        <f t="shared" si="275"/>
        <v>250</v>
      </c>
      <c r="T390" s="109">
        <f>IF(F390="VACANTE",0,VLOOKUP(F390,HOMO,8,0))</f>
        <v>283.73</v>
      </c>
      <c r="U390" s="109">
        <f>IF(F390="VACANTE",0,VLOOKUP(F390,HOMO,9,0))</f>
        <v>560</v>
      </c>
      <c r="V390" s="109">
        <f t="shared" si="278"/>
        <v>4056.31</v>
      </c>
      <c r="W390" s="109">
        <f t="shared" si="279"/>
        <v>6707.32</v>
      </c>
      <c r="X390" s="112"/>
      <c r="Y390" s="112"/>
    </row>
    <row r="391" spans="1:25" s="262" customFormat="1">
      <c r="A391" s="179">
        <v>310</v>
      </c>
      <c r="B391" s="106">
        <v>4306</v>
      </c>
      <c r="C391" s="106">
        <v>1</v>
      </c>
      <c r="D391" s="106">
        <v>1</v>
      </c>
      <c r="E391" s="107" t="s">
        <v>163</v>
      </c>
      <c r="F391" s="108" t="s">
        <v>910</v>
      </c>
      <c r="G391" s="109">
        <f t="shared" si="263"/>
        <v>50</v>
      </c>
      <c r="H391" s="109">
        <f t="shared" si="264"/>
        <v>39.31</v>
      </c>
      <c r="I391" s="109">
        <f t="shared" si="265"/>
        <v>0</v>
      </c>
      <c r="J391" s="239">
        <f t="shared" si="266"/>
        <v>785.63</v>
      </c>
      <c r="K391" s="109">
        <f t="shared" si="267"/>
        <v>5</v>
      </c>
      <c r="L391" s="109">
        <f t="shared" si="268"/>
        <v>879.94</v>
      </c>
      <c r="M391" s="109">
        <f t="shared" si="269"/>
        <v>95.75</v>
      </c>
      <c r="N391" s="109">
        <f t="shared" si="270"/>
        <v>100</v>
      </c>
      <c r="O391" s="109">
        <f t="shared" si="271"/>
        <v>110</v>
      </c>
      <c r="P391" s="109">
        <f t="shared" si="272"/>
        <v>148.12</v>
      </c>
      <c r="Q391" s="109">
        <f t="shared" si="273"/>
        <v>171.82</v>
      </c>
      <c r="R391" s="109">
        <f t="shared" si="274"/>
        <v>199.31</v>
      </c>
      <c r="S391" s="109">
        <f t="shared" si="275"/>
        <v>210</v>
      </c>
      <c r="T391" s="109">
        <f t="shared" si="276"/>
        <v>130.38</v>
      </c>
      <c r="U391" s="109">
        <f t="shared" si="277"/>
        <v>300</v>
      </c>
      <c r="V391" s="109">
        <f t="shared" si="278"/>
        <v>662.68</v>
      </c>
      <c r="W391" s="109">
        <f t="shared" si="279"/>
        <v>3008</v>
      </c>
      <c r="X391" s="112"/>
      <c r="Y391" s="112"/>
    </row>
    <row r="392" spans="1:25" s="262" customFormat="1">
      <c r="A392" s="179">
        <v>315</v>
      </c>
      <c r="B392" s="106"/>
      <c r="C392" s="106">
        <v>1</v>
      </c>
      <c r="D392" s="106">
        <v>1</v>
      </c>
      <c r="E392" s="107" t="s">
        <v>164</v>
      </c>
      <c r="F392" s="108" t="s">
        <v>1910</v>
      </c>
      <c r="G392" s="109">
        <f t="shared" ref="G392" si="280">VLOOKUP(E392,REMU,3,0)</f>
        <v>50</v>
      </c>
      <c r="H392" s="109">
        <f t="shared" ref="H392" si="281">VLOOKUP(E392,REMU,4,0)</f>
        <v>28.15</v>
      </c>
      <c r="I392" s="109">
        <f t="shared" ref="I392" si="282">VLOOKUP(E392,REMU,8,0)</f>
        <v>0</v>
      </c>
      <c r="J392" s="239">
        <f t="shared" ref="J392" si="283">VLOOKUP(E392,REMU,7,0)</f>
        <v>680.79</v>
      </c>
      <c r="K392" s="109">
        <f t="shared" ref="K392" si="284">VLOOKUP(E392,REMU,10,0)</f>
        <v>5</v>
      </c>
      <c r="L392" s="109">
        <f t="shared" ref="L392" si="285">SUM(G392:K392)</f>
        <v>763.94</v>
      </c>
      <c r="M392" s="109">
        <f t="shared" ref="M392" si="286">VLOOKUP(E392,REMU,12,0)</f>
        <v>81.39</v>
      </c>
      <c r="N392" s="109">
        <f t="shared" ref="N392" si="287">VLOOKUP(E392,REMU,13,0)</f>
        <v>100</v>
      </c>
      <c r="O392" s="109">
        <f t="shared" ref="O392" si="288">VLOOKUP(E392,REMU,19,0)</f>
        <v>105</v>
      </c>
      <c r="P392" s="109">
        <f t="shared" ref="P392" si="289">VLOOKUP(E392,REMU,16,0)</f>
        <v>127.26</v>
      </c>
      <c r="Q392" s="109">
        <f t="shared" ref="Q392" si="290">VLOOKUP(E392,REMU,17,0)</f>
        <v>147.62</v>
      </c>
      <c r="R392" s="109">
        <f t="shared" ref="R392" si="291">VLOOKUP(E392,REMU,18,0)</f>
        <v>171.24</v>
      </c>
      <c r="S392" s="109">
        <f t="shared" ref="S392" si="292">VLOOKUP(E392,DSUP,2,FALSE)</f>
        <v>180</v>
      </c>
      <c r="T392" s="109">
        <f t="shared" ref="T392" si="293">IF(F392="VACANTE",0,VLOOKUP(F392,HOMO,8,0))</f>
        <v>0</v>
      </c>
      <c r="U392" s="109">
        <f t="shared" ref="U392" si="294">IF(F392="VACANTE",0,VLOOKUP(F392,HOMO,9,0))</f>
        <v>0</v>
      </c>
      <c r="V392" s="109">
        <f t="shared" si="278"/>
        <v>331.55</v>
      </c>
      <c r="W392" s="109">
        <f t="shared" ref="W392" si="295">+L392+SUM(M392:V392)</f>
        <v>2008</v>
      </c>
      <c r="X392" s="112"/>
      <c r="Y392" s="112"/>
    </row>
    <row r="393" spans="1:25" s="262" customFormat="1">
      <c r="A393" s="179">
        <v>316</v>
      </c>
      <c r="B393" s="106">
        <v>4179</v>
      </c>
      <c r="C393" s="106">
        <v>1</v>
      </c>
      <c r="D393" s="106">
        <v>1</v>
      </c>
      <c r="E393" s="107" t="s">
        <v>164</v>
      </c>
      <c r="F393" s="108" t="s">
        <v>865</v>
      </c>
      <c r="G393" s="109">
        <f t="shared" si="263"/>
        <v>50</v>
      </c>
      <c r="H393" s="109">
        <f t="shared" si="264"/>
        <v>28.15</v>
      </c>
      <c r="I393" s="109">
        <f t="shared" si="265"/>
        <v>0</v>
      </c>
      <c r="J393" s="239">
        <f t="shared" si="266"/>
        <v>680.79</v>
      </c>
      <c r="K393" s="109">
        <f t="shared" si="267"/>
        <v>5</v>
      </c>
      <c r="L393" s="109">
        <f t="shared" si="268"/>
        <v>763.94</v>
      </c>
      <c r="M393" s="109">
        <f t="shared" si="269"/>
        <v>81.39</v>
      </c>
      <c r="N393" s="109">
        <f t="shared" si="270"/>
        <v>100</v>
      </c>
      <c r="O393" s="109">
        <f t="shared" si="271"/>
        <v>105</v>
      </c>
      <c r="P393" s="109">
        <f t="shared" si="272"/>
        <v>127.26</v>
      </c>
      <c r="Q393" s="109">
        <f t="shared" si="273"/>
        <v>147.62</v>
      </c>
      <c r="R393" s="109">
        <f t="shared" si="274"/>
        <v>171.24</v>
      </c>
      <c r="S393" s="109">
        <f t="shared" si="275"/>
        <v>180</v>
      </c>
      <c r="T393" s="109">
        <f t="shared" si="276"/>
        <v>81.03</v>
      </c>
      <c r="U393" s="109">
        <f t="shared" si="277"/>
        <v>300</v>
      </c>
      <c r="V393" s="109">
        <f t="shared" si="278"/>
        <v>-49.48</v>
      </c>
      <c r="W393" s="109">
        <f t="shared" si="279"/>
        <v>2008</v>
      </c>
      <c r="X393" s="112"/>
      <c r="Y393" s="112"/>
    </row>
    <row r="394" spans="1:25" s="262" customFormat="1">
      <c r="A394" s="179">
        <v>240</v>
      </c>
      <c r="B394" s="106"/>
      <c r="C394" s="106">
        <v>1</v>
      </c>
      <c r="D394" s="106">
        <v>1</v>
      </c>
      <c r="E394" s="107" t="s">
        <v>163</v>
      </c>
      <c r="F394" s="108" t="s">
        <v>908</v>
      </c>
      <c r="G394" s="109">
        <f t="shared" si="263"/>
        <v>50</v>
      </c>
      <c r="H394" s="109">
        <f t="shared" si="264"/>
        <v>39.31</v>
      </c>
      <c r="I394" s="109">
        <f t="shared" si="265"/>
        <v>0</v>
      </c>
      <c r="J394" s="239">
        <f t="shared" si="266"/>
        <v>785.63</v>
      </c>
      <c r="K394" s="109">
        <f t="shared" si="267"/>
        <v>5</v>
      </c>
      <c r="L394" s="109">
        <f t="shared" si="268"/>
        <v>879.94</v>
      </c>
      <c r="M394" s="109">
        <f t="shared" si="269"/>
        <v>95.75</v>
      </c>
      <c r="N394" s="109">
        <f t="shared" si="270"/>
        <v>100</v>
      </c>
      <c r="O394" s="109">
        <f t="shared" si="271"/>
        <v>110</v>
      </c>
      <c r="P394" s="109">
        <f t="shared" si="272"/>
        <v>148.12</v>
      </c>
      <c r="Q394" s="109">
        <f t="shared" si="273"/>
        <v>171.82</v>
      </c>
      <c r="R394" s="109">
        <f t="shared" si="274"/>
        <v>199.31</v>
      </c>
      <c r="S394" s="109">
        <f t="shared" si="275"/>
        <v>210</v>
      </c>
      <c r="T394" s="109">
        <f t="shared" si="276"/>
        <v>123.12</v>
      </c>
      <c r="U394" s="109">
        <f t="shared" si="277"/>
        <v>300</v>
      </c>
      <c r="V394" s="109">
        <f t="shared" si="278"/>
        <v>669.94</v>
      </c>
      <c r="W394" s="109">
        <f t="shared" si="279"/>
        <v>3008</v>
      </c>
      <c r="X394" s="112"/>
      <c r="Y394" s="112"/>
    </row>
    <row r="395" spans="1:25" s="262" customFormat="1">
      <c r="A395" s="179">
        <v>248</v>
      </c>
      <c r="B395" s="106">
        <v>3130</v>
      </c>
      <c r="C395" s="106">
        <v>1</v>
      </c>
      <c r="D395" s="106">
        <v>1</v>
      </c>
      <c r="E395" s="107" t="s">
        <v>160</v>
      </c>
      <c r="F395" s="264" t="s">
        <v>1767</v>
      </c>
      <c r="G395" s="109">
        <f t="shared" si="263"/>
        <v>50</v>
      </c>
      <c r="H395" s="109">
        <f t="shared" si="264"/>
        <v>32.17</v>
      </c>
      <c r="I395" s="109">
        <f t="shared" si="265"/>
        <v>0</v>
      </c>
      <c r="J395" s="239">
        <f t="shared" si="266"/>
        <v>587.77</v>
      </c>
      <c r="K395" s="109">
        <f t="shared" si="267"/>
        <v>5</v>
      </c>
      <c r="L395" s="109">
        <f t="shared" si="268"/>
        <v>674.94</v>
      </c>
      <c r="M395" s="109">
        <f t="shared" si="269"/>
        <v>81.39</v>
      </c>
      <c r="N395" s="109">
        <f t="shared" si="270"/>
        <v>100</v>
      </c>
      <c r="O395" s="109">
        <f t="shared" si="271"/>
        <v>110</v>
      </c>
      <c r="P395" s="109">
        <f t="shared" si="272"/>
        <v>113.02</v>
      </c>
      <c r="Q395" s="109">
        <f t="shared" si="273"/>
        <v>131.11000000000001</v>
      </c>
      <c r="R395" s="109">
        <f t="shared" si="274"/>
        <v>152.08000000000001</v>
      </c>
      <c r="S395" s="109">
        <f t="shared" si="275"/>
        <v>210</v>
      </c>
      <c r="T395" s="109">
        <f t="shared" si="276"/>
        <v>0</v>
      </c>
      <c r="U395" s="109">
        <f t="shared" si="277"/>
        <v>0</v>
      </c>
      <c r="V395" s="109">
        <f t="shared" si="278"/>
        <v>1435.46</v>
      </c>
      <c r="W395" s="109">
        <f t="shared" si="279"/>
        <v>3008</v>
      </c>
      <c r="X395" s="112"/>
      <c r="Y395" s="112"/>
    </row>
    <row r="396" spans="1:25" s="262" customFormat="1">
      <c r="A396" s="179">
        <v>279</v>
      </c>
      <c r="B396" s="106">
        <v>4542</v>
      </c>
      <c r="C396" s="106">
        <v>1</v>
      </c>
      <c r="D396" s="106">
        <v>1</v>
      </c>
      <c r="E396" s="107" t="s">
        <v>160</v>
      </c>
      <c r="F396" s="108" t="s">
        <v>1294</v>
      </c>
      <c r="G396" s="109">
        <f t="shared" si="263"/>
        <v>50</v>
      </c>
      <c r="H396" s="109">
        <f t="shared" si="264"/>
        <v>32.17</v>
      </c>
      <c r="I396" s="109">
        <f t="shared" si="265"/>
        <v>0</v>
      </c>
      <c r="J396" s="239">
        <f t="shared" si="266"/>
        <v>587.77</v>
      </c>
      <c r="K396" s="109">
        <f t="shared" si="267"/>
        <v>5</v>
      </c>
      <c r="L396" s="109">
        <f t="shared" si="268"/>
        <v>674.94</v>
      </c>
      <c r="M396" s="109">
        <f t="shared" si="269"/>
        <v>81.39</v>
      </c>
      <c r="N396" s="109">
        <f t="shared" si="270"/>
        <v>100</v>
      </c>
      <c r="O396" s="109">
        <f t="shared" si="271"/>
        <v>110</v>
      </c>
      <c r="P396" s="109">
        <f t="shared" si="272"/>
        <v>113.02</v>
      </c>
      <c r="Q396" s="109">
        <f t="shared" si="273"/>
        <v>131.11000000000001</v>
      </c>
      <c r="R396" s="109">
        <f t="shared" si="274"/>
        <v>152.08000000000001</v>
      </c>
      <c r="S396" s="109">
        <f t="shared" si="275"/>
        <v>210</v>
      </c>
      <c r="T396" s="109">
        <f t="shared" si="276"/>
        <v>0</v>
      </c>
      <c r="U396" s="109">
        <f t="shared" si="277"/>
        <v>0</v>
      </c>
      <c r="V396" s="109">
        <f t="shared" si="278"/>
        <v>1435.46</v>
      </c>
      <c r="W396" s="109">
        <f t="shared" si="279"/>
        <v>3008</v>
      </c>
      <c r="X396" s="112"/>
      <c r="Y396" s="112"/>
    </row>
    <row r="397" spans="1:25" s="262" customFormat="1">
      <c r="A397" s="179">
        <v>285</v>
      </c>
      <c r="B397" s="106">
        <v>4237</v>
      </c>
      <c r="C397" s="106">
        <v>1</v>
      </c>
      <c r="D397" s="106">
        <v>1</v>
      </c>
      <c r="E397" s="107" t="s">
        <v>161</v>
      </c>
      <c r="F397" s="264" t="s">
        <v>305</v>
      </c>
      <c r="G397" s="109">
        <f t="shared" si="263"/>
        <v>50</v>
      </c>
      <c r="H397" s="109">
        <f t="shared" si="264"/>
        <v>23.41</v>
      </c>
      <c r="I397" s="109">
        <f t="shared" si="265"/>
        <v>0</v>
      </c>
      <c r="J397" s="239">
        <f t="shared" si="266"/>
        <v>492.53</v>
      </c>
      <c r="K397" s="109">
        <f t="shared" si="267"/>
        <v>5</v>
      </c>
      <c r="L397" s="109">
        <f t="shared" si="268"/>
        <v>570.94000000000005</v>
      </c>
      <c r="M397" s="109">
        <f t="shared" si="269"/>
        <v>69.180000000000007</v>
      </c>
      <c r="N397" s="109">
        <f t="shared" si="270"/>
        <v>100</v>
      </c>
      <c r="O397" s="109">
        <f t="shared" si="271"/>
        <v>105</v>
      </c>
      <c r="P397" s="109">
        <f t="shared" si="272"/>
        <v>94.43</v>
      </c>
      <c r="Q397" s="109">
        <f t="shared" si="273"/>
        <v>109.54</v>
      </c>
      <c r="R397" s="109">
        <f t="shared" si="274"/>
        <v>127.06</v>
      </c>
      <c r="S397" s="109">
        <f t="shared" si="275"/>
        <v>180</v>
      </c>
      <c r="T397" s="109">
        <f t="shared" si="276"/>
        <v>0</v>
      </c>
      <c r="U397" s="109">
        <f t="shared" si="277"/>
        <v>0</v>
      </c>
      <c r="V397" s="109">
        <f t="shared" si="278"/>
        <v>651.85</v>
      </c>
      <c r="W397" s="109">
        <f t="shared" si="279"/>
        <v>2008</v>
      </c>
      <c r="X397" s="112"/>
      <c r="Y397" s="112"/>
    </row>
    <row r="398" spans="1:25" s="262" customFormat="1">
      <c r="A398" s="179">
        <v>711</v>
      </c>
      <c r="B398" s="106">
        <v>4638</v>
      </c>
      <c r="C398" s="106">
        <v>1</v>
      </c>
      <c r="D398" s="106">
        <v>1</v>
      </c>
      <c r="E398" s="107" t="s">
        <v>163</v>
      </c>
      <c r="F398" s="108" t="s">
        <v>1194</v>
      </c>
      <c r="G398" s="109">
        <f t="shared" si="263"/>
        <v>50</v>
      </c>
      <c r="H398" s="109">
        <f t="shared" si="264"/>
        <v>39.31</v>
      </c>
      <c r="I398" s="109">
        <f t="shared" si="265"/>
        <v>0</v>
      </c>
      <c r="J398" s="239">
        <f t="shared" si="266"/>
        <v>785.63</v>
      </c>
      <c r="K398" s="109">
        <f t="shared" si="267"/>
        <v>5</v>
      </c>
      <c r="L398" s="109">
        <f t="shared" si="268"/>
        <v>879.94</v>
      </c>
      <c r="M398" s="109">
        <f t="shared" si="269"/>
        <v>95.75</v>
      </c>
      <c r="N398" s="109">
        <f t="shared" si="270"/>
        <v>100</v>
      </c>
      <c r="O398" s="109">
        <f t="shared" si="271"/>
        <v>110</v>
      </c>
      <c r="P398" s="109">
        <f t="shared" si="272"/>
        <v>148.12</v>
      </c>
      <c r="Q398" s="109">
        <f t="shared" si="273"/>
        <v>171.82</v>
      </c>
      <c r="R398" s="109">
        <f t="shared" si="274"/>
        <v>199.31</v>
      </c>
      <c r="S398" s="109">
        <f t="shared" si="275"/>
        <v>210</v>
      </c>
      <c r="T398" s="109">
        <f t="shared" si="276"/>
        <v>127.57</v>
      </c>
      <c r="U398" s="109">
        <f t="shared" si="277"/>
        <v>280</v>
      </c>
      <c r="V398" s="109">
        <f t="shared" si="278"/>
        <v>685.49</v>
      </c>
      <c r="W398" s="109">
        <f t="shared" si="279"/>
        <v>3008</v>
      </c>
      <c r="X398" s="112"/>
      <c r="Y398" s="112"/>
    </row>
    <row r="399" spans="1:25" s="262" customFormat="1">
      <c r="A399" s="179">
        <v>323</v>
      </c>
      <c r="B399" s="106">
        <v>4637</v>
      </c>
      <c r="C399" s="106">
        <v>1</v>
      </c>
      <c r="D399" s="106">
        <v>1</v>
      </c>
      <c r="E399" s="107" t="s">
        <v>161</v>
      </c>
      <c r="F399" s="108" t="s">
        <v>310</v>
      </c>
      <c r="G399" s="109">
        <f t="shared" si="263"/>
        <v>50</v>
      </c>
      <c r="H399" s="109">
        <f t="shared" si="264"/>
        <v>23.41</v>
      </c>
      <c r="I399" s="109">
        <f t="shared" si="265"/>
        <v>0</v>
      </c>
      <c r="J399" s="239">
        <f t="shared" si="266"/>
        <v>492.53</v>
      </c>
      <c r="K399" s="109">
        <f t="shared" si="267"/>
        <v>5</v>
      </c>
      <c r="L399" s="109">
        <f t="shared" si="268"/>
        <v>570.94000000000005</v>
      </c>
      <c r="M399" s="109">
        <f t="shared" si="269"/>
        <v>69.180000000000007</v>
      </c>
      <c r="N399" s="109">
        <f t="shared" si="270"/>
        <v>100</v>
      </c>
      <c r="O399" s="109">
        <f t="shared" si="271"/>
        <v>105</v>
      </c>
      <c r="P399" s="109">
        <f t="shared" si="272"/>
        <v>94.43</v>
      </c>
      <c r="Q399" s="109">
        <f t="shared" si="273"/>
        <v>109.54</v>
      </c>
      <c r="R399" s="109">
        <f t="shared" si="274"/>
        <v>127.06</v>
      </c>
      <c r="S399" s="109">
        <f t="shared" si="275"/>
        <v>180</v>
      </c>
      <c r="T399" s="109">
        <f t="shared" si="276"/>
        <v>0</v>
      </c>
      <c r="U399" s="109">
        <f t="shared" si="277"/>
        <v>280</v>
      </c>
      <c r="V399" s="109">
        <f t="shared" si="278"/>
        <v>371.85</v>
      </c>
      <c r="W399" s="109">
        <f t="shared" si="279"/>
        <v>2008</v>
      </c>
      <c r="X399" s="112"/>
      <c r="Y399" s="112"/>
    </row>
    <row r="400" spans="1:25" s="262" customFormat="1">
      <c r="A400" s="179">
        <v>324</v>
      </c>
      <c r="B400" s="106">
        <v>4562</v>
      </c>
      <c r="C400" s="106">
        <v>1</v>
      </c>
      <c r="D400" s="106">
        <v>1</v>
      </c>
      <c r="E400" s="107" t="s">
        <v>160</v>
      </c>
      <c r="F400" s="108" t="s">
        <v>1192</v>
      </c>
      <c r="G400" s="109">
        <f t="shared" si="263"/>
        <v>50</v>
      </c>
      <c r="H400" s="109">
        <f t="shared" si="264"/>
        <v>32.17</v>
      </c>
      <c r="I400" s="109">
        <f t="shared" si="265"/>
        <v>0</v>
      </c>
      <c r="J400" s="239">
        <f t="shared" si="266"/>
        <v>587.77</v>
      </c>
      <c r="K400" s="109">
        <f t="shared" si="267"/>
        <v>5</v>
      </c>
      <c r="L400" s="109">
        <f t="shared" si="268"/>
        <v>674.94</v>
      </c>
      <c r="M400" s="109">
        <f t="shared" si="269"/>
        <v>81.39</v>
      </c>
      <c r="N400" s="109">
        <f t="shared" si="270"/>
        <v>100</v>
      </c>
      <c r="O400" s="109">
        <f t="shared" si="271"/>
        <v>110</v>
      </c>
      <c r="P400" s="109">
        <f t="shared" si="272"/>
        <v>113.02</v>
      </c>
      <c r="Q400" s="109">
        <f t="shared" si="273"/>
        <v>131.11000000000001</v>
      </c>
      <c r="R400" s="109">
        <f t="shared" si="274"/>
        <v>152.08000000000001</v>
      </c>
      <c r="S400" s="109">
        <f t="shared" si="275"/>
        <v>210</v>
      </c>
      <c r="T400" s="109">
        <f t="shared" si="276"/>
        <v>121.69</v>
      </c>
      <c r="U400" s="109">
        <f t="shared" si="277"/>
        <v>280</v>
      </c>
      <c r="V400" s="109">
        <f t="shared" si="278"/>
        <v>1033.77</v>
      </c>
      <c r="W400" s="109">
        <f t="shared" si="279"/>
        <v>3008</v>
      </c>
      <c r="X400" s="112"/>
      <c r="Y400" s="112"/>
    </row>
    <row r="401" spans="1:25" s="262" customFormat="1">
      <c r="A401" s="179">
        <v>273</v>
      </c>
      <c r="B401" s="106">
        <v>4412</v>
      </c>
      <c r="C401" s="106">
        <v>1</v>
      </c>
      <c r="D401" s="106">
        <v>1</v>
      </c>
      <c r="E401" s="107" t="s">
        <v>163</v>
      </c>
      <c r="F401" s="108" t="s">
        <v>1183</v>
      </c>
      <c r="G401" s="109">
        <f t="shared" si="263"/>
        <v>50</v>
      </c>
      <c r="H401" s="109">
        <f t="shared" si="264"/>
        <v>39.31</v>
      </c>
      <c r="I401" s="109">
        <f t="shared" si="265"/>
        <v>0</v>
      </c>
      <c r="J401" s="239">
        <f t="shared" si="266"/>
        <v>785.63</v>
      </c>
      <c r="K401" s="109">
        <f t="shared" si="267"/>
        <v>5</v>
      </c>
      <c r="L401" s="109">
        <f t="shared" si="268"/>
        <v>879.94</v>
      </c>
      <c r="M401" s="109">
        <f t="shared" si="269"/>
        <v>95.75</v>
      </c>
      <c r="N401" s="109">
        <f t="shared" si="270"/>
        <v>100</v>
      </c>
      <c r="O401" s="109">
        <f t="shared" si="271"/>
        <v>110</v>
      </c>
      <c r="P401" s="109">
        <f t="shared" si="272"/>
        <v>148.12</v>
      </c>
      <c r="Q401" s="109">
        <f t="shared" si="273"/>
        <v>171.82</v>
      </c>
      <c r="R401" s="109">
        <f t="shared" si="274"/>
        <v>199.31</v>
      </c>
      <c r="S401" s="109">
        <f t="shared" si="275"/>
        <v>210</v>
      </c>
      <c r="T401" s="109">
        <f t="shared" si="276"/>
        <v>123.11</v>
      </c>
      <c r="U401" s="109">
        <f t="shared" si="277"/>
        <v>280</v>
      </c>
      <c r="V401" s="109">
        <f t="shared" si="278"/>
        <v>689.95</v>
      </c>
      <c r="W401" s="109">
        <f t="shared" si="279"/>
        <v>3008</v>
      </c>
      <c r="X401" s="112"/>
      <c r="Y401" s="112"/>
    </row>
    <row r="402" spans="1:25" s="262" customFormat="1">
      <c r="A402" s="179">
        <v>379</v>
      </c>
      <c r="B402" s="106">
        <v>4799</v>
      </c>
      <c r="C402" s="106">
        <v>1</v>
      </c>
      <c r="D402" s="106">
        <v>1</v>
      </c>
      <c r="E402" s="107" t="s">
        <v>161</v>
      </c>
      <c r="F402" s="108" t="s">
        <v>304</v>
      </c>
      <c r="G402" s="109">
        <f t="shared" si="263"/>
        <v>50</v>
      </c>
      <c r="H402" s="109">
        <f t="shared" si="264"/>
        <v>23.41</v>
      </c>
      <c r="I402" s="109">
        <f t="shared" si="265"/>
        <v>0</v>
      </c>
      <c r="J402" s="239">
        <f t="shared" si="266"/>
        <v>492.53</v>
      </c>
      <c r="K402" s="109">
        <f t="shared" si="267"/>
        <v>5</v>
      </c>
      <c r="L402" s="109">
        <f t="shared" si="268"/>
        <v>570.94000000000005</v>
      </c>
      <c r="M402" s="109">
        <f t="shared" si="269"/>
        <v>69.180000000000007</v>
      </c>
      <c r="N402" s="109">
        <f t="shared" si="270"/>
        <v>100</v>
      </c>
      <c r="O402" s="109">
        <f t="shared" si="271"/>
        <v>105</v>
      </c>
      <c r="P402" s="109">
        <f t="shared" si="272"/>
        <v>94.43</v>
      </c>
      <c r="Q402" s="109">
        <f t="shared" si="273"/>
        <v>109.54</v>
      </c>
      <c r="R402" s="109">
        <f t="shared" si="274"/>
        <v>127.06</v>
      </c>
      <c r="S402" s="109">
        <f t="shared" si="275"/>
        <v>180</v>
      </c>
      <c r="T402" s="109">
        <f t="shared" si="276"/>
        <v>0</v>
      </c>
      <c r="U402" s="109">
        <f t="shared" si="277"/>
        <v>0</v>
      </c>
      <c r="V402" s="109">
        <f t="shared" si="278"/>
        <v>651.85</v>
      </c>
      <c r="W402" s="109">
        <f t="shared" si="279"/>
        <v>2008</v>
      </c>
      <c r="X402" s="112"/>
      <c r="Y402" s="112"/>
    </row>
    <row r="403" spans="1:25" s="262" customFormat="1">
      <c r="A403" s="179">
        <v>658</v>
      </c>
      <c r="B403" s="106"/>
      <c r="C403" s="106">
        <v>1</v>
      </c>
      <c r="D403" s="106">
        <v>0</v>
      </c>
      <c r="E403" s="107" t="s">
        <v>161</v>
      </c>
      <c r="F403" s="111" t="s">
        <v>364</v>
      </c>
      <c r="G403" s="109">
        <f t="shared" si="263"/>
        <v>50</v>
      </c>
      <c r="H403" s="109">
        <f t="shared" si="264"/>
        <v>23.41</v>
      </c>
      <c r="I403" s="109">
        <f t="shared" si="265"/>
        <v>0</v>
      </c>
      <c r="J403" s="239">
        <f t="shared" si="266"/>
        <v>492.53</v>
      </c>
      <c r="K403" s="109">
        <f t="shared" si="267"/>
        <v>5</v>
      </c>
      <c r="L403" s="109">
        <f t="shared" si="268"/>
        <v>570.94000000000005</v>
      </c>
      <c r="M403" s="109">
        <f t="shared" si="269"/>
        <v>69.180000000000007</v>
      </c>
      <c r="N403" s="109">
        <f t="shared" si="270"/>
        <v>100</v>
      </c>
      <c r="O403" s="109">
        <f t="shared" si="271"/>
        <v>105</v>
      </c>
      <c r="P403" s="109">
        <f t="shared" si="272"/>
        <v>94.43</v>
      </c>
      <c r="Q403" s="109">
        <f t="shared" si="273"/>
        <v>109.54</v>
      </c>
      <c r="R403" s="109">
        <f t="shared" si="274"/>
        <v>127.06</v>
      </c>
      <c r="S403" s="109">
        <f t="shared" si="275"/>
        <v>180</v>
      </c>
      <c r="T403" s="109">
        <f t="shared" si="276"/>
        <v>0</v>
      </c>
      <c r="U403" s="109">
        <f t="shared" si="277"/>
        <v>0</v>
      </c>
      <c r="V403" s="109">
        <f t="shared" si="278"/>
        <v>0</v>
      </c>
      <c r="W403" s="109">
        <f t="shared" si="279"/>
        <v>1356.15</v>
      </c>
      <c r="X403" s="112"/>
      <c r="Y403" s="112"/>
    </row>
    <row r="404" spans="1:25" s="262" customFormat="1">
      <c r="A404" s="179">
        <v>168</v>
      </c>
      <c r="B404" s="106"/>
      <c r="C404" s="106">
        <v>1</v>
      </c>
      <c r="D404" s="106">
        <v>0</v>
      </c>
      <c r="E404" s="107" t="s">
        <v>653</v>
      </c>
      <c r="F404" s="111" t="s">
        <v>364</v>
      </c>
      <c r="G404" s="109">
        <f>VLOOKUP(E404,REMU,3,0)</f>
        <v>15</v>
      </c>
      <c r="H404" s="109">
        <f>VLOOKUP(E404,REMU,4,0)</f>
        <v>8.6199999999999992</v>
      </c>
      <c r="I404" s="109">
        <f>VLOOKUP(E404,REMU,8,0)</f>
        <v>0</v>
      </c>
      <c r="J404" s="239">
        <f>VLOOKUP(E404,REMU,7,0)</f>
        <v>206.16</v>
      </c>
      <c r="K404" s="109">
        <f>VLOOKUP(E404,REMU,10,0)</f>
        <v>0</v>
      </c>
      <c r="L404" s="109">
        <f>SUM(G404:K404)</f>
        <v>229.78</v>
      </c>
      <c r="M404" s="109">
        <f>VLOOKUP(E404,REMU,12,0)</f>
        <v>24.42</v>
      </c>
      <c r="N404" s="109">
        <f>VLOOKUP(E404,REMU,13,0)</f>
        <v>100</v>
      </c>
      <c r="O404" s="109">
        <f>VLOOKUP(E404,REMU,19,0)</f>
        <v>30</v>
      </c>
      <c r="P404" s="109">
        <f>VLOOKUP(E404,REMU,16,0)</f>
        <v>38.270000000000003</v>
      </c>
      <c r="Q404" s="109">
        <f>VLOOKUP(E404,REMU,17,0)</f>
        <v>44.4</v>
      </c>
      <c r="R404" s="109">
        <f>VLOOKUP(E404,REMU,18,0)</f>
        <v>51.5</v>
      </c>
      <c r="S404" s="109">
        <f>VLOOKUP(E404,DSUP,2,FALSE)</f>
        <v>48</v>
      </c>
      <c r="T404" s="109">
        <f>IF(F404="VACANTE",0,VLOOKUP(F404,HOMO,8,0))</f>
        <v>0</v>
      </c>
      <c r="U404" s="109">
        <f>IF(F404="VACANTE",0,VLOOKUP(F404,HOMO,9,0))</f>
        <v>0</v>
      </c>
      <c r="V404" s="109">
        <f t="shared" si="278"/>
        <v>0</v>
      </c>
      <c r="W404" s="109">
        <f>+L404+SUM(M404:V404)</f>
        <v>566.37</v>
      </c>
      <c r="X404" s="112"/>
      <c r="Y404" s="112"/>
    </row>
    <row r="405" spans="1:25" s="262" customFormat="1">
      <c r="A405" s="179">
        <v>329</v>
      </c>
      <c r="B405" s="106"/>
      <c r="C405" s="106">
        <v>1</v>
      </c>
      <c r="D405" s="106">
        <v>0</v>
      </c>
      <c r="E405" s="107" t="s">
        <v>756</v>
      </c>
      <c r="F405" s="108" t="s">
        <v>364</v>
      </c>
      <c r="G405" s="109">
        <f t="shared" si="263"/>
        <v>50</v>
      </c>
      <c r="H405" s="109">
        <f t="shared" si="264"/>
        <v>20.75</v>
      </c>
      <c r="I405" s="109">
        <f t="shared" si="265"/>
        <v>0</v>
      </c>
      <c r="J405" s="239">
        <f t="shared" si="266"/>
        <v>338.21</v>
      </c>
      <c r="K405" s="109">
        <f t="shared" si="267"/>
        <v>5</v>
      </c>
      <c r="L405" s="109">
        <f t="shared" si="268"/>
        <v>413.96</v>
      </c>
      <c r="M405" s="109">
        <f t="shared" si="269"/>
        <v>58.8</v>
      </c>
      <c r="N405" s="109">
        <f t="shared" si="270"/>
        <v>100</v>
      </c>
      <c r="O405" s="109">
        <f t="shared" si="271"/>
        <v>20</v>
      </c>
      <c r="P405" s="109">
        <f t="shared" si="272"/>
        <v>67.650000000000006</v>
      </c>
      <c r="Q405" s="109">
        <f t="shared" si="273"/>
        <v>78.47</v>
      </c>
      <c r="R405" s="109">
        <f t="shared" si="274"/>
        <v>91.03</v>
      </c>
      <c r="S405" s="109">
        <f t="shared" si="275"/>
        <v>150</v>
      </c>
      <c r="T405" s="109">
        <f t="shared" si="276"/>
        <v>0</v>
      </c>
      <c r="U405" s="109">
        <f t="shared" si="277"/>
        <v>0</v>
      </c>
      <c r="V405" s="109">
        <f t="shared" si="278"/>
        <v>0</v>
      </c>
      <c r="W405" s="109">
        <f t="shared" si="279"/>
        <v>979.91</v>
      </c>
      <c r="X405" s="112"/>
      <c r="Y405" s="112"/>
    </row>
    <row r="406" spans="1:25" s="262" customFormat="1">
      <c r="A406" s="179">
        <v>1</v>
      </c>
      <c r="B406" s="106">
        <v>2740</v>
      </c>
      <c r="C406" s="106">
        <v>1</v>
      </c>
      <c r="D406" s="106">
        <v>1</v>
      </c>
      <c r="E406" s="107" t="s">
        <v>156</v>
      </c>
      <c r="F406" s="108" t="s">
        <v>390</v>
      </c>
      <c r="G406" s="109">
        <f t="shared" si="263"/>
        <v>50</v>
      </c>
      <c r="H406" s="109">
        <f t="shared" si="264"/>
        <v>48.24</v>
      </c>
      <c r="I406" s="109">
        <f t="shared" si="265"/>
        <v>0</v>
      </c>
      <c r="J406" s="239">
        <f t="shared" si="266"/>
        <v>924.69</v>
      </c>
      <c r="K406" s="109">
        <f t="shared" si="267"/>
        <v>5</v>
      </c>
      <c r="L406" s="109">
        <f t="shared" si="268"/>
        <v>1027.93</v>
      </c>
      <c r="M406" s="109">
        <f t="shared" si="269"/>
        <v>112.65</v>
      </c>
      <c r="N406" s="109">
        <f t="shared" si="270"/>
        <v>100</v>
      </c>
      <c r="O406" s="109">
        <f t="shared" si="271"/>
        <v>120</v>
      </c>
      <c r="P406" s="109">
        <f t="shared" si="272"/>
        <v>174.5</v>
      </c>
      <c r="Q406" s="109">
        <f t="shared" si="273"/>
        <v>202.42</v>
      </c>
      <c r="R406" s="109">
        <f t="shared" si="274"/>
        <v>234.81</v>
      </c>
      <c r="S406" s="109">
        <f t="shared" si="275"/>
        <v>250</v>
      </c>
      <c r="T406" s="109">
        <f t="shared" si="276"/>
        <v>642.12</v>
      </c>
      <c r="U406" s="109">
        <f t="shared" si="277"/>
        <v>1200</v>
      </c>
      <c r="V406" s="109">
        <f t="shared" si="278"/>
        <v>2642.89</v>
      </c>
      <c r="W406" s="109">
        <f t="shared" si="279"/>
        <v>6707.32</v>
      </c>
      <c r="X406" s="112"/>
      <c r="Y406" s="112"/>
    </row>
    <row r="407" spans="1:25" s="262" customFormat="1">
      <c r="A407" s="180">
        <v>3</v>
      </c>
      <c r="B407" s="110"/>
      <c r="C407" s="106">
        <v>1</v>
      </c>
      <c r="D407" s="106">
        <v>1</v>
      </c>
      <c r="E407" s="107" t="s">
        <v>156</v>
      </c>
      <c r="F407" s="108" t="s">
        <v>1408</v>
      </c>
      <c r="G407" s="109">
        <f t="shared" si="263"/>
        <v>50</v>
      </c>
      <c r="H407" s="109">
        <f t="shared" si="264"/>
        <v>48.24</v>
      </c>
      <c r="I407" s="109">
        <f t="shared" si="265"/>
        <v>0</v>
      </c>
      <c r="J407" s="239">
        <f t="shared" si="266"/>
        <v>924.69</v>
      </c>
      <c r="K407" s="109">
        <f t="shared" si="267"/>
        <v>5</v>
      </c>
      <c r="L407" s="109">
        <f t="shared" si="268"/>
        <v>1027.93</v>
      </c>
      <c r="M407" s="109">
        <f t="shared" si="269"/>
        <v>112.65</v>
      </c>
      <c r="N407" s="109">
        <f t="shared" si="270"/>
        <v>100</v>
      </c>
      <c r="O407" s="109">
        <f t="shared" si="271"/>
        <v>120</v>
      </c>
      <c r="P407" s="109">
        <f t="shared" si="272"/>
        <v>174.5</v>
      </c>
      <c r="Q407" s="109">
        <f t="shared" si="273"/>
        <v>202.42</v>
      </c>
      <c r="R407" s="109">
        <f t="shared" si="274"/>
        <v>234.81</v>
      </c>
      <c r="S407" s="109">
        <f t="shared" si="275"/>
        <v>250</v>
      </c>
      <c r="T407" s="109">
        <f t="shared" si="276"/>
        <v>227.8</v>
      </c>
      <c r="U407" s="109">
        <f t="shared" si="277"/>
        <v>580</v>
      </c>
      <c r="V407" s="109">
        <f t="shared" si="278"/>
        <v>3677.21</v>
      </c>
      <c r="W407" s="109">
        <f t="shared" si="279"/>
        <v>6707.32</v>
      </c>
      <c r="X407" s="112"/>
      <c r="Y407" s="112"/>
    </row>
    <row r="408" spans="1:25" s="262" customFormat="1">
      <c r="A408" s="179">
        <v>192</v>
      </c>
      <c r="B408" s="106"/>
      <c r="C408" s="106">
        <v>1</v>
      </c>
      <c r="D408" s="106">
        <v>1</v>
      </c>
      <c r="E408" s="107" t="s">
        <v>156</v>
      </c>
      <c r="F408" s="108" t="s">
        <v>389</v>
      </c>
      <c r="G408" s="109">
        <f t="shared" si="263"/>
        <v>50</v>
      </c>
      <c r="H408" s="109">
        <f t="shared" si="264"/>
        <v>48.24</v>
      </c>
      <c r="I408" s="109">
        <f t="shared" si="265"/>
        <v>0</v>
      </c>
      <c r="J408" s="239">
        <f t="shared" si="266"/>
        <v>924.69</v>
      </c>
      <c r="K408" s="109">
        <f t="shared" si="267"/>
        <v>5</v>
      </c>
      <c r="L408" s="109">
        <f t="shared" si="268"/>
        <v>1027.93</v>
      </c>
      <c r="M408" s="109">
        <f t="shared" si="269"/>
        <v>112.65</v>
      </c>
      <c r="N408" s="109">
        <f t="shared" si="270"/>
        <v>100</v>
      </c>
      <c r="O408" s="109">
        <f t="shared" si="271"/>
        <v>120</v>
      </c>
      <c r="P408" s="109">
        <f t="shared" si="272"/>
        <v>174.5</v>
      </c>
      <c r="Q408" s="109">
        <f t="shared" si="273"/>
        <v>202.42</v>
      </c>
      <c r="R408" s="109">
        <f t="shared" si="274"/>
        <v>234.81</v>
      </c>
      <c r="S408" s="109">
        <f t="shared" si="275"/>
        <v>250</v>
      </c>
      <c r="T408" s="109">
        <f t="shared" si="276"/>
        <v>243.54</v>
      </c>
      <c r="U408" s="109">
        <f t="shared" si="277"/>
        <v>580</v>
      </c>
      <c r="V408" s="109">
        <f t="shared" si="278"/>
        <v>3661.47</v>
      </c>
      <c r="W408" s="109">
        <f t="shared" si="279"/>
        <v>6707.32</v>
      </c>
      <c r="X408" s="112"/>
      <c r="Y408" s="112"/>
    </row>
    <row r="409" spans="1:25" s="262" customFormat="1">
      <c r="A409" s="179">
        <v>199</v>
      </c>
      <c r="B409" s="106">
        <v>1850</v>
      </c>
      <c r="C409" s="106">
        <v>1</v>
      </c>
      <c r="D409" s="106">
        <v>1</v>
      </c>
      <c r="E409" s="107" t="s">
        <v>156</v>
      </c>
      <c r="F409" s="108" t="s">
        <v>391</v>
      </c>
      <c r="G409" s="109">
        <f t="shared" si="263"/>
        <v>50</v>
      </c>
      <c r="H409" s="109">
        <f t="shared" si="264"/>
        <v>48.24</v>
      </c>
      <c r="I409" s="109">
        <f t="shared" si="265"/>
        <v>0</v>
      </c>
      <c r="J409" s="239">
        <f t="shared" si="266"/>
        <v>924.69</v>
      </c>
      <c r="K409" s="109">
        <f t="shared" si="267"/>
        <v>5</v>
      </c>
      <c r="L409" s="109">
        <f t="shared" si="268"/>
        <v>1027.93</v>
      </c>
      <c r="M409" s="109">
        <f t="shared" si="269"/>
        <v>112.65</v>
      </c>
      <c r="N409" s="109">
        <f t="shared" si="270"/>
        <v>100</v>
      </c>
      <c r="O409" s="109">
        <f t="shared" si="271"/>
        <v>120</v>
      </c>
      <c r="P409" s="109">
        <f t="shared" si="272"/>
        <v>174.5</v>
      </c>
      <c r="Q409" s="109">
        <f t="shared" si="273"/>
        <v>202.42</v>
      </c>
      <c r="R409" s="109">
        <f t="shared" si="274"/>
        <v>234.81</v>
      </c>
      <c r="S409" s="109">
        <f t="shared" si="275"/>
        <v>250</v>
      </c>
      <c r="T409" s="109">
        <f t="shared" si="276"/>
        <v>238.96</v>
      </c>
      <c r="U409" s="109">
        <f t="shared" si="277"/>
        <v>580</v>
      </c>
      <c r="V409" s="109">
        <f t="shared" si="278"/>
        <v>3666.05</v>
      </c>
      <c r="W409" s="109">
        <f t="shared" si="279"/>
        <v>6707.32</v>
      </c>
      <c r="X409" s="112"/>
      <c r="Y409" s="112"/>
    </row>
    <row r="410" spans="1:25" s="262" customFormat="1">
      <c r="A410" s="179">
        <v>268</v>
      </c>
      <c r="B410" s="106">
        <v>2698</v>
      </c>
      <c r="C410" s="106">
        <v>1</v>
      </c>
      <c r="D410" s="106">
        <v>1</v>
      </c>
      <c r="E410" s="107" t="s">
        <v>156</v>
      </c>
      <c r="F410" s="108" t="s">
        <v>392</v>
      </c>
      <c r="G410" s="109">
        <f t="shared" si="263"/>
        <v>50</v>
      </c>
      <c r="H410" s="109">
        <f t="shared" si="264"/>
        <v>48.24</v>
      </c>
      <c r="I410" s="109">
        <f t="shared" si="265"/>
        <v>0</v>
      </c>
      <c r="J410" s="239">
        <f t="shared" si="266"/>
        <v>924.69</v>
      </c>
      <c r="K410" s="109">
        <f t="shared" si="267"/>
        <v>5</v>
      </c>
      <c r="L410" s="109">
        <f t="shared" si="268"/>
        <v>1027.93</v>
      </c>
      <c r="M410" s="109">
        <f t="shared" si="269"/>
        <v>112.65</v>
      </c>
      <c r="N410" s="109">
        <f t="shared" si="270"/>
        <v>100</v>
      </c>
      <c r="O410" s="109">
        <f t="shared" si="271"/>
        <v>120</v>
      </c>
      <c r="P410" s="109">
        <f t="shared" si="272"/>
        <v>174.5</v>
      </c>
      <c r="Q410" s="109">
        <f t="shared" si="273"/>
        <v>202.42</v>
      </c>
      <c r="R410" s="109">
        <f t="shared" si="274"/>
        <v>234.81</v>
      </c>
      <c r="S410" s="109">
        <f t="shared" si="275"/>
        <v>250</v>
      </c>
      <c r="T410" s="109">
        <f t="shared" si="276"/>
        <v>227.8</v>
      </c>
      <c r="U410" s="109">
        <f t="shared" si="277"/>
        <v>580</v>
      </c>
      <c r="V410" s="109">
        <f t="shared" si="278"/>
        <v>3677.21</v>
      </c>
      <c r="W410" s="109">
        <f t="shared" si="279"/>
        <v>6707.32</v>
      </c>
      <c r="X410" s="112"/>
      <c r="Y410" s="112"/>
    </row>
    <row r="411" spans="1:25" s="262" customFormat="1">
      <c r="A411" s="179">
        <v>174</v>
      </c>
      <c r="B411" s="106">
        <v>2689</v>
      </c>
      <c r="C411" s="106">
        <v>1</v>
      </c>
      <c r="D411" s="106">
        <v>0</v>
      </c>
      <c r="E411" s="107" t="s">
        <v>157</v>
      </c>
      <c r="F411" s="108" t="s">
        <v>364</v>
      </c>
      <c r="G411" s="109">
        <f t="shared" si="263"/>
        <v>50</v>
      </c>
      <c r="H411" s="109">
        <f t="shared" si="264"/>
        <v>39.299999999999997</v>
      </c>
      <c r="I411" s="109">
        <f t="shared" si="265"/>
        <v>0</v>
      </c>
      <c r="J411" s="239">
        <f t="shared" si="266"/>
        <v>684.63</v>
      </c>
      <c r="K411" s="109">
        <f t="shared" si="267"/>
        <v>5</v>
      </c>
      <c r="L411" s="109">
        <f t="shared" si="268"/>
        <v>778.93</v>
      </c>
      <c r="M411" s="109">
        <f t="shared" si="269"/>
        <v>95.75</v>
      </c>
      <c r="N411" s="109">
        <f t="shared" si="270"/>
        <v>100</v>
      </c>
      <c r="O411" s="109">
        <f t="shared" si="271"/>
        <v>120</v>
      </c>
      <c r="P411" s="109">
        <f t="shared" si="272"/>
        <v>131.96</v>
      </c>
      <c r="Q411" s="109">
        <f t="shared" si="273"/>
        <v>153.07</v>
      </c>
      <c r="R411" s="109">
        <f t="shared" si="274"/>
        <v>177.57</v>
      </c>
      <c r="S411" s="109">
        <f t="shared" si="275"/>
        <v>250</v>
      </c>
      <c r="T411" s="109">
        <f t="shared" si="276"/>
        <v>0</v>
      </c>
      <c r="U411" s="109">
        <f t="shared" si="277"/>
        <v>0</v>
      </c>
      <c r="V411" s="109">
        <f t="shared" si="278"/>
        <v>0</v>
      </c>
      <c r="W411" s="109">
        <f t="shared" si="279"/>
        <v>1807.28</v>
      </c>
      <c r="X411" s="112"/>
      <c r="Y411" s="112"/>
    </row>
    <row r="412" spans="1:25" s="262" customFormat="1">
      <c r="A412" s="179">
        <v>290</v>
      </c>
      <c r="B412" s="106">
        <v>1285</v>
      </c>
      <c r="C412" s="106">
        <v>1</v>
      </c>
      <c r="D412" s="106">
        <v>1</v>
      </c>
      <c r="E412" s="107" t="s">
        <v>156</v>
      </c>
      <c r="F412" s="108" t="s">
        <v>383</v>
      </c>
      <c r="G412" s="109">
        <f t="shared" si="263"/>
        <v>50</v>
      </c>
      <c r="H412" s="109">
        <f t="shared" si="264"/>
        <v>48.24</v>
      </c>
      <c r="I412" s="109">
        <f t="shared" si="265"/>
        <v>0</v>
      </c>
      <c r="J412" s="239">
        <f t="shared" si="266"/>
        <v>924.69</v>
      </c>
      <c r="K412" s="109">
        <f t="shared" si="267"/>
        <v>5</v>
      </c>
      <c r="L412" s="109">
        <f t="shared" si="268"/>
        <v>1027.93</v>
      </c>
      <c r="M412" s="109">
        <f t="shared" si="269"/>
        <v>112.65</v>
      </c>
      <c r="N412" s="109">
        <f t="shared" si="270"/>
        <v>100</v>
      </c>
      <c r="O412" s="109">
        <f t="shared" si="271"/>
        <v>120</v>
      </c>
      <c r="P412" s="109">
        <f t="shared" si="272"/>
        <v>174.5</v>
      </c>
      <c r="Q412" s="109">
        <f t="shared" si="273"/>
        <v>202.42</v>
      </c>
      <c r="R412" s="109">
        <f t="shared" si="274"/>
        <v>234.81</v>
      </c>
      <c r="S412" s="109">
        <f t="shared" si="275"/>
        <v>250</v>
      </c>
      <c r="T412" s="109">
        <f t="shared" si="276"/>
        <v>645.55999999999995</v>
      </c>
      <c r="U412" s="109">
        <f t="shared" si="277"/>
        <v>1200</v>
      </c>
      <c r="V412" s="109">
        <f t="shared" si="278"/>
        <v>2639.45</v>
      </c>
      <c r="W412" s="109">
        <f t="shared" si="279"/>
        <v>6707.32</v>
      </c>
      <c r="X412" s="112"/>
      <c r="Y412" s="112"/>
    </row>
    <row r="413" spans="1:25" s="262" customFormat="1">
      <c r="A413" s="179">
        <v>291</v>
      </c>
      <c r="B413" s="106">
        <v>1728</v>
      </c>
      <c r="C413" s="106">
        <v>1</v>
      </c>
      <c r="D413" s="106">
        <v>1</v>
      </c>
      <c r="E413" s="107" t="s">
        <v>156</v>
      </c>
      <c r="F413" s="108" t="s">
        <v>1595</v>
      </c>
      <c r="G413" s="109">
        <f t="shared" si="263"/>
        <v>50</v>
      </c>
      <c r="H413" s="109">
        <f t="shared" si="264"/>
        <v>48.24</v>
      </c>
      <c r="I413" s="109">
        <f t="shared" si="265"/>
        <v>0</v>
      </c>
      <c r="J413" s="239">
        <f t="shared" si="266"/>
        <v>924.69</v>
      </c>
      <c r="K413" s="109">
        <f t="shared" si="267"/>
        <v>5</v>
      </c>
      <c r="L413" s="109">
        <f t="shared" si="268"/>
        <v>1027.93</v>
      </c>
      <c r="M413" s="109">
        <f t="shared" si="269"/>
        <v>112.65</v>
      </c>
      <c r="N413" s="109">
        <f t="shared" si="270"/>
        <v>100</v>
      </c>
      <c r="O413" s="109">
        <f t="shared" si="271"/>
        <v>120</v>
      </c>
      <c r="P413" s="109">
        <f t="shared" si="272"/>
        <v>174.5</v>
      </c>
      <c r="Q413" s="109">
        <f t="shared" si="273"/>
        <v>202.42</v>
      </c>
      <c r="R413" s="109">
        <f t="shared" si="274"/>
        <v>234.81</v>
      </c>
      <c r="S413" s="109">
        <f t="shared" si="275"/>
        <v>250</v>
      </c>
      <c r="T413" s="109">
        <f t="shared" si="276"/>
        <v>634.32000000000005</v>
      </c>
      <c r="U413" s="109">
        <f t="shared" si="277"/>
        <v>1200</v>
      </c>
      <c r="V413" s="109">
        <f t="shared" si="278"/>
        <v>2650.69</v>
      </c>
      <c r="W413" s="109">
        <f t="shared" si="279"/>
        <v>6707.32</v>
      </c>
      <c r="X413" s="112"/>
      <c r="Y413" s="112"/>
    </row>
    <row r="414" spans="1:25" s="262" customFormat="1">
      <c r="A414" s="179">
        <v>292</v>
      </c>
      <c r="B414" s="106">
        <v>1995</v>
      </c>
      <c r="C414" s="106">
        <v>1</v>
      </c>
      <c r="D414" s="106">
        <v>1</v>
      </c>
      <c r="E414" s="107" t="s">
        <v>156</v>
      </c>
      <c r="F414" s="108" t="s">
        <v>1518</v>
      </c>
      <c r="G414" s="109">
        <f t="shared" si="263"/>
        <v>50</v>
      </c>
      <c r="H414" s="109">
        <f t="shared" si="264"/>
        <v>48.24</v>
      </c>
      <c r="I414" s="109">
        <f t="shared" si="265"/>
        <v>0</v>
      </c>
      <c r="J414" s="239">
        <f t="shared" si="266"/>
        <v>924.69</v>
      </c>
      <c r="K414" s="109">
        <f t="shared" si="267"/>
        <v>5</v>
      </c>
      <c r="L414" s="109">
        <f t="shared" si="268"/>
        <v>1027.93</v>
      </c>
      <c r="M414" s="109">
        <f t="shared" si="269"/>
        <v>112.65</v>
      </c>
      <c r="N414" s="109">
        <f t="shared" si="270"/>
        <v>100</v>
      </c>
      <c r="O414" s="109">
        <f t="shared" si="271"/>
        <v>120</v>
      </c>
      <c r="P414" s="109">
        <f t="shared" si="272"/>
        <v>174.5</v>
      </c>
      <c r="Q414" s="109">
        <f t="shared" si="273"/>
        <v>202.42</v>
      </c>
      <c r="R414" s="109">
        <f t="shared" si="274"/>
        <v>234.81</v>
      </c>
      <c r="S414" s="109">
        <f t="shared" si="275"/>
        <v>250</v>
      </c>
      <c r="T414" s="109">
        <f t="shared" si="276"/>
        <v>645.78</v>
      </c>
      <c r="U414" s="109">
        <f t="shared" si="277"/>
        <v>1200</v>
      </c>
      <c r="V414" s="109">
        <f t="shared" si="278"/>
        <v>2639.23</v>
      </c>
      <c r="W414" s="109">
        <f t="shared" si="279"/>
        <v>6707.32</v>
      </c>
      <c r="X414" s="112"/>
      <c r="Y414" s="112"/>
    </row>
    <row r="415" spans="1:25" s="262" customFormat="1">
      <c r="A415" s="179">
        <v>293</v>
      </c>
      <c r="B415" s="106">
        <v>1996</v>
      </c>
      <c r="C415" s="106">
        <v>1</v>
      </c>
      <c r="D415" s="106">
        <v>1</v>
      </c>
      <c r="E415" s="107" t="s">
        <v>156</v>
      </c>
      <c r="F415" s="108" t="s">
        <v>385</v>
      </c>
      <c r="G415" s="109">
        <f t="shared" si="263"/>
        <v>50</v>
      </c>
      <c r="H415" s="109">
        <f t="shared" si="264"/>
        <v>48.24</v>
      </c>
      <c r="I415" s="109">
        <f t="shared" si="265"/>
        <v>0</v>
      </c>
      <c r="J415" s="239">
        <f t="shared" si="266"/>
        <v>924.69</v>
      </c>
      <c r="K415" s="109">
        <f t="shared" si="267"/>
        <v>5</v>
      </c>
      <c r="L415" s="109">
        <f t="shared" si="268"/>
        <v>1027.93</v>
      </c>
      <c r="M415" s="109">
        <f t="shared" si="269"/>
        <v>112.65</v>
      </c>
      <c r="N415" s="109">
        <f t="shared" si="270"/>
        <v>100</v>
      </c>
      <c r="O415" s="109">
        <f t="shared" si="271"/>
        <v>120</v>
      </c>
      <c r="P415" s="109">
        <f t="shared" si="272"/>
        <v>174.5</v>
      </c>
      <c r="Q415" s="109">
        <f t="shared" si="273"/>
        <v>202.42</v>
      </c>
      <c r="R415" s="109">
        <f t="shared" si="274"/>
        <v>234.81</v>
      </c>
      <c r="S415" s="109">
        <f t="shared" si="275"/>
        <v>250</v>
      </c>
      <c r="T415" s="109">
        <f t="shared" si="276"/>
        <v>634.53</v>
      </c>
      <c r="U415" s="109">
        <f t="shared" si="277"/>
        <v>1200</v>
      </c>
      <c r="V415" s="109">
        <f t="shared" si="278"/>
        <v>2650.48</v>
      </c>
      <c r="W415" s="109">
        <f t="shared" si="279"/>
        <v>6707.32</v>
      </c>
      <c r="X415" s="112"/>
      <c r="Y415" s="112"/>
    </row>
    <row r="416" spans="1:25" s="262" customFormat="1">
      <c r="A416" s="179">
        <v>294</v>
      </c>
      <c r="B416" s="106">
        <v>1997</v>
      </c>
      <c r="C416" s="106">
        <v>1</v>
      </c>
      <c r="D416" s="106">
        <v>1</v>
      </c>
      <c r="E416" s="107" t="s">
        <v>156</v>
      </c>
      <c r="F416" s="108" t="s">
        <v>386</v>
      </c>
      <c r="G416" s="109">
        <f t="shared" si="263"/>
        <v>50</v>
      </c>
      <c r="H416" s="109">
        <f t="shared" si="264"/>
        <v>48.24</v>
      </c>
      <c r="I416" s="109">
        <f t="shared" si="265"/>
        <v>0</v>
      </c>
      <c r="J416" s="239">
        <f t="shared" si="266"/>
        <v>924.69</v>
      </c>
      <c r="K416" s="109">
        <f t="shared" si="267"/>
        <v>5</v>
      </c>
      <c r="L416" s="109">
        <f t="shared" si="268"/>
        <v>1027.93</v>
      </c>
      <c r="M416" s="109">
        <f t="shared" si="269"/>
        <v>112.65</v>
      </c>
      <c r="N416" s="109">
        <f t="shared" si="270"/>
        <v>100</v>
      </c>
      <c r="O416" s="109">
        <f t="shared" si="271"/>
        <v>120</v>
      </c>
      <c r="P416" s="109">
        <f t="shared" si="272"/>
        <v>174.5</v>
      </c>
      <c r="Q416" s="109">
        <f t="shared" si="273"/>
        <v>202.42</v>
      </c>
      <c r="R416" s="109">
        <f t="shared" si="274"/>
        <v>234.81</v>
      </c>
      <c r="S416" s="109">
        <f t="shared" si="275"/>
        <v>250</v>
      </c>
      <c r="T416" s="109">
        <f t="shared" si="276"/>
        <v>634.61</v>
      </c>
      <c r="U416" s="109">
        <f t="shared" si="277"/>
        <v>1200</v>
      </c>
      <c r="V416" s="109">
        <f t="shared" si="278"/>
        <v>2650.4</v>
      </c>
      <c r="W416" s="109">
        <f t="shared" si="279"/>
        <v>6707.32</v>
      </c>
      <c r="X416" s="112"/>
      <c r="Y416" s="112"/>
    </row>
    <row r="417" spans="1:59" s="262" customFormat="1">
      <c r="A417" s="179">
        <v>295</v>
      </c>
      <c r="B417" s="106">
        <v>2041</v>
      </c>
      <c r="C417" s="106">
        <v>1</v>
      </c>
      <c r="D417" s="106">
        <v>1</v>
      </c>
      <c r="E417" s="107" t="s">
        <v>156</v>
      </c>
      <c r="F417" s="108" t="s">
        <v>1535</v>
      </c>
      <c r="G417" s="109">
        <f t="shared" si="263"/>
        <v>50</v>
      </c>
      <c r="H417" s="109">
        <f t="shared" si="264"/>
        <v>48.24</v>
      </c>
      <c r="I417" s="109">
        <f t="shared" si="265"/>
        <v>0</v>
      </c>
      <c r="J417" s="239">
        <f t="shared" si="266"/>
        <v>924.69</v>
      </c>
      <c r="K417" s="109">
        <f t="shared" si="267"/>
        <v>5</v>
      </c>
      <c r="L417" s="109">
        <f t="shared" si="268"/>
        <v>1027.93</v>
      </c>
      <c r="M417" s="109">
        <f t="shared" si="269"/>
        <v>112.65</v>
      </c>
      <c r="N417" s="109">
        <f t="shared" si="270"/>
        <v>100</v>
      </c>
      <c r="O417" s="109">
        <f t="shared" si="271"/>
        <v>120</v>
      </c>
      <c r="P417" s="109">
        <f t="shared" si="272"/>
        <v>174.5</v>
      </c>
      <c r="Q417" s="109">
        <f t="shared" si="273"/>
        <v>202.42</v>
      </c>
      <c r="R417" s="109">
        <f t="shared" si="274"/>
        <v>234.81</v>
      </c>
      <c r="S417" s="109">
        <f t="shared" si="275"/>
        <v>250</v>
      </c>
      <c r="T417" s="109">
        <f t="shared" si="276"/>
        <v>645.55999999999995</v>
      </c>
      <c r="U417" s="109">
        <f t="shared" si="277"/>
        <v>1200</v>
      </c>
      <c r="V417" s="109">
        <f t="shared" si="278"/>
        <v>2639.45</v>
      </c>
      <c r="W417" s="109">
        <f t="shared" si="279"/>
        <v>6707.32</v>
      </c>
      <c r="X417" s="112"/>
      <c r="Y417" s="112"/>
    </row>
    <row r="418" spans="1:59" s="262" customFormat="1">
      <c r="A418" s="179">
        <v>296</v>
      </c>
      <c r="B418" s="106">
        <v>2074</v>
      </c>
      <c r="C418" s="106">
        <v>1</v>
      </c>
      <c r="D418" s="106">
        <v>1</v>
      </c>
      <c r="E418" s="107" t="s">
        <v>156</v>
      </c>
      <c r="F418" s="108" t="s">
        <v>387</v>
      </c>
      <c r="G418" s="109">
        <f t="shared" si="263"/>
        <v>50</v>
      </c>
      <c r="H418" s="109">
        <f t="shared" si="264"/>
        <v>48.24</v>
      </c>
      <c r="I418" s="109">
        <f t="shared" si="265"/>
        <v>0</v>
      </c>
      <c r="J418" s="239">
        <f t="shared" si="266"/>
        <v>924.69</v>
      </c>
      <c r="K418" s="109">
        <f t="shared" si="267"/>
        <v>5</v>
      </c>
      <c r="L418" s="109">
        <f t="shared" si="268"/>
        <v>1027.93</v>
      </c>
      <c r="M418" s="109">
        <f t="shared" si="269"/>
        <v>112.65</v>
      </c>
      <c r="N418" s="109">
        <f t="shared" si="270"/>
        <v>100</v>
      </c>
      <c r="O418" s="109">
        <f t="shared" si="271"/>
        <v>120</v>
      </c>
      <c r="P418" s="109">
        <f t="shared" si="272"/>
        <v>174.5</v>
      </c>
      <c r="Q418" s="109">
        <f t="shared" si="273"/>
        <v>202.42</v>
      </c>
      <c r="R418" s="109">
        <f t="shared" si="274"/>
        <v>234.81</v>
      </c>
      <c r="S418" s="109">
        <f t="shared" si="275"/>
        <v>250</v>
      </c>
      <c r="T418" s="109">
        <f t="shared" si="276"/>
        <v>655.53</v>
      </c>
      <c r="U418" s="109">
        <f t="shared" si="277"/>
        <v>1200</v>
      </c>
      <c r="V418" s="109">
        <f t="shared" si="278"/>
        <v>2629.48</v>
      </c>
      <c r="W418" s="109">
        <f t="shared" si="279"/>
        <v>6707.32</v>
      </c>
      <c r="X418" s="112"/>
      <c r="Y418" s="112"/>
    </row>
    <row r="419" spans="1:59" s="262" customFormat="1">
      <c r="A419" s="179">
        <v>297</v>
      </c>
      <c r="B419" s="106">
        <v>2498</v>
      </c>
      <c r="C419" s="106">
        <v>1</v>
      </c>
      <c r="D419" s="106">
        <v>1</v>
      </c>
      <c r="E419" s="107" t="s">
        <v>156</v>
      </c>
      <c r="F419" s="108" t="s">
        <v>1568</v>
      </c>
      <c r="G419" s="109">
        <f t="shared" si="263"/>
        <v>50</v>
      </c>
      <c r="H419" s="109">
        <f t="shared" si="264"/>
        <v>48.24</v>
      </c>
      <c r="I419" s="109">
        <f t="shared" si="265"/>
        <v>0</v>
      </c>
      <c r="J419" s="239">
        <f t="shared" si="266"/>
        <v>924.69</v>
      </c>
      <c r="K419" s="109">
        <f t="shared" si="267"/>
        <v>5</v>
      </c>
      <c r="L419" s="109">
        <f t="shared" si="268"/>
        <v>1027.93</v>
      </c>
      <c r="M419" s="109">
        <f t="shared" si="269"/>
        <v>112.65</v>
      </c>
      <c r="N419" s="109">
        <f t="shared" si="270"/>
        <v>100</v>
      </c>
      <c r="O419" s="109">
        <f t="shared" si="271"/>
        <v>120</v>
      </c>
      <c r="P419" s="109">
        <f t="shared" si="272"/>
        <v>174.5</v>
      </c>
      <c r="Q419" s="109">
        <f t="shared" si="273"/>
        <v>202.42</v>
      </c>
      <c r="R419" s="109">
        <f t="shared" si="274"/>
        <v>234.81</v>
      </c>
      <c r="S419" s="109">
        <f t="shared" si="275"/>
        <v>250</v>
      </c>
      <c r="T419" s="109">
        <f t="shared" si="276"/>
        <v>647.17999999999995</v>
      </c>
      <c r="U419" s="109">
        <f t="shared" si="277"/>
        <v>1200</v>
      </c>
      <c r="V419" s="109">
        <f t="shared" si="278"/>
        <v>2637.83</v>
      </c>
      <c r="W419" s="109">
        <f t="shared" si="279"/>
        <v>6707.32</v>
      </c>
      <c r="X419" s="112"/>
      <c r="Y419" s="112"/>
    </row>
    <row r="420" spans="1:59" s="262" customFormat="1">
      <c r="A420" s="179">
        <v>299</v>
      </c>
      <c r="B420" s="106">
        <v>2077</v>
      </c>
      <c r="C420" s="106">
        <v>1</v>
      </c>
      <c r="D420" s="106">
        <v>1</v>
      </c>
      <c r="E420" s="107" t="s">
        <v>156</v>
      </c>
      <c r="F420" s="108" t="s">
        <v>1391</v>
      </c>
      <c r="G420" s="109">
        <f t="shared" si="263"/>
        <v>50</v>
      </c>
      <c r="H420" s="109">
        <f t="shared" si="264"/>
        <v>48.24</v>
      </c>
      <c r="I420" s="109">
        <f t="shared" si="265"/>
        <v>0</v>
      </c>
      <c r="J420" s="239">
        <f t="shared" si="266"/>
        <v>924.69</v>
      </c>
      <c r="K420" s="109">
        <f t="shared" si="267"/>
        <v>5</v>
      </c>
      <c r="L420" s="109">
        <f t="shared" si="268"/>
        <v>1027.93</v>
      </c>
      <c r="M420" s="109">
        <f t="shared" si="269"/>
        <v>112.65</v>
      </c>
      <c r="N420" s="109">
        <f t="shared" si="270"/>
        <v>100</v>
      </c>
      <c r="O420" s="109">
        <f t="shared" si="271"/>
        <v>120</v>
      </c>
      <c r="P420" s="109">
        <f t="shared" si="272"/>
        <v>174.5</v>
      </c>
      <c r="Q420" s="109">
        <f t="shared" si="273"/>
        <v>202.42</v>
      </c>
      <c r="R420" s="109">
        <f t="shared" si="274"/>
        <v>234.81</v>
      </c>
      <c r="S420" s="109">
        <f t="shared" si="275"/>
        <v>250</v>
      </c>
      <c r="T420" s="109">
        <f t="shared" si="276"/>
        <v>634.07000000000005</v>
      </c>
      <c r="U420" s="109">
        <f t="shared" si="277"/>
        <v>1200</v>
      </c>
      <c r="V420" s="109">
        <f t="shared" si="278"/>
        <v>2650.94</v>
      </c>
      <c r="W420" s="109">
        <f t="shared" si="279"/>
        <v>6707.32</v>
      </c>
      <c r="X420" s="112"/>
      <c r="Y420" s="112"/>
    </row>
    <row r="421" spans="1:59" s="262" customFormat="1">
      <c r="A421" s="179">
        <v>300</v>
      </c>
      <c r="B421" s="106">
        <v>5056</v>
      </c>
      <c r="C421" s="106">
        <v>1</v>
      </c>
      <c r="D421" s="106">
        <v>1</v>
      </c>
      <c r="E421" s="107" t="s">
        <v>156</v>
      </c>
      <c r="F421" s="108" t="s">
        <v>1655</v>
      </c>
      <c r="G421" s="109">
        <f t="shared" si="263"/>
        <v>50</v>
      </c>
      <c r="H421" s="109">
        <f t="shared" si="264"/>
        <v>48.24</v>
      </c>
      <c r="I421" s="109">
        <f t="shared" si="265"/>
        <v>0</v>
      </c>
      <c r="J421" s="239">
        <f t="shared" si="266"/>
        <v>924.69</v>
      </c>
      <c r="K421" s="109">
        <f t="shared" si="267"/>
        <v>5</v>
      </c>
      <c r="L421" s="109">
        <f t="shared" si="268"/>
        <v>1027.93</v>
      </c>
      <c r="M421" s="109">
        <f t="shared" si="269"/>
        <v>112.65</v>
      </c>
      <c r="N421" s="109">
        <f t="shared" si="270"/>
        <v>100</v>
      </c>
      <c r="O421" s="109">
        <f t="shared" si="271"/>
        <v>120</v>
      </c>
      <c r="P421" s="109">
        <f t="shared" si="272"/>
        <v>174.5</v>
      </c>
      <c r="Q421" s="109">
        <f t="shared" si="273"/>
        <v>202.42</v>
      </c>
      <c r="R421" s="109">
        <f t="shared" si="274"/>
        <v>234.81</v>
      </c>
      <c r="S421" s="109">
        <f t="shared" si="275"/>
        <v>250</v>
      </c>
      <c r="T421" s="109">
        <f t="shared" si="276"/>
        <v>649.38</v>
      </c>
      <c r="U421" s="109">
        <f t="shared" si="277"/>
        <v>1200</v>
      </c>
      <c r="V421" s="109">
        <f t="shared" si="278"/>
        <v>2635.63</v>
      </c>
      <c r="W421" s="109">
        <f t="shared" si="279"/>
        <v>6707.32</v>
      </c>
      <c r="X421" s="112"/>
      <c r="Y421" s="112"/>
    </row>
    <row r="422" spans="1:59" s="262" customFormat="1">
      <c r="A422" s="179">
        <v>933</v>
      </c>
      <c r="B422" s="106"/>
      <c r="C422" s="106">
        <v>1</v>
      </c>
      <c r="D422" s="106">
        <v>1</v>
      </c>
      <c r="E422" s="107" t="s">
        <v>156</v>
      </c>
      <c r="F422" s="108" t="s">
        <v>388</v>
      </c>
      <c r="G422" s="109">
        <f t="shared" si="263"/>
        <v>50</v>
      </c>
      <c r="H422" s="109">
        <f t="shared" si="264"/>
        <v>48.24</v>
      </c>
      <c r="I422" s="109">
        <f t="shared" si="265"/>
        <v>0</v>
      </c>
      <c r="J422" s="239">
        <f t="shared" si="266"/>
        <v>924.69</v>
      </c>
      <c r="K422" s="109">
        <f t="shared" si="267"/>
        <v>5</v>
      </c>
      <c r="L422" s="109">
        <f t="shared" si="268"/>
        <v>1027.93</v>
      </c>
      <c r="M422" s="109">
        <f t="shared" si="269"/>
        <v>112.65</v>
      </c>
      <c r="N422" s="109">
        <f t="shared" si="270"/>
        <v>100</v>
      </c>
      <c r="O422" s="109">
        <f t="shared" si="271"/>
        <v>120</v>
      </c>
      <c r="P422" s="109">
        <f t="shared" si="272"/>
        <v>174.5</v>
      </c>
      <c r="Q422" s="109">
        <f t="shared" si="273"/>
        <v>202.42</v>
      </c>
      <c r="R422" s="109">
        <f t="shared" si="274"/>
        <v>234.81</v>
      </c>
      <c r="S422" s="109">
        <f t="shared" si="275"/>
        <v>250</v>
      </c>
      <c r="T422" s="109">
        <f t="shared" si="276"/>
        <v>630.28</v>
      </c>
      <c r="U422" s="109">
        <f t="shared" si="277"/>
        <v>1200</v>
      </c>
      <c r="V422" s="109">
        <f t="shared" si="278"/>
        <v>2654.73</v>
      </c>
      <c r="W422" s="109">
        <f t="shared" si="279"/>
        <v>6707.32</v>
      </c>
      <c r="X422" s="112"/>
      <c r="Y422" s="112"/>
    </row>
    <row r="423" spans="1:59" s="262" customFormat="1">
      <c r="A423" s="179"/>
      <c r="B423" s="108"/>
      <c r="C423" s="106">
        <f>SUM(C379:C422)</f>
        <v>44</v>
      </c>
      <c r="D423" s="106">
        <f>COUNTIF(D379:D422,"1")</f>
        <v>40</v>
      </c>
      <c r="E423" s="106"/>
      <c r="F423" s="106" t="s">
        <v>545</v>
      </c>
      <c r="G423" s="239">
        <f t="shared" ref="G423:L423" si="296">SUM(G379:G422)</f>
        <v>2165</v>
      </c>
      <c r="H423" s="239">
        <f t="shared" si="296"/>
        <v>1724.84</v>
      </c>
      <c r="I423" s="239">
        <f t="shared" si="296"/>
        <v>0</v>
      </c>
      <c r="J423" s="239">
        <f t="shared" si="296"/>
        <v>33727.19</v>
      </c>
      <c r="K423" s="239">
        <f t="shared" si="296"/>
        <v>215</v>
      </c>
      <c r="L423" s="239">
        <f t="shared" si="296"/>
        <v>37832.03</v>
      </c>
      <c r="M423" s="239">
        <f t="shared" ref="M423:Q423" si="297">SUM(M379:M422)</f>
        <v>4213.9399999999996</v>
      </c>
      <c r="N423" s="239">
        <f t="shared" si="297"/>
        <v>4400</v>
      </c>
      <c r="O423" s="239">
        <f t="shared" si="297"/>
        <v>4830</v>
      </c>
      <c r="P423" s="239">
        <f t="shared" si="297"/>
        <v>6381.32</v>
      </c>
      <c r="Q423" s="239">
        <f t="shared" si="297"/>
        <v>7402.36</v>
      </c>
      <c r="R423" s="239">
        <f>SUM(R379:R422)</f>
        <v>8586.74</v>
      </c>
      <c r="S423" s="239">
        <f>SUM(S380:S422)</f>
        <v>9388</v>
      </c>
      <c r="T423" s="239">
        <f>SUM(T380:T422)</f>
        <v>11387.67</v>
      </c>
      <c r="U423" s="239">
        <f>SUM(U380:U422)</f>
        <v>23980</v>
      </c>
      <c r="V423" s="239">
        <f>SUM(V380:V422)</f>
        <v>66912.350000000006</v>
      </c>
      <c r="W423" s="239">
        <f>SUM(W379:W422)</f>
        <v>186617.47</v>
      </c>
      <c r="X423" s="112"/>
      <c r="Y423" s="112"/>
    </row>
    <row r="424" spans="1:59" s="226" customFormat="1" ht="18.75">
      <c r="A424" s="295" t="s">
        <v>634</v>
      </c>
      <c r="B424" s="241"/>
      <c r="C424" s="244"/>
      <c r="D424" s="244"/>
      <c r="E424" s="244"/>
      <c r="F424" s="241"/>
      <c r="G424" s="248"/>
      <c r="H424" s="246"/>
      <c r="I424" s="246"/>
      <c r="J424" s="247"/>
      <c r="K424" s="248"/>
      <c r="L424" s="248"/>
      <c r="M424" s="248"/>
      <c r="N424" s="248"/>
      <c r="O424" s="248"/>
      <c r="P424" s="248"/>
      <c r="Q424" s="248"/>
      <c r="R424" s="248"/>
      <c r="S424" s="248"/>
      <c r="T424" s="248"/>
      <c r="U424" s="248"/>
      <c r="V424" s="248"/>
      <c r="W424" s="301"/>
      <c r="X424" s="112"/>
      <c r="Y424" s="112"/>
    </row>
    <row r="425" spans="1:59" s="262" customFormat="1">
      <c r="A425" s="330" t="s">
        <v>236</v>
      </c>
      <c r="B425" s="254"/>
      <c r="C425" s="254" t="s">
        <v>153</v>
      </c>
      <c r="D425" s="255" t="s">
        <v>538</v>
      </c>
      <c r="E425" s="254" t="s">
        <v>22</v>
      </c>
      <c r="F425" s="254" t="s">
        <v>154</v>
      </c>
      <c r="G425" s="303" t="s">
        <v>503</v>
      </c>
      <c r="H425" s="303" t="s">
        <v>505</v>
      </c>
      <c r="I425" s="303" t="s">
        <v>535</v>
      </c>
      <c r="J425" s="303" t="s">
        <v>507</v>
      </c>
      <c r="K425" s="304" t="s">
        <v>509</v>
      </c>
      <c r="L425" s="303" t="s">
        <v>511</v>
      </c>
      <c r="M425" s="303" t="s">
        <v>514</v>
      </c>
      <c r="N425" s="304" t="s">
        <v>669</v>
      </c>
      <c r="O425" s="304" t="s">
        <v>603</v>
      </c>
      <c r="P425" s="303" t="s">
        <v>518</v>
      </c>
      <c r="Q425" s="303" t="s">
        <v>517</v>
      </c>
      <c r="R425" s="303" t="s">
        <v>528</v>
      </c>
      <c r="S425" s="304" t="s">
        <v>485</v>
      </c>
      <c r="T425" s="303" t="s">
        <v>1785</v>
      </c>
      <c r="U425" s="303" t="s">
        <v>1787</v>
      </c>
      <c r="V425" s="303" t="s">
        <v>1788</v>
      </c>
      <c r="W425" s="303" t="s">
        <v>532</v>
      </c>
      <c r="X425" s="112"/>
      <c r="Y425" s="112"/>
    </row>
    <row r="426" spans="1:59" s="262" customFormat="1">
      <c r="A426" s="331" t="s">
        <v>155</v>
      </c>
      <c r="B426" s="329"/>
      <c r="C426" s="329" t="s">
        <v>540</v>
      </c>
      <c r="D426" s="256" t="s">
        <v>539</v>
      </c>
      <c r="E426" s="329" t="s">
        <v>21</v>
      </c>
      <c r="F426" s="329"/>
      <c r="G426" s="328" t="s">
        <v>504</v>
      </c>
      <c r="H426" s="328" t="s">
        <v>506</v>
      </c>
      <c r="I426" s="328" t="s">
        <v>537</v>
      </c>
      <c r="J426" s="328" t="s">
        <v>508</v>
      </c>
      <c r="K426" s="306" t="s">
        <v>510</v>
      </c>
      <c r="L426" s="328"/>
      <c r="M426" s="328"/>
      <c r="N426" s="306" t="s">
        <v>670</v>
      </c>
      <c r="O426" s="308" t="s">
        <v>611</v>
      </c>
      <c r="P426" s="328" t="s">
        <v>519</v>
      </c>
      <c r="Q426" s="328" t="s">
        <v>530</v>
      </c>
      <c r="R426" s="328" t="s">
        <v>529</v>
      </c>
      <c r="S426" s="308" t="s">
        <v>565</v>
      </c>
      <c r="T426" s="309" t="s">
        <v>1786</v>
      </c>
      <c r="U426" s="309" t="s">
        <v>377</v>
      </c>
      <c r="V426" s="309" t="s">
        <v>377</v>
      </c>
      <c r="W426" s="328" t="s">
        <v>531</v>
      </c>
      <c r="X426" s="112"/>
      <c r="Y426" s="112"/>
    </row>
    <row r="427" spans="1:59" s="262" customFormat="1">
      <c r="A427" s="179">
        <v>841</v>
      </c>
      <c r="B427" s="106"/>
      <c r="C427" s="106">
        <v>1</v>
      </c>
      <c r="D427" s="106">
        <v>1</v>
      </c>
      <c r="E427" s="107" t="s">
        <v>163</v>
      </c>
      <c r="F427" s="108" t="s">
        <v>816</v>
      </c>
      <c r="G427" s="109">
        <f t="shared" ref="G427:G440" si="298">VLOOKUP(E427,REMU,3,0)</f>
        <v>50</v>
      </c>
      <c r="H427" s="109">
        <f t="shared" ref="H427:H440" si="299">VLOOKUP(E427,REMU,4,0)</f>
        <v>39.31</v>
      </c>
      <c r="I427" s="109">
        <f t="shared" ref="I427:I440" si="300">VLOOKUP(E427,REMU,8,0)</f>
        <v>0</v>
      </c>
      <c r="J427" s="239">
        <f t="shared" ref="J427:J440" si="301">VLOOKUP(E427,REMU,7,0)</f>
        <v>785.63</v>
      </c>
      <c r="K427" s="109">
        <f t="shared" ref="K427:K440" si="302">VLOOKUP(E427,REMU,10,0)</f>
        <v>5</v>
      </c>
      <c r="L427" s="109">
        <f t="shared" ref="L427:L440" si="303">SUM(G427:K427)</f>
        <v>879.94</v>
      </c>
      <c r="M427" s="109">
        <f t="shared" ref="M427:M440" si="304">VLOOKUP(E427,REMU,12,0)</f>
        <v>95.75</v>
      </c>
      <c r="N427" s="109">
        <f t="shared" ref="N427:N440" si="305">VLOOKUP(E427,REMU,13,0)</f>
        <v>100</v>
      </c>
      <c r="O427" s="109">
        <f t="shared" ref="O427:O440" si="306">VLOOKUP(E427,REMU,19,0)</f>
        <v>110</v>
      </c>
      <c r="P427" s="109">
        <f t="shared" ref="P427:P440" si="307">VLOOKUP(E427,REMU,16,0)</f>
        <v>148.12</v>
      </c>
      <c r="Q427" s="109">
        <f t="shared" ref="Q427:Q440" si="308">VLOOKUP(E427,REMU,17,0)</f>
        <v>171.82</v>
      </c>
      <c r="R427" s="109">
        <f t="shared" ref="R427:R440" si="309">VLOOKUP(E427,REMU,18,0)</f>
        <v>199.31</v>
      </c>
      <c r="S427" s="109">
        <f t="shared" ref="S427:S440" si="310">VLOOKUP(E427,DSUP,2,FALSE)</f>
        <v>210</v>
      </c>
      <c r="T427" s="109">
        <f t="shared" ref="T427:T439" si="311">IF(F427="VACANTE",0,VLOOKUP(F427,HOMO,8,0))</f>
        <v>0</v>
      </c>
      <c r="U427" s="109">
        <f t="shared" ref="U427:U439" si="312">IF(F427="VACANTE",0,VLOOKUP(F427,HOMO,9,0))</f>
        <v>280</v>
      </c>
      <c r="V427" s="109">
        <f t="shared" ref="V427:V440" si="313">+IF(D427=0,0,(VLOOKUP(E427,CATE,2,0)-L427-SUM(M427:U427)))</f>
        <v>813.06</v>
      </c>
      <c r="W427" s="109">
        <f t="shared" ref="W427:W440" si="314">+L427+SUM(M427:V427)</f>
        <v>3008</v>
      </c>
      <c r="X427" s="112"/>
      <c r="Y427" s="112"/>
    </row>
    <row r="428" spans="1:59" s="262" customFormat="1">
      <c r="A428" s="179">
        <v>249</v>
      </c>
      <c r="B428" s="106">
        <v>4634</v>
      </c>
      <c r="C428" s="106">
        <v>1</v>
      </c>
      <c r="D428" s="106">
        <v>1</v>
      </c>
      <c r="E428" s="107" t="s">
        <v>161</v>
      </c>
      <c r="F428" s="108" t="s">
        <v>1907</v>
      </c>
      <c r="G428" s="109">
        <f t="shared" si="298"/>
        <v>50</v>
      </c>
      <c r="H428" s="109">
        <f t="shared" si="299"/>
        <v>23.41</v>
      </c>
      <c r="I428" s="109">
        <f t="shared" si="300"/>
        <v>0</v>
      </c>
      <c r="J428" s="239">
        <f t="shared" si="301"/>
        <v>492.53</v>
      </c>
      <c r="K428" s="109">
        <f t="shared" si="302"/>
        <v>5</v>
      </c>
      <c r="L428" s="109">
        <f t="shared" si="303"/>
        <v>570.94000000000005</v>
      </c>
      <c r="M428" s="109">
        <f t="shared" si="304"/>
        <v>69.180000000000007</v>
      </c>
      <c r="N428" s="109">
        <f t="shared" si="305"/>
        <v>100</v>
      </c>
      <c r="O428" s="109">
        <f t="shared" si="306"/>
        <v>105</v>
      </c>
      <c r="P428" s="109">
        <f t="shared" si="307"/>
        <v>94.43</v>
      </c>
      <c r="Q428" s="109">
        <f t="shared" si="308"/>
        <v>109.54</v>
      </c>
      <c r="R428" s="109">
        <f t="shared" si="309"/>
        <v>127.06</v>
      </c>
      <c r="S428" s="109">
        <f t="shared" si="310"/>
        <v>180</v>
      </c>
      <c r="T428" s="109">
        <f t="shared" si="311"/>
        <v>0</v>
      </c>
      <c r="U428" s="109">
        <f t="shared" si="312"/>
        <v>0</v>
      </c>
      <c r="V428" s="109">
        <f t="shared" si="313"/>
        <v>651.85</v>
      </c>
      <c r="W428" s="109">
        <f t="shared" si="314"/>
        <v>2008</v>
      </c>
      <c r="X428" s="112"/>
      <c r="Y428" s="112"/>
    </row>
    <row r="429" spans="1:59" s="262" customFormat="1">
      <c r="A429" s="179">
        <v>1012</v>
      </c>
      <c r="B429" s="106"/>
      <c r="C429" s="106">
        <v>1</v>
      </c>
      <c r="D429" s="106">
        <v>2</v>
      </c>
      <c r="E429" s="107" t="s">
        <v>161</v>
      </c>
      <c r="F429" s="108" t="s">
        <v>364</v>
      </c>
      <c r="G429" s="109">
        <f t="shared" ref="G429" si="315">VLOOKUP(E429,REMU,3,0)</f>
        <v>50</v>
      </c>
      <c r="H429" s="109">
        <f t="shared" ref="H429" si="316">VLOOKUP(E429,REMU,4,0)</f>
        <v>23.41</v>
      </c>
      <c r="I429" s="109">
        <f t="shared" ref="I429" si="317">VLOOKUP(E429,REMU,8,0)</f>
        <v>0</v>
      </c>
      <c r="J429" s="239">
        <f t="shared" ref="J429" si="318">VLOOKUP(E429,REMU,7,0)</f>
        <v>492.53</v>
      </c>
      <c r="K429" s="109">
        <f t="shared" ref="K429" si="319">VLOOKUP(E429,REMU,10,0)</f>
        <v>5</v>
      </c>
      <c r="L429" s="109">
        <f t="shared" ref="L429" si="320">SUM(G429:K429)</f>
        <v>570.94000000000005</v>
      </c>
      <c r="M429" s="109">
        <f t="shared" ref="M429" si="321">VLOOKUP(E429,REMU,12,0)</f>
        <v>69.180000000000007</v>
      </c>
      <c r="N429" s="109">
        <f t="shared" ref="N429" si="322">VLOOKUP(E429,REMU,13,0)</f>
        <v>100</v>
      </c>
      <c r="O429" s="109">
        <f t="shared" ref="O429" si="323">VLOOKUP(E429,REMU,19,0)</f>
        <v>105</v>
      </c>
      <c r="P429" s="109">
        <f t="shared" ref="P429" si="324">VLOOKUP(E429,REMU,16,0)</f>
        <v>94.43</v>
      </c>
      <c r="Q429" s="109">
        <f t="shared" ref="Q429" si="325">VLOOKUP(E429,REMU,17,0)</f>
        <v>109.54</v>
      </c>
      <c r="R429" s="109">
        <f t="shared" ref="R429" si="326">VLOOKUP(E429,REMU,18,0)</f>
        <v>127.06</v>
      </c>
      <c r="S429" s="109">
        <f t="shared" ref="S429" si="327">VLOOKUP(E429,DSUP,2,FALSE)</f>
        <v>180</v>
      </c>
      <c r="T429" s="109">
        <f t="shared" ref="T429" si="328">IF(F429="VACANTE",0,VLOOKUP(F429,HOMO,8,0))</f>
        <v>0</v>
      </c>
      <c r="U429" s="109">
        <f t="shared" ref="U429" si="329">IF(F429="VACANTE",0,VLOOKUP(F429,HOMO,9,0))</f>
        <v>0</v>
      </c>
      <c r="V429" s="109">
        <f t="shared" si="313"/>
        <v>651.85</v>
      </c>
      <c r="W429" s="109">
        <f t="shared" ref="W429" si="330">+L429+SUM(M429:V429)</f>
        <v>2008</v>
      </c>
      <c r="X429" s="112"/>
      <c r="Y429" s="112"/>
    </row>
    <row r="430" spans="1:59" s="262" customFormat="1">
      <c r="A430" s="179">
        <v>993</v>
      </c>
      <c r="B430" s="106"/>
      <c r="C430" s="106">
        <v>1</v>
      </c>
      <c r="D430" s="106">
        <v>0</v>
      </c>
      <c r="E430" s="107" t="s">
        <v>161</v>
      </c>
      <c r="F430" s="108" t="s">
        <v>364</v>
      </c>
      <c r="G430" s="109">
        <f>VLOOKUP(E430,REMU,3,0)</f>
        <v>50</v>
      </c>
      <c r="H430" s="109">
        <f>VLOOKUP(E430,REMU,4,0)</f>
        <v>23.41</v>
      </c>
      <c r="I430" s="109">
        <f>VLOOKUP(E430,REMU,8,0)</f>
        <v>0</v>
      </c>
      <c r="J430" s="239">
        <f>VLOOKUP(E430,REMU,7,0)</f>
        <v>492.53</v>
      </c>
      <c r="K430" s="109">
        <f>VLOOKUP(E430,REMU,10,0)</f>
        <v>5</v>
      </c>
      <c r="L430" s="109">
        <f t="shared" ref="L430" si="331">SUM(G430:K430)</f>
        <v>570.94000000000005</v>
      </c>
      <c r="M430" s="109">
        <f>VLOOKUP(E430,REMU,12,0)</f>
        <v>69.180000000000007</v>
      </c>
      <c r="N430" s="109">
        <f>VLOOKUP(E430,REMU,13,0)</f>
        <v>100</v>
      </c>
      <c r="O430" s="109">
        <f>VLOOKUP(E430,REMU,19,0)</f>
        <v>105</v>
      </c>
      <c r="P430" s="109">
        <f>VLOOKUP(E430,REMU,16,0)</f>
        <v>94.43</v>
      </c>
      <c r="Q430" s="109">
        <f>VLOOKUP(E430,REMU,17,0)</f>
        <v>109.54</v>
      </c>
      <c r="R430" s="109">
        <f>VLOOKUP(E430,REMU,18,0)</f>
        <v>127.06</v>
      </c>
      <c r="S430" s="109">
        <f t="shared" ref="S430" si="332">VLOOKUP(E430,DSUP,2,FALSE)</f>
        <v>180</v>
      </c>
      <c r="T430" s="109">
        <f>IF(F430="VACANTE",0,VLOOKUP(F430,HOMO,8,0))</f>
        <v>0</v>
      </c>
      <c r="U430" s="109">
        <f>IF(F430="VACANTE",0,VLOOKUP(F430,HOMO,9,0))</f>
        <v>0</v>
      </c>
      <c r="V430" s="109">
        <f t="shared" si="313"/>
        <v>0</v>
      </c>
      <c r="W430" s="109">
        <f>+L430+SUM(M430:V430)</f>
        <v>1356.15</v>
      </c>
      <c r="X430" s="112"/>
      <c r="Y430" s="112"/>
      <c r="AY430" s="271"/>
    </row>
    <row r="431" spans="1:59" s="262" customFormat="1">
      <c r="A431" s="179">
        <v>340</v>
      </c>
      <c r="B431" s="106"/>
      <c r="C431" s="106">
        <v>1</v>
      </c>
      <c r="D431" s="106">
        <v>1</v>
      </c>
      <c r="E431" s="107" t="s">
        <v>644</v>
      </c>
      <c r="F431" s="111" t="s">
        <v>1808</v>
      </c>
      <c r="G431" s="109">
        <f t="shared" si="298"/>
        <v>25</v>
      </c>
      <c r="H431" s="109">
        <f t="shared" si="299"/>
        <v>14.37</v>
      </c>
      <c r="I431" s="109">
        <f t="shared" si="300"/>
        <v>0</v>
      </c>
      <c r="J431" s="239">
        <f t="shared" si="301"/>
        <v>343.6</v>
      </c>
      <c r="K431" s="109">
        <f t="shared" si="302"/>
        <v>0</v>
      </c>
      <c r="L431" s="109">
        <f t="shared" si="303"/>
        <v>382.97</v>
      </c>
      <c r="M431" s="109">
        <f t="shared" si="304"/>
        <v>40.700000000000003</v>
      </c>
      <c r="N431" s="109">
        <f t="shared" si="305"/>
        <v>100</v>
      </c>
      <c r="O431" s="109">
        <f t="shared" si="306"/>
        <v>30</v>
      </c>
      <c r="P431" s="109">
        <f t="shared" si="307"/>
        <v>63.79</v>
      </c>
      <c r="Q431" s="109">
        <f t="shared" si="308"/>
        <v>74</v>
      </c>
      <c r="R431" s="109">
        <f t="shared" si="309"/>
        <v>85.84</v>
      </c>
      <c r="S431" s="109">
        <f t="shared" si="310"/>
        <v>80</v>
      </c>
      <c r="T431" s="109">
        <f>IF(F431="VACANTE",0,VLOOKUP(F431,HOMO,8,0))</f>
        <v>0</v>
      </c>
      <c r="U431" s="109">
        <f>IF(F431="VACANTE",0,VLOOKUP(F431,HOMO,9,0))</f>
        <v>0</v>
      </c>
      <c r="V431" s="109">
        <f t="shared" si="313"/>
        <v>146.69999999999999</v>
      </c>
      <c r="W431" s="109">
        <f t="shared" si="314"/>
        <v>1004</v>
      </c>
      <c r="X431" s="112"/>
      <c r="Y431" s="112"/>
      <c r="AX431" s="235"/>
      <c r="AY431" s="236"/>
      <c r="AZ431" s="236"/>
      <c r="BA431" s="252"/>
      <c r="BB431" s="253"/>
      <c r="BC431" s="236"/>
      <c r="BD431" s="235"/>
      <c r="BE431" s="235"/>
      <c r="BF431" s="236"/>
      <c r="BG431" s="236"/>
    </row>
    <row r="432" spans="1:59" s="262" customFormat="1">
      <c r="A432" s="179">
        <v>322</v>
      </c>
      <c r="B432" s="106">
        <v>4337</v>
      </c>
      <c r="C432" s="106">
        <v>1</v>
      </c>
      <c r="D432" s="106">
        <v>1</v>
      </c>
      <c r="E432" s="107" t="s">
        <v>160</v>
      </c>
      <c r="F432" s="108" t="s">
        <v>1359</v>
      </c>
      <c r="G432" s="109">
        <f t="shared" si="298"/>
        <v>50</v>
      </c>
      <c r="H432" s="109">
        <f t="shared" si="299"/>
        <v>32.17</v>
      </c>
      <c r="I432" s="109">
        <f t="shared" si="300"/>
        <v>0</v>
      </c>
      <c r="J432" s="239">
        <f t="shared" si="301"/>
        <v>587.77</v>
      </c>
      <c r="K432" s="109">
        <f t="shared" si="302"/>
        <v>5</v>
      </c>
      <c r="L432" s="109">
        <f t="shared" si="303"/>
        <v>674.94</v>
      </c>
      <c r="M432" s="109">
        <f t="shared" si="304"/>
        <v>81.39</v>
      </c>
      <c r="N432" s="109">
        <f t="shared" si="305"/>
        <v>100</v>
      </c>
      <c r="O432" s="109">
        <f t="shared" si="306"/>
        <v>110</v>
      </c>
      <c r="P432" s="109">
        <f t="shared" si="307"/>
        <v>113.02</v>
      </c>
      <c r="Q432" s="109">
        <f t="shared" si="308"/>
        <v>131.11000000000001</v>
      </c>
      <c r="R432" s="109">
        <f t="shared" si="309"/>
        <v>152.08000000000001</v>
      </c>
      <c r="S432" s="109">
        <f t="shared" si="310"/>
        <v>210</v>
      </c>
      <c r="T432" s="109">
        <f t="shared" si="311"/>
        <v>0</v>
      </c>
      <c r="U432" s="109">
        <f t="shared" si="312"/>
        <v>0</v>
      </c>
      <c r="V432" s="109">
        <f t="shared" si="313"/>
        <v>1435.46</v>
      </c>
      <c r="W432" s="109">
        <f t="shared" si="314"/>
        <v>3008</v>
      </c>
      <c r="X432" s="112"/>
      <c r="Y432" s="112"/>
    </row>
    <row r="433" spans="1:51" s="262" customFormat="1">
      <c r="A433" s="179">
        <v>995</v>
      </c>
      <c r="B433" s="106"/>
      <c r="C433" s="106">
        <v>1</v>
      </c>
      <c r="D433" s="106">
        <v>0</v>
      </c>
      <c r="E433" s="107" t="s">
        <v>161</v>
      </c>
      <c r="F433" s="108" t="s">
        <v>364</v>
      </c>
      <c r="G433" s="109">
        <f>VLOOKUP(E433,REMU,3,0)</f>
        <v>50</v>
      </c>
      <c r="H433" s="109">
        <f>VLOOKUP(E433,REMU,4,0)</f>
        <v>23.41</v>
      </c>
      <c r="I433" s="109">
        <f>VLOOKUP(E433,REMU,8,0)</f>
        <v>0</v>
      </c>
      <c r="J433" s="239">
        <f>VLOOKUP(E433,REMU,7,0)</f>
        <v>492.53</v>
      </c>
      <c r="K433" s="109">
        <f>VLOOKUP(E433,REMU,10,0)</f>
        <v>5</v>
      </c>
      <c r="L433" s="109">
        <f>SUM(G433:K433)</f>
        <v>570.94000000000005</v>
      </c>
      <c r="M433" s="109">
        <f>VLOOKUP(E433,REMU,12,0)</f>
        <v>69.180000000000007</v>
      </c>
      <c r="N433" s="109">
        <f>VLOOKUP(E433,REMU,13,0)</f>
        <v>100</v>
      </c>
      <c r="O433" s="109">
        <f>VLOOKUP(E433,REMU,19,0)</f>
        <v>105</v>
      </c>
      <c r="P433" s="109">
        <f>VLOOKUP(E433,REMU,16,0)</f>
        <v>94.43</v>
      </c>
      <c r="Q433" s="109">
        <f>VLOOKUP(E433,REMU,17,0)</f>
        <v>109.54</v>
      </c>
      <c r="R433" s="109">
        <f>VLOOKUP(E433,REMU,18,0)</f>
        <v>127.06</v>
      </c>
      <c r="S433" s="109">
        <f>VLOOKUP(E433,DSUP,2,FALSE)</f>
        <v>180</v>
      </c>
      <c r="T433" s="109">
        <f>IF(F433="VACANTE",0,VLOOKUP(F433,HOMO,8,0))</f>
        <v>0</v>
      </c>
      <c r="U433" s="109">
        <f>IF(F433="VACANTE",0,VLOOKUP(F433,HOMO,9,0))</f>
        <v>0</v>
      </c>
      <c r="V433" s="109">
        <f t="shared" si="313"/>
        <v>0</v>
      </c>
      <c r="W433" s="109">
        <f>+L433+SUM(M433:V433)</f>
        <v>1356.15</v>
      </c>
      <c r="X433" s="112"/>
      <c r="Y433" s="112"/>
      <c r="AY433" s="271"/>
    </row>
    <row r="434" spans="1:51" s="262" customFormat="1">
      <c r="A434" s="179">
        <v>906</v>
      </c>
      <c r="B434" s="106"/>
      <c r="C434" s="106">
        <v>1</v>
      </c>
      <c r="D434" s="106">
        <v>2</v>
      </c>
      <c r="E434" s="107" t="s">
        <v>161</v>
      </c>
      <c r="F434" s="111" t="s">
        <v>364</v>
      </c>
      <c r="G434" s="109">
        <f t="shared" si="298"/>
        <v>50</v>
      </c>
      <c r="H434" s="109">
        <f t="shared" si="299"/>
        <v>23.41</v>
      </c>
      <c r="I434" s="109">
        <f t="shared" si="300"/>
        <v>0</v>
      </c>
      <c r="J434" s="239">
        <f t="shared" si="301"/>
        <v>492.53</v>
      </c>
      <c r="K434" s="109">
        <f t="shared" si="302"/>
        <v>5</v>
      </c>
      <c r="L434" s="109">
        <f t="shared" si="303"/>
        <v>570.94000000000005</v>
      </c>
      <c r="M434" s="109">
        <f t="shared" si="304"/>
        <v>69.180000000000007</v>
      </c>
      <c r="N434" s="109">
        <f t="shared" si="305"/>
        <v>100</v>
      </c>
      <c r="O434" s="109">
        <f t="shared" si="306"/>
        <v>105</v>
      </c>
      <c r="P434" s="109">
        <f t="shared" si="307"/>
        <v>94.43</v>
      </c>
      <c r="Q434" s="109">
        <f t="shared" si="308"/>
        <v>109.54</v>
      </c>
      <c r="R434" s="109">
        <f t="shared" si="309"/>
        <v>127.06</v>
      </c>
      <c r="S434" s="109">
        <f t="shared" si="310"/>
        <v>180</v>
      </c>
      <c r="T434" s="109">
        <f t="shared" si="311"/>
        <v>0</v>
      </c>
      <c r="U434" s="109">
        <f t="shared" si="312"/>
        <v>0</v>
      </c>
      <c r="V434" s="109">
        <f t="shared" si="313"/>
        <v>651.85</v>
      </c>
      <c r="W434" s="109">
        <f t="shared" si="314"/>
        <v>2008</v>
      </c>
      <c r="X434" s="112"/>
      <c r="Y434" s="112"/>
    </row>
    <row r="435" spans="1:51" s="262" customFormat="1">
      <c r="A435" s="179">
        <v>336</v>
      </c>
      <c r="B435" s="106"/>
      <c r="C435" s="106">
        <v>1</v>
      </c>
      <c r="D435" s="106">
        <v>1</v>
      </c>
      <c r="E435" s="107" t="s">
        <v>160</v>
      </c>
      <c r="F435" s="108" t="s">
        <v>144</v>
      </c>
      <c r="G435" s="109">
        <f t="shared" si="298"/>
        <v>50</v>
      </c>
      <c r="H435" s="109">
        <f t="shared" si="299"/>
        <v>32.17</v>
      </c>
      <c r="I435" s="109">
        <f t="shared" si="300"/>
        <v>0</v>
      </c>
      <c r="J435" s="239">
        <f t="shared" si="301"/>
        <v>587.77</v>
      </c>
      <c r="K435" s="109">
        <f t="shared" si="302"/>
        <v>5</v>
      </c>
      <c r="L435" s="109">
        <f t="shared" si="303"/>
        <v>674.94</v>
      </c>
      <c r="M435" s="109">
        <f t="shared" si="304"/>
        <v>81.39</v>
      </c>
      <c r="N435" s="109">
        <f t="shared" si="305"/>
        <v>100</v>
      </c>
      <c r="O435" s="109">
        <f t="shared" si="306"/>
        <v>110</v>
      </c>
      <c r="P435" s="109">
        <f t="shared" si="307"/>
        <v>113.02</v>
      </c>
      <c r="Q435" s="109">
        <f t="shared" si="308"/>
        <v>131.11000000000001</v>
      </c>
      <c r="R435" s="109">
        <f t="shared" si="309"/>
        <v>152.08000000000001</v>
      </c>
      <c r="S435" s="109">
        <f t="shared" si="310"/>
        <v>210</v>
      </c>
      <c r="T435" s="109">
        <f t="shared" si="311"/>
        <v>0</v>
      </c>
      <c r="U435" s="109">
        <f t="shared" si="312"/>
        <v>560</v>
      </c>
      <c r="V435" s="109">
        <f t="shared" si="313"/>
        <v>875.46</v>
      </c>
      <c r="W435" s="109">
        <f t="shared" si="314"/>
        <v>3008</v>
      </c>
      <c r="X435" s="112"/>
      <c r="Y435" s="112"/>
    </row>
    <row r="436" spans="1:51" s="262" customFormat="1">
      <c r="A436" s="179">
        <v>778</v>
      </c>
      <c r="B436" s="106">
        <v>4893</v>
      </c>
      <c r="C436" s="106">
        <v>1</v>
      </c>
      <c r="D436" s="106">
        <v>1</v>
      </c>
      <c r="E436" s="107" t="s">
        <v>160</v>
      </c>
      <c r="F436" s="108" t="s">
        <v>1217</v>
      </c>
      <c r="G436" s="109">
        <f t="shared" si="298"/>
        <v>50</v>
      </c>
      <c r="H436" s="109">
        <f t="shared" si="299"/>
        <v>32.17</v>
      </c>
      <c r="I436" s="109">
        <f t="shared" si="300"/>
        <v>0</v>
      </c>
      <c r="J436" s="239">
        <f t="shared" si="301"/>
        <v>587.77</v>
      </c>
      <c r="K436" s="109">
        <f t="shared" si="302"/>
        <v>5</v>
      </c>
      <c r="L436" s="109">
        <f t="shared" si="303"/>
        <v>674.94</v>
      </c>
      <c r="M436" s="109">
        <f t="shared" si="304"/>
        <v>81.39</v>
      </c>
      <c r="N436" s="109">
        <f t="shared" si="305"/>
        <v>100</v>
      </c>
      <c r="O436" s="109">
        <f t="shared" si="306"/>
        <v>110</v>
      </c>
      <c r="P436" s="109">
        <f t="shared" si="307"/>
        <v>113.02</v>
      </c>
      <c r="Q436" s="109">
        <f t="shared" si="308"/>
        <v>131.11000000000001</v>
      </c>
      <c r="R436" s="109">
        <f t="shared" si="309"/>
        <v>152.08000000000001</v>
      </c>
      <c r="S436" s="109">
        <f t="shared" si="310"/>
        <v>210</v>
      </c>
      <c r="T436" s="109">
        <f t="shared" si="311"/>
        <v>130.37</v>
      </c>
      <c r="U436" s="109">
        <f t="shared" si="312"/>
        <v>280</v>
      </c>
      <c r="V436" s="109">
        <f t="shared" si="313"/>
        <v>1025.0899999999999</v>
      </c>
      <c r="W436" s="109">
        <f t="shared" si="314"/>
        <v>3008</v>
      </c>
      <c r="X436" s="112"/>
      <c r="Y436" s="112"/>
    </row>
    <row r="437" spans="1:51" s="262" customFormat="1">
      <c r="A437" s="179">
        <v>338</v>
      </c>
      <c r="B437" s="106">
        <v>5264</v>
      </c>
      <c r="C437" s="106">
        <v>1</v>
      </c>
      <c r="D437" s="106">
        <v>1</v>
      </c>
      <c r="E437" s="107" t="s">
        <v>161</v>
      </c>
      <c r="F437" s="108" t="s">
        <v>1268</v>
      </c>
      <c r="G437" s="109">
        <f t="shared" si="298"/>
        <v>50</v>
      </c>
      <c r="H437" s="109">
        <f t="shared" si="299"/>
        <v>23.41</v>
      </c>
      <c r="I437" s="109">
        <f t="shared" si="300"/>
        <v>0</v>
      </c>
      <c r="J437" s="239">
        <f t="shared" si="301"/>
        <v>492.53</v>
      </c>
      <c r="K437" s="109">
        <f t="shared" si="302"/>
        <v>5</v>
      </c>
      <c r="L437" s="109">
        <f t="shared" si="303"/>
        <v>570.94000000000005</v>
      </c>
      <c r="M437" s="109">
        <f t="shared" si="304"/>
        <v>69.180000000000007</v>
      </c>
      <c r="N437" s="109">
        <f t="shared" si="305"/>
        <v>100</v>
      </c>
      <c r="O437" s="109">
        <f t="shared" si="306"/>
        <v>105</v>
      </c>
      <c r="P437" s="109">
        <f t="shared" si="307"/>
        <v>94.43</v>
      </c>
      <c r="Q437" s="109">
        <f t="shared" si="308"/>
        <v>109.54</v>
      </c>
      <c r="R437" s="109">
        <f t="shared" si="309"/>
        <v>127.06</v>
      </c>
      <c r="S437" s="109">
        <f t="shared" si="310"/>
        <v>180</v>
      </c>
      <c r="T437" s="109">
        <f t="shared" si="311"/>
        <v>130.37</v>
      </c>
      <c r="U437" s="109">
        <f t="shared" si="312"/>
        <v>280</v>
      </c>
      <c r="V437" s="109">
        <f t="shared" si="313"/>
        <v>241.48</v>
      </c>
      <c r="W437" s="109">
        <f t="shared" si="314"/>
        <v>2008</v>
      </c>
      <c r="X437" s="112"/>
      <c r="Y437" s="112"/>
    </row>
    <row r="438" spans="1:51" s="262" customFormat="1">
      <c r="A438" s="179">
        <v>158</v>
      </c>
      <c r="B438" s="106"/>
      <c r="C438" s="106">
        <v>1</v>
      </c>
      <c r="D438" s="106">
        <v>1</v>
      </c>
      <c r="E438" s="107" t="s">
        <v>160</v>
      </c>
      <c r="F438" s="108" t="s">
        <v>788</v>
      </c>
      <c r="G438" s="109">
        <f t="shared" si="298"/>
        <v>50</v>
      </c>
      <c r="H438" s="109">
        <f t="shared" si="299"/>
        <v>32.17</v>
      </c>
      <c r="I438" s="109">
        <f t="shared" si="300"/>
        <v>0</v>
      </c>
      <c r="J438" s="239">
        <f t="shared" si="301"/>
        <v>587.77</v>
      </c>
      <c r="K438" s="109">
        <f t="shared" si="302"/>
        <v>5</v>
      </c>
      <c r="L438" s="109">
        <f t="shared" si="303"/>
        <v>674.94</v>
      </c>
      <c r="M438" s="109">
        <f t="shared" si="304"/>
        <v>81.39</v>
      </c>
      <c r="N438" s="109">
        <f t="shared" si="305"/>
        <v>100</v>
      </c>
      <c r="O438" s="109">
        <f t="shared" si="306"/>
        <v>110</v>
      </c>
      <c r="P438" s="109">
        <f t="shared" si="307"/>
        <v>113.02</v>
      </c>
      <c r="Q438" s="109">
        <f t="shared" si="308"/>
        <v>131.11000000000001</v>
      </c>
      <c r="R438" s="109">
        <f t="shared" si="309"/>
        <v>152.08000000000001</v>
      </c>
      <c r="S438" s="109">
        <f t="shared" si="310"/>
        <v>210</v>
      </c>
      <c r="T438" s="109">
        <f t="shared" si="311"/>
        <v>29.34</v>
      </c>
      <c r="U438" s="109">
        <f t="shared" si="312"/>
        <v>280</v>
      </c>
      <c r="V438" s="109">
        <f t="shared" si="313"/>
        <v>1126.1199999999999</v>
      </c>
      <c r="W438" s="109">
        <f t="shared" si="314"/>
        <v>3008</v>
      </c>
      <c r="X438" s="112"/>
      <c r="Y438" s="112"/>
    </row>
    <row r="439" spans="1:51" s="262" customFormat="1">
      <c r="A439" s="179">
        <v>369</v>
      </c>
      <c r="B439" s="106"/>
      <c r="C439" s="106">
        <v>1</v>
      </c>
      <c r="D439" s="106">
        <v>1</v>
      </c>
      <c r="E439" s="107" t="s">
        <v>163</v>
      </c>
      <c r="F439" s="108" t="s">
        <v>1314</v>
      </c>
      <c r="G439" s="109">
        <f t="shared" si="298"/>
        <v>50</v>
      </c>
      <c r="H439" s="109">
        <f t="shared" si="299"/>
        <v>39.31</v>
      </c>
      <c r="I439" s="109">
        <f t="shared" si="300"/>
        <v>0</v>
      </c>
      <c r="J439" s="239">
        <f t="shared" si="301"/>
        <v>785.63</v>
      </c>
      <c r="K439" s="109">
        <f t="shared" si="302"/>
        <v>5</v>
      </c>
      <c r="L439" s="109">
        <f t="shared" si="303"/>
        <v>879.94</v>
      </c>
      <c r="M439" s="109">
        <f t="shared" si="304"/>
        <v>95.75</v>
      </c>
      <c r="N439" s="109">
        <f t="shared" si="305"/>
        <v>100</v>
      </c>
      <c r="O439" s="109">
        <f t="shared" si="306"/>
        <v>110</v>
      </c>
      <c r="P439" s="109">
        <f t="shared" si="307"/>
        <v>148.12</v>
      </c>
      <c r="Q439" s="109">
        <f t="shared" si="308"/>
        <v>171.82</v>
      </c>
      <c r="R439" s="109">
        <f t="shared" si="309"/>
        <v>199.31</v>
      </c>
      <c r="S439" s="109">
        <f t="shared" si="310"/>
        <v>210</v>
      </c>
      <c r="T439" s="109">
        <f t="shared" si="311"/>
        <v>29.34</v>
      </c>
      <c r="U439" s="109">
        <f t="shared" si="312"/>
        <v>140</v>
      </c>
      <c r="V439" s="109">
        <f t="shared" si="313"/>
        <v>923.72</v>
      </c>
      <c r="W439" s="109">
        <f t="shared" si="314"/>
        <v>3008</v>
      </c>
      <c r="X439" s="112"/>
      <c r="Y439" s="112"/>
    </row>
    <row r="440" spans="1:51" s="262" customFormat="1">
      <c r="A440" s="179">
        <v>341</v>
      </c>
      <c r="B440" s="106">
        <v>5443</v>
      </c>
      <c r="C440" s="106">
        <v>1</v>
      </c>
      <c r="D440" s="106">
        <v>1</v>
      </c>
      <c r="E440" s="107" t="s">
        <v>644</v>
      </c>
      <c r="F440" s="111" t="s">
        <v>1809</v>
      </c>
      <c r="G440" s="109">
        <f t="shared" si="298"/>
        <v>25</v>
      </c>
      <c r="H440" s="109">
        <f t="shared" si="299"/>
        <v>14.37</v>
      </c>
      <c r="I440" s="109">
        <f t="shared" si="300"/>
        <v>0</v>
      </c>
      <c r="J440" s="239">
        <f t="shared" si="301"/>
        <v>343.6</v>
      </c>
      <c r="K440" s="109">
        <f t="shared" si="302"/>
        <v>0</v>
      </c>
      <c r="L440" s="109">
        <f t="shared" si="303"/>
        <v>382.97</v>
      </c>
      <c r="M440" s="109">
        <f t="shared" si="304"/>
        <v>40.700000000000003</v>
      </c>
      <c r="N440" s="109">
        <f t="shared" si="305"/>
        <v>100</v>
      </c>
      <c r="O440" s="109">
        <f t="shared" si="306"/>
        <v>30</v>
      </c>
      <c r="P440" s="109">
        <f t="shared" si="307"/>
        <v>63.79</v>
      </c>
      <c r="Q440" s="109">
        <f t="shared" si="308"/>
        <v>74</v>
      </c>
      <c r="R440" s="109">
        <f t="shared" si="309"/>
        <v>85.84</v>
      </c>
      <c r="S440" s="109">
        <f t="shared" si="310"/>
        <v>80</v>
      </c>
      <c r="T440" s="109">
        <f>IF(F440="VACANTE",0,VLOOKUP(F440,HOMO,8,0))</f>
        <v>0</v>
      </c>
      <c r="U440" s="109">
        <f>IF(F440="VACANTE",0,VLOOKUP(F440,HOMO,9,0))</f>
        <v>0</v>
      </c>
      <c r="V440" s="109">
        <f t="shared" si="313"/>
        <v>146.69999999999999</v>
      </c>
      <c r="W440" s="109">
        <f t="shared" si="314"/>
        <v>1004</v>
      </c>
      <c r="X440" s="112"/>
      <c r="Y440" s="112"/>
    </row>
    <row r="441" spans="1:51" s="262" customFormat="1">
      <c r="A441" s="179"/>
      <c r="B441" s="108"/>
      <c r="C441" s="106">
        <f>SUM(C427:C440)</f>
        <v>14</v>
      </c>
      <c r="D441" s="106">
        <f>COUNTIF(D427:D440,"1")</f>
        <v>10</v>
      </c>
      <c r="E441" s="106"/>
      <c r="F441" s="106" t="s">
        <v>545</v>
      </c>
      <c r="G441" s="239">
        <f t="shared" ref="G441:L441" si="333">SUM(G427:G440)</f>
        <v>650</v>
      </c>
      <c r="H441" s="239">
        <f t="shared" si="333"/>
        <v>376.5</v>
      </c>
      <c r="I441" s="109">
        <f t="shared" si="333"/>
        <v>0</v>
      </c>
      <c r="J441" s="239">
        <f t="shared" si="333"/>
        <v>7564.72</v>
      </c>
      <c r="K441" s="239">
        <f t="shared" si="333"/>
        <v>60</v>
      </c>
      <c r="L441" s="239">
        <f t="shared" si="333"/>
        <v>8651.2199999999993</v>
      </c>
      <c r="M441" s="239">
        <f t="shared" ref="M441:W441" si="334">SUM(M427:M440)</f>
        <v>1013.54</v>
      </c>
      <c r="N441" s="239">
        <f t="shared" si="334"/>
        <v>1400</v>
      </c>
      <c r="O441" s="239">
        <f t="shared" si="334"/>
        <v>1350</v>
      </c>
      <c r="P441" s="239">
        <f t="shared" si="334"/>
        <v>1442.48</v>
      </c>
      <c r="Q441" s="239">
        <f t="shared" si="334"/>
        <v>1673.32</v>
      </c>
      <c r="R441" s="239">
        <f t="shared" si="334"/>
        <v>1940.98</v>
      </c>
      <c r="S441" s="239">
        <f t="shared" si="334"/>
        <v>2500</v>
      </c>
      <c r="T441" s="239">
        <f t="shared" si="334"/>
        <v>319.42</v>
      </c>
      <c r="U441" s="239">
        <f t="shared" si="334"/>
        <v>1820</v>
      </c>
      <c r="V441" s="239">
        <f t="shared" ref="V441" si="335">SUM(V427:V440)</f>
        <v>8689.34</v>
      </c>
      <c r="W441" s="239">
        <f t="shared" si="334"/>
        <v>30800.3</v>
      </c>
      <c r="X441" s="112"/>
      <c r="Y441" s="112"/>
    </row>
    <row r="442" spans="1:51" s="262" customFormat="1">
      <c r="A442" s="298" t="s">
        <v>152</v>
      </c>
      <c r="B442" s="108"/>
      <c r="C442" s="106">
        <f>+C441+C423+C374+C326</f>
        <v>127</v>
      </c>
      <c r="D442" s="106">
        <f>+D441+D423+D374+D326</f>
        <v>109</v>
      </c>
      <c r="E442" s="106"/>
      <c r="F442" s="108"/>
      <c r="G442" s="239">
        <f t="shared" ref="G442:W442" si="336">SUM(G441+G423+G374+G326)</f>
        <v>6165</v>
      </c>
      <c r="H442" s="239">
        <f t="shared" si="336"/>
        <v>4787.88</v>
      </c>
      <c r="I442" s="239">
        <f t="shared" si="336"/>
        <v>0</v>
      </c>
      <c r="J442" s="239">
        <f t="shared" si="336"/>
        <v>94267.02</v>
      </c>
      <c r="K442" s="239">
        <f t="shared" si="336"/>
        <v>600</v>
      </c>
      <c r="L442" s="239">
        <f t="shared" si="336"/>
        <v>105819.9</v>
      </c>
      <c r="M442" s="239">
        <f t="shared" si="336"/>
        <v>11810.22</v>
      </c>
      <c r="N442" s="239">
        <f t="shared" si="336"/>
        <v>12700</v>
      </c>
      <c r="O442" s="239">
        <f t="shared" si="336"/>
        <v>13650</v>
      </c>
      <c r="P442" s="239">
        <f t="shared" si="336"/>
        <v>17835.439999999999</v>
      </c>
      <c r="Q442" s="239">
        <f t="shared" si="336"/>
        <v>20689.23</v>
      </c>
      <c r="R442" s="239">
        <f t="shared" si="336"/>
        <v>23999.45</v>
      </c>
      <c r="S442" s="239">
        <f t="shared" si="336"/>
        <v>26828</v>
      </c>
      <c r="T442" s="239">
        <f t="shared" si="336"/>
        <v>32395.64</v>
      </c>
      <c r="U442" s="239">
        <f t="shared" si="336"/>
        <v>67800</v>
      </c>
      <c r="V442" s="239">
        <f t="shared" si="336"/>
        <v>191375.7</v>
      </c>
      <c r="W442" s="239">
        <f t="shared" si="336"/>
        <v>526206.64</v>
      </c>
      <c r="X442" s="112"/>
      <c r="Y442" s="112"/>
    </row>
    <row r="443" spans="1:51" s="226" customFormat="1" ht="18.75">
      <c r="A443" s="295" t="s">
        <v>635</v>
      </c>
      <c r="B443" s="241"/>
      <c r="C443" s="244"/>
      <c r="D443" s="244"/>
      <c r="E443" s="244"/>
      <c r="F443" s="241"/>
      <c r="G443" s="248"/>
      <c r="H443" s="246"/>
      <c r="I443" s="246"/>
      <c r="J443" s="247"/>
      <c r="K443" s="248"/>
      <c r="L443" s="248"/>
      <c r="M443" s="248"/>
      <c r="N443" s="248"/>
      <c r="O443" s="248"/>
      <c r="P443" s="248"/>
      <c r="Q443" s="248"/>
      <c r="R443" s="248"/>
      <c r="S443" s="248"/>
      <c r="T443" s="248"/>
      <c r="U443" s="248"/>
      <c r="V443" s="248"/>
      <c r="W443" s="248"/>
      <c r="X443" s="112"/>
      <c r="Y443" s="112"/>
    </row>
    <row r="444" spans="1:51" s="226" customFormat="1" ht="18.75">
      <c r="A444" s="295" t="s">
        <v>158</v>
      </c>
      <c r="B444" s="326"/>
      <c r="C444" s="244"/>
      <c r="D444" s="244"/>
      <c r="E444" s="244"/>
      <c r="F444" s="241"/>
      <c r="G444" s="248"/>
      <c r="H444" s="246"/>
      <c r="I444" s="246"/>
      <c r="J444" s="247"/>
      <c r="K444" s="248"/>
      <c r="L444" s="248"/>
      <c r="M444" s="248"/>
      <c r="N444" s="248"/>
      <c r="O444" s="248"/>
      <c r="P444" s="248"/>
      <c r="Q444" s="248"/>
      <c r="R444" s="248"/>
      <c r="S444" s="248"/>
      <c r="T444" s="248"/>
      <c r="U444" s="248"/>
      <c r="V444" s="248"/>
      <c r="W444" s="248"/>
      <c r="X444" s="112"/>
      <c r="Y444" s="112"/>
    </row>
    <row r="445" spans="1:51" s="226" customFormat="1" ht="18.75">
      <c r="A445" s="295" t="s">
        <v>159</v>
      </c>
      <c r="B445" s="326"/>
      <c r="C445" s="244"/>
      <c r="D445" s="241" t="s">
        <v>497</v>
      </c>
      <c r="E445" s="244"/>
      <c r="F445" s="241"/>
      <c r="G445" s="248"/>
      <c r="H445" s="246"/>
      <c r="I445" s="246"/>
      <c r="J445" s="247"/>
      <c r="K445" s="248"/>
      <c r="L445" s="248"/>
      <c r="M445" s="248"/>
      <c r="N445" s="248"/>
      <c r="O445" s="248"/>
      <c r="P445" s="248"/>
      <c r="Q445" s="248"/>
      <c r="R445" s="248"/>
      <c r="S445" s="248"/>
      <c r="T445" s="248"/>
      <c r="U445" s="248"/>
      <c r="V445" s="248"/>
      <c r="W445" s="248"/>
      <c r="X445" s="112"/>
      <c r="Y445" s="112"/>
    </row>
    <row r="446" spans="1:51" s="226" customFormat="1" ht="18.75">
      <c r="A446" s="295" t="s">
        <v>159</v>
      </c>
      <c r="B446" s="326"/>
      <c r="C446" s="244"/>
      <c r="D446" s="241" t="s">
        <v>62</v>
      </c>
      <c r="E446" s="244"/>
      <c r="F446" s="241"/>
      <c r="G446" s="248"/>
      <c r="H446" s="246"/>
      <c r="I446" s="246"/>
      <c r="J446" s="247"/>
      <c r="K446" s="248"/>
      <c r="L446" s="248"/>
      <c r="M446" s="248"/>
      <c r="N446" s="248"/>
      <c r="O446" s="248"/>
      <c r="P446" s="248"/>
      <c r="Q446" s="248"/>
      <c r="R446" s="248"/>
      <c r="S446" s="248"/>
      <c r="T446" s="248"/>
      <c r="U446" s="248"/>
      <c r="V446" s="248"/>
      <c r="W446" s="248"/>
      <c r="X446" s="112"/>
      <c r="Y446" s="112"/>
    </row>
    <row r="447" spans="1:51" s="226" customFormat="1" ht="18.75">
      <c r="A447" s="295" t="s">
        <v>159</v>
      </c>
      <c r="B447" s="326"/>
      <c r="C447" s="244"/>
      <c r="D447" s="241" t="s">
        <v>498</v>
      </c>
      <c r="E447" s="244"/>
      <c r="F447" s="241"/>
      <c r="G447" s="248"/>
      <c r="H447" s="246"/>
      <c r="I447" s="246"/>
      <c r="J447" s="247"/>
      <c r="K447" s="248"/>
      <c r="L447" s="248"/>
      <c r="M447" s="248"/>
      <c r="N447" s="248"/>
      <c r="O447" s="248"/>
      <c r="P447" s="248"/>
      <c r="Q447" s="248"/>
      <c r="R447" s="248"/>
      <c r="S447" s="248"/>
      <c r="T447" s="248"/>
      <c r="U447" s="248"/>
      <c r="V447" s="248"/>
      <c r="W447" s="248"/>
      <c r="X447" s="112"/>
      <c r="Y447" s="112"/>
    </row>
    <row r="448" spans="1:51" s="226" customFormat="1" ht="18.75">
      <c r="A448" s="295" t="s">
        <v>159</v>
      </c>
      <c r="B448" s="326"/>
      <c r="C448" s="244"/>
      <c r="D448" s="241" t="s">
        <v>499</v>
      </c>
      <c r="E448" s="244"/>
      <c r="F448" s="241"/>
      <c r="G448" s="248"/>
      <c r="H448" s="246"/>
      <c r="I448" s="246"/>
      <c r="J448" s="247"/>
      <c r="K448" s="248"/>
      <c r="L448" s="248"/>
      <c r="M448" s="248"/>
      <c r="N448" s="248"/>
      <c r="O448" s="248"/>
      <c r="P448" s="248"/>
      <c r="Q448" s="248"/>
      <c r="R448" s="248"/>
      <c r="S448" s="248"/>
      <c r="T448" s="248"/>
      <c r="U448" s="248"/>
      <c r="V448" s="248"/>
      <c r="W448" s="248"/>
      <c r="X448" s="112"/>
      <c r="Y448" s="112"/>
    </row>
    <row r="449" spans="1:25" s="226" customFormat="1" ht="18.75">
      <c r="A449" s="295" t="s">
        <v>159</v>
      </c>
      <c r="B449" s="326"/>
      <c r="C449" s="244"/>
      <c r="D449" s="241" t="s">
        <v>500</v>
      </c>
      <c r="E449" s="244"/>
      <c r="F449" s="241"/>
      <c r="G449" s="248"/>
      <c r="H449" s="246"/>
      <c r="I449" s="246"/>
      <c r="J449" s="247"/>
      <c r="K449" s="248"/>
      <c r="L449" s="248"/>
      <c r="M449" s="248"/>
      <c r="N449" s="248"/>
      <c r="O449" s="248"/>
      <c r="P449" s="248"/>
      <c r="Q449" s="248"/>
      <c r="R449" s="248"/>
      <c r="S449" s="248"/>
      <c r="T449" s="248"/>
      <c r="U449" s="248"/>
      <c r="V449" s="248"/>
      <c r="W449" s="248"/>
      <c r="X449" s="112"/>
      <c r="Y449" s="112"/>
    </row>
    <row r="450" spans="1:25" s="226" customFormat="1" ht="18.75">
      <c r="A450" s="295" t="s">
        <v>501</v>
      </c>
      <c r="B450" s="241"/>
      <c r="C450" s="244"/>
      <c r="D450" s="241"/>
      <c r="E450" s="244"/>
      <c r="F450" s="241"/>
      <c r="G450" s="248"/>
      <c r="H450" s="246"/>
      <c r="I450" s="246"/>
      <c r="J450" s="247"/>
      <c r="K450" s="248"/>
      <c r="L450" s="248"/>
      <c r="M450" s="248"/>
      <c r="N450" s="248"/>
      <c r="O450" s="248"/>
      <c r="P450" s="248"/>
      <c r="Q450" s="248"/>
      <c r="R450" s="248"/>
      <c r="S450" s="248"/>
      <c r="T450" s="248"/>
      <c r="U450" s="248"/>
      <c r="V450" s="248"/>
      <c r="W450" s="301"/>
      <c r="X450" s="112"/>
      <c r="Y450" s="112"/>
    </row>
    <row r="451" spans="1:25" s="262" customFormat="1">
      <c r="A451" s="330" t="s">
        <v>236</v>
      </c>
      <c r="B451" s="254"/>
      <c r="C451" s="254" t="s">
        <v>153</v>
      </c>
      <c r="D451" s="255" t="s">
        <v>538</v>
      </c>
      <c r="E451" s="254" t="s">
        <v>22</v>
      </c>
      <c r="F451" s="254" t="s">
        <v>154</v>
      </c>
      <c r="G451" s="303" t="s">
        <v>503</v>
      </c>
      <c r="H451" s="303" t="s">
        <v>505</v>
      </c>
      <c r="I451" s="303" t="s">
        <v>535</v>
      </c>
      <c r="J451" s="303" t="s">
        <v>507</v>
      </c>
      <c r="K451" s="304" t="s">
        <v>509</v>
      </c>
      <c r="L451" s="303" t="s">
        <v>511</v>
      </c>
      <c r="M451" s="303" t="s">
        <v>514</v>
      </c>
      <c r="N451" s="304" t="s">
        <v>669</v>
      </c>
      <c r="O451" s="304" t="s">
        <v>603</v>
      </c>
      <c r="P451" s="303" t="s">
        <v>518</v>
      </c>
      <c r="Q451" s="303" t="s">
        <v>517</v>
      </c>
      <c r="R451" s="303" t="s">
        <v>528</v>
      </c>
      <c r="S451" s="304" t="s">
        <v>485</v>
      </c>
      <c r="T451" s="303" t="s">
        <v>1785</v>
      </c>
      <c r="U451" s="303" t="s">
        <v>1787</v>
      </c>
      <c r="V451" s="303" t="s">
        <v>1788</v>
      </c>
      <c r="W451" s="303" t="s">
        <v>532</v>
      </c>
      <c r="X451" s="112"/>
      <c r="Y451" s="112"/>
    </row>
    <row r="452" spans="1:25" s="262" customFormat="1">
      <c r="A452" s="331" t="s">
        <v>155</v>
      </c>
      <c r="B452" s="329"/>
      <c r="C452" s="329" t="s">
        <v>540</v>
      </c>
      <c r="D452" s="256" t="s">
        <v>539</v>
      </c>
      <c r="E452" s="329" t="s">
        <v>21</v>
      </c>
      <c r="F452" s="329"/>
      <c r="G452" s="328" t="s">
        <v>504</v>
      </c>
      <c r="H452" s="328" t="s">
        <v>506</v>
      </c>
      <c r="I452" s="328" t="s">
        <v>537</v>
      </c>
      <c r="J452" s="328" t="s">
        <v>508</v>
      </c>
      <c r="K452" s="306" t="s">
        <v>510</v>
      </c>
      <c r="L452" s="328"/>
      <c r="M452" s="328"/>
      <c r="N452" s="306" t="s">
        <v>670</v>
      </c>
      <c r="O452" s="308" t="s">
        <v>611</v>
      </c>
      <c r="P452" s="328" t="s">
        <v>519</v>
      </c>
      <c r="Q452" s="328" t="s">
        <v>530</v>
      </c>
      <c r="R452" s="328" t="s">
        <v>529</v>
      </c>
      <c r="S452" s="308" t="s">
        <v>565</v>
      </c>
      <c r="T452" s="309" t="s">
        <v>1786</v>
      </c>
      <c r="U452" s="309" t="s">
        <v>377</v>
      </c>
      <c r="V452" s="309" t="s">
        <v>377</v>
      </c>
      <c r="W452" s="328" t="s">
        <v>531</v>
      </c>
      <c r="X452" s="112"/>
      <c r="Y452" s="112"/>
    </row>
    <row r="453" spans="1:25" s="262" customFormat="1">
      <c r="A453" s="179"/>
      <c r="B453" s="108"/>
      <c r="C453" s="106"/>
      <c r="D453" s="106"/>
      <c r="E453" s="107" t="s">
        <v>533</v>
      </c>
      <c r="F453" s="108"/>
      <c r="G453" s="239"/>
      <c r="H453" s="258"/>
      <c r="I453" s="258"/>
      <c r="J453" s="239"/>
      <c r="K453" s="239"/>
      <c r="L453" s="239"/>
      <c r="M453" s="239"/>
      <c r="N453" s="239"/>
      <c r="O453" s="239"/>
      <c r="P453" s="239"/>
      <c r="Q453" s="239"/>
      <c r="R453" s="239"/>
      <c r="S453" s="239"/>
      <c r="T453" s="239"/>
      <c r="U453" s="239"/>
      <c r="V453" s="239"/>
      <c r="W453" s="239"/>
      <c r="X453" s="112"/>
      <c r="Y453" s="112"/>
    </row>
    <row r="454" spans="1:25" s="262" customFormat="1">
      <c r="A454" s="179">
        <v>344</v>
      </c>
      <c r="B454" s="106">
        <v>1220</v>
      </c>
      <c r="C454" s="106">
        <v>1</v>
      </c>
      <c r="D454" s="106">
        <v>1</v>
      </c>
      <c r="E454" s="107" t="s">
        <v>157</v>
      </c>
      <c r="F454" s="108" t="s">
        <v>1662</v>
      </c>
      <c r="G454" s="109">
        <f t="shared" ref="G454:G474" si="337">VLOOKUP(E454,REMU,3,0)</f>
        <v>50</v>
      </c>
      <c r="H454" s="109">
        <f t="shared" ref="H454:H474" si="338">VLOOKUP(E454,REMU,4,0)</f>
        <v>39.299999999999997</v>
      </c>
      <c r="I454" s="109">
        <f t="shared" ref="I454:I474" si="339">VLOOKUP(E454,REMU,8,0)</f>
        <v>0</v>
      </c>
      <c r="J454" s="239">
        <f t="shared" ref="J454:J474" si="340">VLOOKUP(E454,REMU,7,0)</f>
        <v>684.63</v>
      </c>
      <c r="K454" s="109">
        <f t="shared" ref="K454:K474" si="341">VLOOKUP(E454,REMU,10,0)</f>
        <v>5</v>
      </c>
      <c r="L454" s="109">
        <f t="shared" ref="L454:L474" si="342">SUM(G454:K454)</f>
        <v>778.93</v>
      </c>
      <c r="M454" s="109">
        <f t="shared" ref="M454:M474" si="343">VLOOKUP(E454,REMU,12,0)</f>
        <v>95.75</v>
      </c>
      <c r="N454" s="109">
        <f t="shared" ref="N454:N474" si="344">VLOOKUP(E454,REMU,13,0)</f>
        <v>100</v>
      </c>
      <c r="O454" s="109">
        <f t="shared" ref="O454:O474" si="345">VLOOKUP(E454,REMU,19,0)</f>
        <v>120</v>
      </c>
      <c r="P454" s="109">
        <f t="shared" ref="P454:P474" si="346">VLOOKUP(E454,REMU,16,0)</f>
        <v>131.96</v>
      </c>
      <c r="Q454" s="109">
        <f t="shared" ref="Q454:Q474" si="347">VLOOKUP(E454,REMU,17,0)</f>
        <v>153.07</v>
      </c>
      <c r="R454" s="109">
        <f t="shared" ref="R454:R474" si="348">VLOOKUP(E454,REMU,18,0)</f>
        <v>177.57</v>
      </c>
      <c r="S454" s="109">
        <f t="shared" ref="S454:S474" si="349">VLOOKUP(E454,DSUP,2,FALSE)</f>
        <v>250</v>
      </c>
      <c r="T454" s="109">
        <f t="shared" ref="T454:T474" si="350">IF(F454="VACANTE",0,VLOOKUP(F454,HOMO,8,0))</f>
        <v>638.54</v>
      </c>
      <c r="U454" s="109">
        <f t="shared" ref="U454:U474" si="351">IF(F454="VACANTE",0,VLOOKUP(F454,HOMO,9,0))</f>
        <v>1170</v>
      </c>
      <c r="V454" s="109">
        <f t="shared" ref="V454:V474" si="352">+IF(D454=0,0,(VLOOKUP(E454,CATE,2,0)-L454-SUM(M454:U454)))</f>
        <v>3091.5</v>
      </c>
      <c r="W454" s="109">
        <f t="shared" ref="W454:W474" si="353">+L454+SUM(M454:V454)</f>
        <v>6707.32</v>
      </c>
      <c r="X454" s="112"/>
      <c r="Y454" s="112"/>
    </row>
    <row r="455" spans="1:25" s="262" customFormat="1">
      <c r="A455" s="179">
        <v>345</v>
      </c>
      <c r="B455" s="106">
        <v>1494</v>
      </c>
      <c r="C455" s="106">
        <v>1</v>
      </c>
      <c r="D455" s="106">
        <v>1</v>
      </c>
      <c r="E455" s="107" t="s">
        <v>157</v>
      </c>
      <c r="F455" s="108" t="s">
        <v>469</v>
      </c>
      <c r="G455" s="109">
        <f t="shared" si="337"/>
        <v>50</v>
      </c>
      <c r="H455" s="109">
        <f t="shared" si="338"/>
        <v>39.299999999999997</v>
      </c>
      <c r="I455" s="109">
        <f t="shared" si="339"/>
        <v>0</v>
      </c>
      <c r="J455" s="239">
        <f t="shared" si="340"/>
        <v>684.63</v>
      </c>
      <c r="K455" s="109">
        <f t="shared" si="341"/>
        <v>5</v>
      </c>
      <c r="L455" s="109">
        <f t="shared" si="342"/>
        <v>778.93</v>
      </c>
      <c r="M455" s="109">
        <f t="shared" si="343"/>
        <v>95.75</v>
      </c>
      <c r="N455" s="109">
        <f t="shared" si="344"/>
        <v>100</v>
      </c>
      <c r="O455" s="109">
        <f t="shared" si="345"/>
        <v>120</v>
      </c>
      <c r="P455" s="109">
        <f t="shared" si="346"/>
        <v>131.96</v>
      </c>
      <c r="Q455" s="109">
        <f t="shared" si="347"/>
        <v>153.07</v>
      </c>
      <c r="R455" s="109">
        <f t="shared" si="348"/>
        <v>177.57</v>
      </c>
      <c r="S455" s="109">
        <f t="shared" si="349"/>
        <v>250</v>
      </c>
      <c r="T455" s="109">
        <f t="shared" si="350"/>
        <v>0</v>
      </c>
      <c r="U455" s="109">
        <f t="shared" si="351"/>
        <v>1170</v>
      </c>
      <c r="V455" s="109">
        <f t="shared" si="352"/>
        <v>3730.04</v>
      </c>
      <c r="W455" s="109">
        <f t="shared" si="353"/>
        <v>6707.32</v>
      </c>
      <c r="X455" s="112"/>
      <c r="Y455" s="112"/>
    </row>
    <row r="456" spans="1:25" s="262" customFormat="1">
      <c r="A456" s="180">
        <v>348</v>
      </c>
      <c r="B456" s="110">
        <v>2591</v>
      </c>
      <c r="C456" s="106">
        <v>1</v>
      </c>
      <c r="D456" s="106">
        <v>1</v>
      </c>
      <c r="E456" s="107" t="s">
        <v>645</v>
      </c>
      <c r="F456" s="108" t="s">
        <v>502</v>
      </c>
      <c r="G456" s="109">
        <f t="shared" si="337"/>
        <v>25</v>
      </c>
      <c r="H456" s="109">
        <f t="shared" si="338"/>
        <v>20.16</v>
      </c>
      <c r="I456" s="109">
        <f t="shared" si="339"/>
        <v>0</v>
      </c>
      <c r="J456" s="239">
        <f t="shared" si="340"/>
        <v>481.8</v>
      </c>
      <c r="K456" s="109">
        <f t="shared" si="341"/>
        <v>0</v>
      </c>
      <c r="L456" s="109">
        <f t="shared" si="342"/>
        <v>526.96</v>
      </c>
      <c r="M456" s="109">
        <f t="shared" si="343"/>
        <v>56.33</v>
      </c>
      <c r="N456" s="109">
        <f t="shared" si="344"/>
        <v>100</v>
      </c>
      <c r="O456" s="109">
        <f t="shared" si="345"/>
        <v>50</v>
      </c>
      <c r="P456" s="109">
        <f t="shared" si="346"/>
        <v>89.33</v>
      </c>
      <c r="Q456" s="109">
        <f t="shared" si="347"/>
        <v>103.63</v>
      </c>
      <c r="R456" s="109">
        <f t="shared" si="348"/>
        <v>120.21</v>
      </c>
      <c r="S456" s="109">
        <f t="shared" si="349"/>
        <v>140</v>
      </c>
      <c r="T456" s="109">
        <f t="shared" si="350"/>
        <v>259.52999999999997</v>
      </c>
      <c r="U456" s="109">
        <f t="shared" si="351"/>
        <v>585</v>
      </c>
      <c r="V456" s="109">
        <f t="shared" si="352"/>
        <v>1322.67</v>
      </c>
      <c r="W456" s="109">
        <f t="shared" si="353"/>
        <v>3353.66</v>
      </c>
      <c r="X456" s="112"/>
      <c r="Y456" s="112"/>
    </row>
    <row r="457" spans="1:25" s="262" customFormat="1">
      <c r="A457" s="179">
        <v>371</v>
      </c>
      <c r="B457" s="106"/>
      <c r="C457" s="106">
        <v>1</v>
      </c>
      <c r="D457" s="106">
        <v>1</v>
      </c>
      <c r="E457" s="107" t="s">
        <v>156</v>
      </c>
      <c r="F457" s="108" t="s">
        <v>0</v>
      </c>
      <c r="G457" s="109">
        <f t="shared" si="337"/>
        <v>50</v>
      </c>
      <c r="H457" s="109">
        <f t="shared" si="338"/>
        <v>48.24</v>
      </c>
      <c r="I457" s="109">
        <f t="shared" si="339"/>
        <v>0</v>
      </c>
      <c r="J457" s="239">
        <f t="shared" si="340"/>
        <v>924.69</v>
      </c>
      <c r="K457" s="109">
        <f t="shared" si="341"/>
        <v>5</v>
      </c>
      <c r="L457" s="109">
        <f t="shared" si="342"/>
        <v>1027.93</v>
      </c>
      <c r="M457" s="109">
        <f t="shared" si="343"/>
        <v>112.65</v>
      </c>
      <c r="N457" s="109">
        <f t="shared" si="344"/>
        <v>100</v>
      </c>
      <c r="O457" s="109">
        <f t="shared" si="345"/>
        <v>120</v>
      </c>
      <c r="P457" s="109">
        <f t="shared" si="346"/>
        <v>174.5</v>
      </c>
      <c r="Q457" s="109">
        <f t="shared" si="347"/>
        <v>202.42</v>
      </c>
      <c r="R457" s="109">
        <f t="shared" si="348"/>
        <v>234.81</v>
      </c>
      <c r="S457" s="109">
        <f t="shared" si="349"/>
        <v>250</v>
      </c>
      <c r="T457" s="109">
        <f t="shared" si="350"/>
        <v>253.06</v>
      </c>
      <c r="U457" s="109">
        <f t="shared" si="351"/>
        <v>580</v>
      </c>
      <c r="V457" s="109">
        <f t="shared" si="352"/>
        <v>3651.95</v>
      </c>
      <c r="W457" s="109">
        <f t="shared" si="353"/>
        <v>6707.32</v>
      </c>
      <c r="X457" s="112"/>
      <c r="Y457" s="112"/>
    </row>
    <row r="458" spans="1:25" s="262" customFormat="1">
      <c r="A458" s="179">
        <v>950</v>
      </c>
      <c r="B458" s="106"/>
      <c r="C458" s="106">
        <v>1</v>
      </c>
      <c r="D458" s="106">
        <v>1</v>
      </c>
      <c r="E458" s="107" t="s">
        <v>645</v>
      </c>
      <c r="F458" s="108" t="s">
        <v>671</v>
      </c>
      <c r="G458" s="109">
        <f t="shared" si="337"/>
        <v>25</v>
      </c>
      <c r="H458" s="109">
        <f t="shared" ref="H458" si="354">VLOOKUP(E458,REMU,4,0)</f>
        <v>20.16</v>
      </c>
      <c r="I458" s="109">
        <f t="shared" ref="I458" si="355">VLOOKUP(E458,REMU,8,0)</f>
        <v>0</v>
      </c>
      <c r="J458" s="239">
        <f t="shared" ref="J458" si="356">VLOOKUP(E458,REMU,7,0)</f>
        <v>481.8</v>
      </c>
      <c r="K458" s="109">
        <f t="shared" ref="K458" si="357">VLOOKUP(E458,REMU,10,0)</f>
        <v>0</v>
      </c>
      <c r="L458" s="109">
        <f t="shared" ref="L458" si="358">SUM(G458:K458)</f>
        <v>526.96</v>
      </c>
      <c r="M458" s="109">
        <f t="shared" ref="M458" si="359">VLOOKUP(E458,REMU,12,0)</f>
        <v>56.33</v>
      </c>
      <c r="N458" s="109">
        <f t="shared" ref="N458" si="360">VLOOKUP(E458,REMU,13,0)</f>
        <v>100</v>
      </c>
      <c r="O458" s="109">
        <f t="shared" ref="O458" si="361">VLOOKUP(E458,REMU,19,0)</f>
        <v>50</v>
      </c>
      <c r="P458" s="109">
        <f t="shared" ref="P458" si="362">VLOOKUP(E458,REMU,16,0)</f>
        <v>89.33</v>
      </c>
      <c r="Q458" s="109">
        <f t="shared" ref="Q458" si="363">VLOOKUP(E458,REMU,17,0)</f>
        <v>103.63</v>
      </c>
      <c r="R458" s="109">
        <f t="shared" ref="R458" si="364">VLOOKUP(E458,REMU,18,0)</f>
        <v>120.21</v>
      </c>
      <c r="S458" s="109">
        <f t="shared" ref="S458" si="365">VLOOKUP(E458,DSUP,2,FALSE)</f>
        <v>140</v>
      </c>
      <c r="T458" s="109">
        <f t="shared" ref="T458" si="366">IF(F458="VACANTE",0,VLOOKUP(F458,HOMO,8,0))</f>
        <v>257.22000000000003</v>
      </c>
      <c r="U458" s="109">
        <f t="shared" ref="U458" si="367">IF(F458="VACANTE",0,VLOOKUP(F458,HOMO,9,0))</f>
        <v>585</v>
      </c>
      <c r="V458" s="109">
        <f t="shared" si="352"/>
        <v>1324.98</v>
      </c>
      <c r="W458" s="109">
        <f t="shared" si="353"/>
        <v>3353.66</v>
      </c>
      <c r="X458" s="112"/>
      <c r="Y458" s="112"/>
    </row>
    <row r="459" spans="1:25" s="262" customFormat="1">
      <c r="A459" s="179">
        <v>356</v>
      </c>
      <c r="B459" s="106">
        <v>3387</v>
      </c>
      <c r="C459" s="106">
        <v>1</v>
      </c>
      <c r="D459" s="106">
        <v>0</v>
      </c>
      <c r="E459" s="107" t="s">
        <v>161</v>
      </c>
      <c r="F459" s="108" t="s">
        <v>364</v>
      </c>
      <c r="G459" s="109">
        <f t="shared" si="337"/>
        <v>50</v>
      </c>
      <c r="H459" s="109">
        <f t="shared" si="338"/>
        <v>23.41</v>
      </c>
      <c r="I459" s="109">
        <f t="shared" si="339"/>
        <v>0</v>
      </c>
      <c r="J459" s="239">
        <f t="shared" si="340"/>
        <v>492.53</v>
      </c>
      <c r="K459" s="109">
        <f t="shared" si="341"/>
        <v>5</v>
      </c>
      <c r="L459" s="109">
        <f t="shared" si="342"/>
        <v>570.94000000000005</v>
      </c>
      <c r="M459" s="109">
        <f t="shared" si="343"/>
        <v>69.180000000000007</v>
      </c>
      <c r="N459" s="109">
        <f t="shared" si="344"/>
        <v>100</v>
      </c>
      <c r="O459" s="109">
        <f t="shared" si="345"/>
        <v>105</v>
      </c>
      <c r="P459" s="109">
        <f t="shared" si="346"/>
        <v>94.43</v>
      </c>
      <c r="Q459" s="109">
        <f t="shared" si="347"/>
        <v>109.54</v>
      </c>
      <c r="R459" s="109">
        <f t="shared" si="348"/>
        <v>127.06</v>
      </c>
      <c r="S459" s="109">
        <f t="shared" si="349"/>
        <v>180</v>
      </c>
      <c r="T459" s="109">
        <f t="shared" si="350"/>
        <v>0</v>
      </c>
      <c r="U459" s="109">
        <f t="shared" si="351"/>
        <v>0</v>
      </c>
      <c r="V459" s="109">
        <f t="shared" si="352"/>
        <v>0</v>
      </c>
      <c r="W459" s="109">
        <f t="shared" si="353"/>
        <v>1356.15</v>
      </c>
      <c r="X459" s="112"/>
      <c r="Y459" s="112"/>
    </row>
    <row r="460" spans="1:25" s="262" customFormat="1">
      <c r="A460" s="179">
        <v>349</v>
      </c>
      <c r="B460" s="106">
        <v>3221</v>
      </c>
      <c r="C460" s="106">
        <v>1</v>
      </c>
      <c r="D460" s="106">
        <v>2</v>
      </c>
      <c r="E460" s="107" t="s">
        <v>647</v>
      </c>
      <c r="F460" s="108" t="s">
        <v>364</v>
      </c>
      <c r="G460" s="109">
        <f t="shared" si="337"/>
        <v>25</v>
      </c>
      <c r="H460" s="109">
        <f t="shared" si="338"/>
        <v>17.36</v>
      </c>
      <c r="I460" s="109">
        <f t="shared" si="339"/>
        <v>0</v>
      </c>
      <c r="J460" s="239">
        <f t="shared" si="340"/>
        <v>412.6</v>
      </c>
      <c r="K460" s="109">
        <f t="shared" si="341"/>
        <v>0</v>
      </c>
      <c r="L460" s="109">
        <f t="shared" si="342"/>
        <v>454.96</v>
      </c>
      <c r="M460" s="109">
        <f t="shared" si="343"/>
        <v>47.88</v>
      </c>
      <c r="N460" s="109">
        <f t="shared" si="344"/>
        <v>100</v>
      </c>
      <c r="O460" s="109">
        <f t="shared" si="345"/>
        <v>40</v>
      </c>
      <c r="P460" s="109">
        <f t="shared" si="346"/>
        <v>76.459999999999994</v>
      </c>
      <c r="Q460" s="109">
        <f t="shared" si="347"/>
        <v>88.69</v>
      </c>
      <c r="R460" s="109">
        <f t="shared" si="348"/>
        <v>102.88</v>
      </c>
      <c r="S460" s="109">
        <f t="shared" si="349"/>
        <v>110</v>
      </c>
      <c r="T460" s="109">
        <f t="shared" si="350"/>
        <v>0</v>
      </c>
      <c r="U460" s="109">
        <f t="shared" si="351"/>
        <v>0</v>
      </c>
      <c r="V460" s="109">
        <f t="shared" si="352"/>
        <v>483.13</v>
      </c>
      <c r="W460" s="109">
        <f t="shared" si="353"/>
        <v>1504</v>
      </c>
      <c r="X460" s="112"/>
      <c r="Y460" s="112"/>
    </row>
    <row r="461" spans="1:25" s="262" customFormat="1">
      <c r="A461" s="180">
        <v>494</v>
      </c>
      <c r="B461" s="110">
        <v>4205</v>
      </c>
      <c r="C461" s="106">
        <v>1</v>
      </c>
      <c r="D461" s="106">
        <v>1</v>
      </c>
      <c r="E461" s="107" t="s">
        <v>157</v>
      </c>
      <c r="F461" s="108" t="s">
        <v>1</v>
      </c>
      <c r="G461" s="109">
        <f t="shared" si="337"/>
        <v>50</v>
      </c>
      <c r="H461" s="109">
        <f t="shared" si="338"/>
        <v>39.299999999999997</v>
      </c>
      <c r="I461" s="109">
        <f t="shared" si="339"/>
        <v>0</v>
      </c>
      <c r="J461" s="239">
        <f t="shared" si="340"/>
        <v>684.63</v>
      </c>
      <c r="K461" s="109">
        <f t="shared" si="341"/>
        <v>5</v>
      </c>
      <c r="L461" s="109">
        <f t="shared" si="342"/>
        <v>778.93</v>
      </c>
      <c r="M461" s="109">
        <f t="shared" si="343"/>
        <v>95.75</v>
      </c>
      <c r="N461" s="109">
        <f t="shared" si="344"/>
        <v>100</v>
      </c>
      <c r="O461" s="109">
        <f t="shared" si="345"/>
        <v>120</v>
      </c>
      <c r="P461" s="109">
        <f t="shared" si="346"/>
        <v>131.96</v>
      </c>
      <c r="Q461" s="109">
        <f t="shared" si="347"/>
        <v>153.07</v>
      </c>
      <c r="R461" s="109">
        <f t="shared" si="348"/>
        <v>177.57</v>
      </c>
      <c r="S461" s="109">
        <f t="shared" si="349"/>
        <v>250</v>
      </c>
      <c r="T461" s="109">
        <f t="shared" si="350"/>
        <v>283.17</v>
      </c>
      <c r="U461" s="109">
        <f t="shared" si="351"/>
        <v>560</v>
      </c>
      <c r="V461" s="109">
        <f t="shared" si="352"/>
        <v>4056.87</v>
      </c>
      <c r="W461" s="109">
        <f t="shared" si="353"/>
        <v>6707.32</v>
      </c>
      <c r="X461" s="112"/>
      <c r="Y461" s="112"/>
    </row>
    <row r="462" spans="1:25" s="262" customFormat="1">
      <c r="A462" s="180">
        <v>495</v>
      </c>
      <c r="B462" s="110">
        <v>4430</v>
      </c>
      <c r="C462" s="106">
        <v>1</v>
      </c>
      <c r="D462" s="106">
        <v>1</v>
      </c>
      <c r="E462" s="107" t="s">
        <v>160</v>
      </c>
      <c r="F462" s="108" t="s">
        <v>2</v>
      </c>
      <c r="G462" s="109">
        <f t="shared" si="337"/>
        <v>50</v>
      </c>
      <c r="H462" s="109">
        <f t="shared" si="338"/>
        <v>32.17</v>
      </c>
      <c r="I462" s="109">
        <f t="shared" si="339"/>
        <v>0</v>
      </c>
      <c r="J462" s="239">
        <f t="shared" si="340"/>
        <v>587.77</v>
      </c>
      <c r="K462" s="109">
        <f t="shared" si="341"/>
        <v>5</v>
      </c>
      <c r="L462" s="109">
        <f t="shared" si="342"/>
        <v>674.94</v>
      </c>
      <c r="M462" s="109">
        <f t="shared" si="343"/>
        <v>81.39</v>
      </c>
      <c r="N462" s="109">
        <f t="shared" si="344"/>
        <v>100</v>
      </c>
      <c r="O462" s="109">
        <f t="shared" si="345"/>
        <v>110</v>
      </c>
      <c r="P462" s="109">
        <f t="shared" si="346"/>
        <v>113.02</v>
      </c>
      <c r="Q462" s="109">
        <f t="shared" si="347"/>
        <v>131.11000000000001</v>
      </c>
      <c r="R462" s="109">
        <f t="shared" si="348"/>
        <v>152.08000000000001</v>
      </c>
      <c r="S462" s="109">
        <f t="shared" si="349"/>
        <v>210</v>
      </c>
      <c r="T462" s="109">
        <f t="shared" si="350"/>
        <v>284.27999999999997</v>
      </c>
      <c r="U462" s="109">
        <f t="shared" si="351"/>
        <v>560</v>
      </c>
      <c r="V462" s="109">
        <f t="shared" si="352"/>
        <v>591.17999999999995</v>
      </c>
      <c r="W462" s="109">
        <f t="shared" si="353"/>
        <v>3008</v>
      </c>
      <c r="X462" s="112"/>
      <c r="Y462" s="112"/>
    </row>
    <row r="463" spans="1:25" s="262" customFormat="1">
      <c r="A463" s="180">
        <v>496</v>
      </c>
      <c r="B463" s="110">
        <v>4255</v>
      </c>
      <c r="C463" s="106">
        <v>1</v>
      </c>
      <c r="D463" s="106">
        <v>1</v>
      </c>
      <c r="E463" s="107" t="s">
        <v>160</v>
      </c>
      <c r="F463" s="108" t="s">
        <v>1099</v>
      </c>
      <c r="G463" s="109">
        <f t="shared" si="337"/>
        <v>50</v>
      </c>
      <c r="H463" s="109">
        <f t="shared" si="338"/>
        <v>32.17</v>
      </c>
      <c r="I463" s="109">
        <f t="shared" si="339"/>
        <v>0</v>
      </c>
      <c r="J463" s="239">
        <f t="shared" si="340"/>
        <v>587.77</v>
      </c>
      <c r="K463" s="109">
        <f t="shared" si="341"/>
        <v>5</v>
      </c>
      <c r="L463" s="109">
        <f t="shared" si="342"/>
        <v>674.94</v>
      </c>
      <c r="M463" s="109">
        <f t="shared" si="343"/>
        <v>81.39</v>
      </c>
      <c r="N463" s="109">
        <f t="shared" si="344"/>
        <v>100</v>
      </c>
      <c r="O463" s="109">
        <f t="shared" si="345"/>
        <v>110</v>
      </c>
      <c r="P463" s="109">
        <f t="shared" si="346"/>
        <v>113.02</v>
      </c>
      <c r="Q463" s="109">
        <f t="shared" si="347"/>
        <v>131.11000000000001</v>
      </c>
      <c r="R463" s="109">
        <f t="shared" si="348"/>
        <v>152.08000000000001</v>
      </c>
      <c r="S463" s="109">
        <f t="shared" si="349"/>
        <v>210</v>
      </c>
      <c r="T463" s="109">
        <f t="shared" si="350"/>
        <v>284.44</v>
      </c>
      <c r="U463" s="109">
        <f t="shared" si="351"/>
        <v>560</v>
      </c>
      <c r="V463" s="109">
        <f t="shared" si="352"/>
        <v>591.02</v>
      </c>
      <c r="W463" s="109">
        <f t="shared" si="353"/>
        <v>3008</v>
      </c>
      <c r="X463" s="112"/>
      <c r="Y463" s="112"/>
    </row>
    <row r="464" spans="1:25" s="262" customFormat="1">
      <c r="A464" s="179">
        <v>513</v>
      </c>
      <c r="B464" s="106"/>
      <c r="C464" s="106">
        <v>1</v>
      </c>
      <c r="D464" s="106">
        <v>1</v>
      </c>
      <c r="E464" s="107" t="s">
        <v>160</v>
      </c>
      <c r="F464" s="108" t="s">
        <v>1128</v>
      </c>
      <c r="G464" s="109">
        <f t="shared" si="337"/>
        <v>50</v>
      </c>
      <c r="H464" s="109">
        <f t="shared" si="338"/>
        <v>32.17</v>
      </c>
      <c r="I464" s="109">
        <f t="shared" si="339"/>
        <v>0</v>
      </c>
      <c r="J464" s="239">
        <f t="shared" si="340"/>
        <v>587.77</v>
      </c>
      <c r="K464" s="109">
        <f t="shared" si="341"/>
        <v>5</v>
      </c>
      <c r="L464" s="109">
        <f t="shared" si="342"/>
        <v>674.94</v>
      </c>
      <c r="M464" s="109">
        <f t="shared" si="343"/>
        <v>81.39</v>
      </c>
      <c r="N464" s="109">
        <f t="shared" si="344"/>
        <v>100</v>
      </c>
      <c r="O464" s="109">
        <f t="shared" si="345"/>
        <v>110</v>
      </c>
      <c r="P464" s="109">
        <f t="shared" si="346"/>
        <v>113.02</v>
      </c>
      <c r="Q464" s="109">
        <f t="shared" si="347"/>
        <v>131.11000000000001</v>
      </c>
      <c r="R464" s="109">
        <f t="shared" si="348"/>
        <v>152.08000000000001</v>
      </c>
      <c r="S464" s="109">
        <f t="shared" si="349"/>
        <v>210</v>
      </c>
      <c r="T464" s="109">
        <f t="shared" si="350"/>
        <v>130.38</v>
      </c>
      <c r="U464" s="109">
        <f t="shared" si="351"/>
        <v>560</v>
      </c>
      <c r="V464" s="109">
        <f t="shared" si="352"/>
        <v>745.08</v>
      </c>
      <c r="W464" s="109">
        <f t="shared" si="353"/>
        <v>3008</v>
      </c>
      <c r="X464" s="112"/>
      <c r="Y464" s="112"/>
    </row>
    <row r="465" spans="1:25" s="262" customFormat="1">
      <c r="A465" s="179">
        <v>350</v>
      </c>
      <c r="B465" s="106">
        <v>2797</v>
      </c>
      <c r="C465" s="106">
        <v>1</v>
      </c>
      <c r="D465" s="106">
        <v>1</v>
      </c>
      <c r="E465" s="107" t="s">
        <v>647</v>
      </c>
      <c r="F465" s="108" t="s">
        <v>1327</v>
      </c>
      <c r="G465" s="109">
        <f t="shared" si="337"/>
        <v>25</v>
      </c>
      <c r="H465" s="109">
        <f t="shared" si="338"/>
        <v>17.36</v>
      </c>
      <c r="I465" s="109">
        <f t="shared" si="339"/>
        <v>0</v>
      </c>
      <c r="J465" s="239">
        <f t="shared" si="340"/>
        <v>412.6</v>
      </c>
      <c r="K465" s="109">
        <f t="shared" si="341"/>
        <v>0</v>
      </c>
      <c r="L465" s="109">
        <f t="shared" si="342"/>
        <v>454.96</v>
      </c>
      <c r="M465" s="109">
        <f t="shared" si="343"/>
        <v>47.88</v>
      </c>
      <c r="N465" s="109">
        <f t="shared" si="344"/>
        <v>100</v>
      </c>
      <c r="O465" s="109">
        <f t="shared" si="345"/>
        <v>40</v>
      </c>
      <c r="P465" s="109">
        <f t="shared" si="346"/>
        <v>76.459999999999994</v>
      </c>
      <c r="Q465" s="109">
        <f t="shared" si="347"/>
        <v>88.69</v>
      </c>
      <c r="R465" s="109">
        <f t="shared" si="348"/>
        <v>102.88</v>
      </c>
      <c r="S465" s="109">
        <f t="shared" si="349"/>
        <v>110</v>
      </c>
      <c r="T465" s="109">
        <f t="shared" si="350"/>
        <v>25.7</v>
      </c>
      <c r="U465" s="109">
        <f t="shared" si="351"/>
        <v>140</v>
      </c>
      <c r="V465" s="109">
        <f t="shared" si="352"/>
        <v>317.43</v>
      </c>
      <c r="W465" s="109">
        <f t="shared" si="353"/>
        <v>1504</v>
      </c>
      <c r="X465" s="112"/>
      <c r="Y465" s="112"/>
    </row>
    <row r="466" spans="1:25" s="262" customFormat="1">
      <c r="A466" s="179">
        <v>352</v>
      </c>
      <c r="B466" s="106">
        <v>4106</v>
      </c>
      <c r="C466" s="106">
        <v>1</v>
      </c>
      <c r="D466" s="106">
        <v>1</v>
      </c>
      <c r="E466" s="107" t="s">
        <v>161</v>
      </c>
      <c r="F466" s="108" t="s">
        <v>1156</v>
      </c>
      <c r="G466" s="109">
        <f t="shared" si="337"/>
        <v>50</v>
      </c>
      <c r="H466" s="109">
        <f t="shared" si="338"/>
        <v>23.41</v>
      </c>
      <c r="I466" s="109">
        <f t="shared" si="339"/>
        <v>0</v>
      </c>
      <c r="J466" s="239">
        <f t="shared" si="340"/>
        <v>492.53</v>
      </c>
      <c r="K466" s="109">
        <f t="shared" si="341"/>
        <v>5</v>
      </c>
      <c r="L466" s="109">
        <f t="shared" si="342"/>
        <v>570.94000000000005</v>
      </c>
      <c r="M466" s="109">
        <f t="shared" si="343"/>
        <v>69.180000000000007</v>
      </c>
      <c r="N466" s="109">
        <f t="shared" si="344"/>
        <v>100</v>
      </c>
      <c r="O466" s="109">
        <f t="shared" si="345"/>
        <v>105</v>
      </c>
      <c r="P466" s="109">
        <f t="shared" si="346"/>
        <v>94.43</v>
      </c>
      <c r="Q466" s="109">
        <f t="shared" si="347"/>
        <v>109.54</v>
      </c>
      <c r="R466" s="109">
        <f t="shared" si="348"/>
        <v>127.06</v>
      </c>
      <c r="S466" s="109">
        <f t="shared" si="349"/>
        <v>180</v>
      </c>
      <c r="T466" s="109">
        <f t="shared" si="350"/>
        <v>124.97</v>
      </c>
      <c r="U466" s="109">
        <f t="shared" si="351"/>
        <v>280</v>
      </c>
      <c r="V466" s="109">
        <f t="shared" si="352"/>
        <v>246.88</v>
      </c>
      <c r="W466" s="109">
        <f t="shared" si="353"/>
        <v>2008</v>
      </c>
      <c r="X466" s="112"/>
      <c r="Y466" s="112"/>
    </row>
    <row r="467" spans="1:25" s="262" customFormat="1">
      <c r="A467" s="179">
        <v>353</v>
      </c>
      <c r="B467" s="106">
        <v>5181</v>
      </c>
      <c r="C467" s="106">
        <v>1</v>
      </c>
      <c r="D467" s="106">
        <v>1</v>
      </c>
      <c r="E467" s="107" t="s">
        <v>161</v>
      </c>
      <c r="F467" s="108" t="s">
        <v>1258</v>
      </c>
      <c r="G467" s="109">
        <f t="shared" si="337"/>
        <v>50</v>
      </c>
      <c r="H467" s="109">
        <f t="shared" si="338"/>
        <v>23.41</v>
      </c>
      <c r="I467" s="109">
        <f t="shared" si="339"/>
        <v>0</v>
      </c>
      <c r="J467" s="239">
        <f t="shared" si="340"/>
        <v>492.53</v>
      </c>
      <c r="K467" s="109">
        <f t="shared" si="341"/>
        <v>5</v>
      </c>
      <c r="L467" s="109">
        <f t="shared" si="342"/>
        <v>570.94000000000005</v>
      </c>
      <c r="M467" s="109">
        <f t="shared" si="343"/>
        <v>69.180000000000007</v>
      </c>
      <c r="N467" s="109">
        <f t="shared" si="344"/>
        <v>100</v>
      </c>
      <c r="O467" s="109">
        <f t="shared" si="345"/>
        <v>105</v>
      </c>
      <c r="P467" s="109">
        <f t="shared" si="346"/>
        <v>94.43</v>
      </c>
      <c r="Q467" s="109">
        <f t="shared" si="347"/>
        <v>109.54</v>
      </c>
      <c r="R467" s="109">
        <f t="shared" si="348"/>
        <v>127.06</v>
      </c>
      <c r="S467" s="109">
        <f t="shared" si="349"/>
        <v>180</v>
      </c>
      <c r="T467" s="109">
        <f t="shared" si="350"/>
        <v>130.37</v>
      </c>
      <c r="U467" s="109">
        <f t="shared" si="351"/>
        <v>280</v>
      </c>
      <c r="V467" s="109">
        <f t="shared" si="352"/>
        <v>241.48</v>
      </c>
      <c r="W467" s="109">
        <f t="shared" si="353"/>
        <v>2008</v>
      </c>
      <c r="X467" s="112"/>
      <c r="Y467" s="112"/>
    </row>
    <row r="468" spans="1:25" s="262" customFormat="1">
      <c r="A468" s="179">
        <v>461</v>
      </c>
      <c r="B468" s="106">
        <v>4335</v>
      </c>
      <c r="C468" s="106">
        <v>1</v>
      </c>
      <c r="D468" s="106">
        <v>1</v>
      </c>
      <c r="E468" s="107" t="s">
        <v>160</v>
      </c>
      <c r="F468" s="108" t="s">
        <v>672</v>
      </c>
      <c r="G468" s="109">
        <f t="shared" si="337"/>
        <v>50</v>
      </c>
      <c r="H468" s="109">
        <f t="shared" si="338"/>
        <v>32.17</v>
      </c>
      <c r="I468" s="109">
        <f t="shared" si="339"/>
        <v>0</v>
      </c>
      <c r="J468" s="239">
        <f t="shared" si="340"/>
        <v>587.77</v>
      </c>
      <c r="K468" s="109">
        <f t="shared" si="341"/>
        <v>5</v>
      </c>
      <c r="L468" s="109">
        <f t="shared" si="342"/>
        <v>674.94</v>
      </c>
      <c r="M468" s="109">
        <f t="shared" si="343"/>
        <v>81.39</v>
      </c>
      <c r="N468" s="109">
        <f t="shared" si="344"/>
        <v>100</v>
      </c>
      <c r="O468" s="109">
        <f t="shared" si="345"/>
        <v>110</v>
      </c>
      <c r="P468" s="109">
        <f t="shared" si="346"/>
        <v>113.02</v>
      </c>
      <c r="Q468" s="109">
        <f t="shared" si="347"/>
        <v>131.11000000000001</v>
      </c>
      <c r="R468" s="109">
        <f t="shared" si="348"/>
        <v>152.08000000000001</v>
      </c>
      <c r="S468" s="109">
        <f t="shared" si="349"/>
        <v>210</v>
      </c>
      <c r="T468" s="109">
        <f t="shared" si="350"/>
        <v>0</v>
      </c>
      <c r="U468" s="109">
        <f t="shared" si="351"/>
        <v>0</v>
      </c>
      <c r="V468" s="109">
        <f t="shared" si="352"/>
        <v>1435.46</v>
      </c>
      <c r="W468" s="109">
        <f t="shared" si="353"/>
        <v>3008</v>
      </c>
      <c r="X468" s="112"/>
      <c r="Y468" s="112"/>
    </row>
    <row r="469" spans="1:25" s="262" customFormat="1">
      <c r="A469" s="180">
        <v>180</v>
      </c>
      <c r="B469" s="110"/>
      <c r="C469" s="106">
        <v>1</v>
      </c>
      <c r="D469" s="106">
        <v>1</v>
      </c>
      <c r="E469" s="107" t="s">
        <v>160</v>
      </c>
      <c r="F469" s="108" t="s">
        <v>1245</v>
      </c>
      <c r="G469" s="109">
        <f t="shared" si="337"/>
        <v>50</v>
      </c>
      <c r="H469" s="109">
        <f t="shared" si="338"/>
        <v>32.17</v>
      </c>
      <c r="I469" s="109">
        <f t="shared" si="339"/>
        <v>0</v>
      </c>
      <c r="J469" s="239">
        <f t="shared" si="340"/>
        <v>587.77</v>
      </c>
      <c r="K469" s="109">
        <f t="shared" si="341"/>
        <v>5</v>
      </c>
      <c r="L469" s="109">
        <f t="shared" si="342"/>
        <v>674.94</v>
      </c>
      <c r="M469" s="109">
        <f t="shared" si="343"/>
        <v>81.39</v>
      </c>
      <c r="N469" s="109">
        <f t="shared" si="344"/>
        <v>100</v>
      </c>
      <c r="O469" s="109">
        <f t="shared" si="345"/>
        <v>110</v>
      </c>
      <c r="P469" s="109">
        <f t="shared" si="346"/>
        <v>113.02</v>
      </c>
      <c r="Q469" s="109">
        <f t="shared" si="347"/>
        <v>131.11000000000001</v>
      </c>
      <c r="R469" s="109">
        <f t="shared" si="348"/>
        <v>152.08000000000001</v>
      </c>
      <c r="S469" s="109">
        <f t="shared" si="349"/>
        <v>210</v>
      </c>
      <c r="T469" s="109">
        <f t="shared" si="350"/>
        <v>130.37</v>
      </c>
      <c r="U469" s="109">
        <f t="shared" si="351"/>
        <v>280</v>
      </c>
      <c r="V469" s="109">
        <f t="shared" si="352"/>
        <v>1025.0899999999999</v>
      </c>
      <c r="W469" s="109">
        <f t="shared" si="353"/>
        <v>3008</v>
      </c>
      <c r="X469" s="112"/>
      <c r="Y469" s="112"/>
    </row>
    <row r="470" spans="1:25" s="262" customFormat="1">
      <c r="A470" s="179">
        <v>359</v>
      </c>
      <c r="B470" s="106">
        <v>4907</v>
      </c>
      <c r="C470" s="106">
        <v>1</v>
      </c>
      <c r="D470" s="106">
        <v>1</v>
      </c>
      <c r="E470" s="107" t="s">
        <v>161</v>
      </c>
      <c r="F470" s="264" t="s">
        <v>1866</v>
      </c>
      <c r="G470" s="109">
        <f t="shared" si="337"/>
        <v>50</v>
      </c>
      <c r="H470" s="109">
        <f t="shared" si="338"/>
        <v>23.41</v>
      </c>
      <c r="I470" s="109">
        <f t="shared" si="339"/>
        <v>0</v>
      </c>
      <c r="J470" s="239">
        <f t="shared" si="340"/>
        <v>492.53</v>
      </c>
      <c r="K470" s="109">
        <f t="shared" si="341"/>
        <v>5</v>
      </c>
      <c r="L470" s="109">
        <f t="shared" si="342"/>
        <v>570.94000000000005</v>
      </c>
      <c r="M470" s="109">
        <f t="shared" si="343"/>
        <v>69.180000000000007</v>
      </c>
      <c r="N470" s="109">
        <f t="shared" si="344"/>
        <v>100</v>
      </c>
      <c r="O470" s="109">
        <f t="shared" si="345"/>
        <v>105</v>
      </c>
      <c r="P470" s="109">
        <f t="shared" si="346"/>
        <v>94.43</v>
      </c>
      <c r="Q470" s="109">
        <f t="shared" si="347"/>
        <v>109.54</v>
      </c>
      <c r="R470" s="109">
        <f t="shared" si="348"/>
        <v>127.06</v>
      </c>
      <c r="S470" s="109">
        <f t="shared" si="349"/>
        <v>180</v>
      </c>
      <c r="T470" s="109">
        <f t="shared" si="350"/>
        <v>0</v>
      </c>
      <c r="U470" s="109">
        <f t="shared" si="351"/>
        <v>0</v>
      </c>
      <c r="V470" s="109">
        <f t="shared" si="352"/>
        <v>651.85</v>
      </c>
      <c r="W470" s="109">
        <f t="shared" si="353"/>
        <v>2008</v>
      </c>
      <c r="X470" s="112"/>
      <c r="Y470" s="112"/>
    </row>
    <row r="471" spans="1:25" s="262" customFormat="1">
      <c r="A471" s="179">
        <v>360</v>
      </c>
      <c r="B471" s="106">
        <v>4193</v>
      </c>
      <c r="C471" s="106">
        <v>1</v>
      </c>
      <c r="D471" s="106">
        <v>1</v>
      </c>
      <c r="E471" s="107" t="s">
        <v>644</v>
      </c>
      <c r="F471" s="108" t="s">
        <v>1337</v>
      </c>
      <c r="G471" s="109">
        <f t="shared" si="337"/>
        <v>25</v>
      </c>
      <c r="H471" s="109">
        <f t="shared" si="338"/>
        <v>14.37</v>
      </c>
      <c r="I471" s="109">
        <f t="shared" si="339"/>
        <v>0</v>
      </c>
      <c r="J471" s="239">
        <f t="shared" si="340"/>
        <v>343.6</v>
      </c>
      <c r="K471" s="109">
        <f t="shared" si="341"/>
        <v>0</v>
      </c>
      <c r="L471" s="109">
        <f t="shared" si="342"/>
        <v>382.97</v>
      </c>
      <c r="M471" s="109">
        <f t="shared" si="343"/>
        <v>40.700000000000003</v>
      </c>
      <c r="N471" s="109">
        <f t="shared" si="344"/>
        <v>100</v>
      </c>
      <c r="O471" s="109">
        <f t="shared" si="345"/>
        <v>30</v>
      </c>
      <c r="P471" s="109">
        <f t="shared" si="346"/>
        <v>63.79</v>
      </c>
      <c r="Q471" s="109">
        <f t="shared" si="347"/>
        <v>74</v>
      </c>
      <c r="R471" s="109">
        <f t="shared" si="348"/>
        <v>85.84</v>
      </c>
      <c r="S471" s="109">
        <f t="shared" si="349"/>
        <v>80</v>
      </c>
      <c r="T471" s="109">
        <f t="shared" si="350"/>
        <v>14.7</v>
      </c>
      <c r="U471" s="109">
        <f t="shared" si="351"/>
        <v>140</v>
      </c>
      <c r="V471" s="109">
        <f t="shared" si="352"/>
        <v>-8</v>
      </c>
      <c r="W471" s="109">
        <f t="shared" si="353"/>
        <v>1004</v>
      </c>
      <c r="X471" s="112"/>
      <c r="Y471" s="112"/>
    </row>
    <row r="472" spans="1:25" s="262" customFormat="1">
      <c r="A472" s="179">
        <v>385</v>
      </c>
      <c r="B472" s="106">
        <v>4068</v>
      </c>
      <c r="C472" s="106">
        <v>1</v>
      </c>
      <c r="D472" s="106">
        <v>1</v>
      </c>
      <c r="E472" s="107" t="s">
        <v>644</v>
      </c>
      <c r="F472" s="108" t="s">
        <v>445</v>
      </c>
      <c r="G472" s="109">
        <f t="shared" si="337"/>
        <v>25</v>
      </c>
      <c r="H472" s="109">
        <f t="shared" si="338"/>
        <v>14.37</v>
      </c>
      <c r="I472" s="109">
        <f t="shared" si="339"/>
        <v>0</v>
      </c>
      <c r="J472" s="239">
        <f t="shared" si="340"/>
        <v>343.6</v>
      </c>
      <c r="K472" s="109">
        <f t="shared" si="341"/>
        <v>0</v>
      </c>
      <c r="L472" s="109">
        <f t="shared" si="342"/>
        <v>382.97</v>
      </c>
      <c r="M472" s="109">
        <f t="shared" si="343"/>
        <v>40.700000000000003</v>
      </c>
      <c r="N472" s="109">
        <f t="shared" si="344"/>
        <v>100</v>
      </c>
      <c r="O472" s="109">
        <f t="shared" si="345"/>
        <v>30</v>
      </c>
      <c r="P472" s="109">
        <f t="shared" si="346"/>
        <v>63.79</v>
      </c>
      <c r="Q472" s="109">
        <f t="shared" si="347"/>
        <v>74</v>
      </c>
      <c r="R472" s="109">
        <f t="shared" si="348"/>
        <v>85.84</v>
      </c>
      <c r="S472" s="109">
        <f t="shared" si="349"/>
        <v>80</v>
      </c>
      <c r="T472" s="109">
        <f t="shared" si="350"/>
        <v>0</v>
      </c>
      <c r="U472" s="109">
        <f t="shared" si="351"/>
        <v>140</v>
      </c>
      <c r="V472" s="109">
        <f t="shared" si="352"/>
        <v>6.7</v>
      </c>
      <c r="W472" s="109">
        <f t="shared" si="353"/>
        <v>1004</v>
      </c>
      <c r="X472" s="112"/>
      <c r="Y472" s="112"/>
    </row>
    <row r="473" spans="1:25" s="262" customFormat="1">
      <c r="A473" s="179">
        <v>361</v>
      </c>
      <c r="B473" s="106"/>
      <c r="C473" s="106">
        <v>1</v>
      </c>
      <c r="D473" s="106">
        <v>0</v>
      </c>
      <c r="E473" s="107" t="s">
        <v>756</v>
      </c>
      <c r="F473" s="108" t="s">
        <v>364</v>
      </c>
      <c r="G473" s="109">
        <f t="shared" si="337"/>
        <v>50</v>
      </c>
      <c r="H473" s="109">
        <f t="shared" si="338"/>
        <v>20.75</v>
      </c>
      <c r="I473" s="109">
        <f t="shared" si="339"/>
        <v>0</v>
      </c>
      <c r="J473" s="239">
        <f t="shared" si="340"/>
        <v>338.21</v>
      </c>
      <c r="K473" s="109">
        <f t="shared" si="341"/>
        <v>5</v>
      </c>
      <c r="L473" s="109">
        <f t="shared" si="342"/>
        <v>413.96</v>
      </c>
      <c r="M473" s="109">
        <f t="shared" si="343"/>
        <v>58.8</v>
      </c>
      <c r="N473" s="109">
        <f t="shared" si="344"/>
        <v>100</v>
      </c>
      <c r="O473" s="109">
        <f t="shared" si="345"/>
        <v>20</v>
      </c>
      <c r="P473" s="109">
        <f t="shared" si="346"/>
        <v>67.650000000000006</v>
      </c>
      <c r="Q473" s="109">
        <f t="shared" si="347"/>
        <v>78.47</v>
      </c>
      <c r="R473" s="109">
        <f t="shared" si="348"/>
        <v>91.03</v>
      </c>
      <c r="S473" s="109">
        <f t="shared" si="349"/>
        <v>150</v>
      </c>
      <c r="T473" s="109">
        <f t="shared" si="350"/>
        <v>0</v>
      </c>
      <c r="U473" s="109">
        <f t="shared" si="351"/>
        <v>0</v>
      </c>
      <c r="V473" s="109">
        <f t="shared" si="352"/>
        <v>0</v>
      </c>
      <c r="W473" s="109">
        <f t="shared" si="353"/>
        <v>979.91</v>
      </c>
      <c r="X473" s="112"/>
      <c r="Y473" s="112"/>
    </row>
    <row r="474" spans="1:25" s="262" customFormat="1">
      <c r="A474" s="179">
        <v>362</v>
      </c>
      <c r="B474" s="106"/>
      <c r="C474" s="106">
        <v>1</v>
      </c>
      <c r="D474" s="106">
        <v>0</v>
      </c>
      <c r="E474" s="107" t="s">
        <v>756</v>
      </c>
      <c r="F474" s="108" t="s">
        <v>364</v>
      </c>
      <c r="G474" s="109">
        <f t="shared" si="337"/>
        <v>50</v>
      </c>
      <c r="H474" s="109">
        <f t="shared" si="338"/>
        <v>20.75</v>
      </c>
      <c r="I474" s="109">
        <f t="shared" si="339"/>
        <v>0</v>
      </c>
      <c r="J474" s="239">
        <f t="shared" si="340"/>
        <v>338.21</v>
      </c>
      <c r="K474" s="109">
        <f t="shared" si="341"/>
        <v>5</v>
      </c>
      <c r="L474" s="109">
        <f t="shared" si="342"/>
        <v>413.96</v>
      </c>
      <c r="M474" s="109">
        <f t="shared" si="343"/>
        <v>58.8</v>
      </c>
      <c r="N474" s="109">
        <f t="shared" si="344"/>
        <v>100</v>
      </c>
      <c r="O474" s="109">
        <f t="shared" si="345"/>
        <v>20</v>
      </c>
      <c r="P474" s="109">
        <f t="shared" si="346"/>
        <v>67.650000000000006</v>
      </c>
      <c r="Q474" s="109">
        <f t="shared" si="347"/>
        <v>78.47</v>
      </c>
      <c r="R474" s="109">
        <f t="shared" si="348"/>
        <v>91.03</v>
      </c>
      <c r="S474" s="109">
        <f t="shared" si="349"/>
        <v>150</v>
      </c>
      <c r="T474" s="109">
        <f t="shared" si="350"/>
        <v>0</v>
      </c>
      <c r="U474" s="109">
        <f t="shared" si="351"/>
        <v>0</v>
      </c>
      <c r="V474" s="109">
        <f t="shared" si="352"/>
        <v>0</v>
      </c>
      <c r="W474" s="109">
        <f t="shared" si="353"/>
        <v>979.91</v>
      </c>
      <c r="X474" s="112"/>
      <c r="Y474" s="112"/>
    </row>
    <row r="475" spans="1:25" s="262" customFormat="1">
      <c r="A475" s="179"/>
      <c r="B475" s="108"/>
      <c r="C475" s="106">
        <f>SUM(C454:C474)</f>
        <v>21</v>
      </c>
      <c r="D475" s="106">
        <f>COUNTIF(D454:D474,"1")</f>
        <v>17</v>
      </c>
      <c r="E475" s="106"/>
      <c r="F475" s="106" t="s">
        <v>545</v>
      </c>
      <c r="G475" s="239">
        <f t="shared" ref="G475:L475" si="368">SUM(G454:G474)</f>
        <v>900</v>
      </c>
      <c r="H475" s="239">
        <f t="shared" si="368"/>
        <v>565.91</v>
      </c>
      <c r="I475" s="239">
        <f t="shared" si="368"/>
        <v>0</v>
      </c>
      <c r="J475" s="239">
        <f t="shared" si="368"/>
        <v>11039.97</v>
      </c>
      <c r="K475" s="239">
        <f t="shared" si="368"/>
        <v>75</v>
      </c>
      <c r="L475" s="239">
        <f t="shared" si="368"/>
        <v>12580.88</v>
      </c>
      <c r="M475" s="239">
        <f t="shared" ref="M475:W475" si="369">SUM(M454:M474)</f>
        <v>1490.99</v>
      </c>
      <c r="N475" s="239">
        <f t="shared" si="369"/>
        <v>2100</v>
      </c>
      <c r="O475" s="239">
        <f t="shared" si="369"/>
        <v>1730</v>
      </c>
      <c r="P475" s="239">
        <f t="shared" si="369"/>
        <v>2107.66</v>
      </c>
      <c r="Q475" s="239">
        <f t="shared" si="369"/>
        <v>2444.92</v>
      </c>
      <c r="R475" s="239">
        <f t="shared" si="369"/>
        <v>2836.08</v>
      </c>
      <c r="S475" s="239">
        <f t="shared" si="369"/>
        <v>3730</v>
      </c>
      <c r="T475" s="239">
        <f t="shared" si="369"/>
        <v>2816.73</v>
      </c>
      <c r="U475" s="239">
        <f t="shared" si="369"/>
        <v>7590</v>
      </c>
      <c r="V475" s="239">
        <f t="shared" si="369"/>
        <v>23505.31</v>
      </c>
      <c r="W475" s="239">
        <f t="shared" si="369"/>
        <v>62932.57</v>
      </c>
      <c r="X475" s="112"/>
      <c r="Y475" s="112"/>
    </row>
    <row r="476" spans="1:25" s="226" customFormat="1" ht="18.75">
      <c r="A476" s="295" t="s">
        <v>63</v>
      </c>
      <c r="B476" s="241"/>
      <c r="C476" s="244"/>
      <c r="D476" s="244"/>
      <c r="E476" s="244"/>
      <c r="F476" s="241"/>
      <c r="G476" s="248"/>
      <c r="H476" s="246"/>
      <c r="I476" s="246"/>
      <c r="J476" s="247"/>
      <c r="K476" s="248"/>
      <c r="L476" s="248"/>
      <c r="M476" s="248"/>
      <c r="N476" s="248"/>
      <c r="O476" s="248"/>
      <c r="P476" s="248"/>
      <c r="Q476" s="248"/>
      <c r="R476" s="248"/>
      <c r="S476" s="248" t="s">
        <v>587</v>
      </c>
      <c r="T476" s="248"/>
      <c r="U476" s="248"/>
      <c r="V476" s="248"/>
      <c r="W476" s="301"/>
      <c r="X476" s="112"/>
      <c r="Y476" s="112"/>
    </row>
    <row r="477" spans="1:25" s="262" customFormat="1">
      <c r="A477" s="330" t="s">
        <v>236</v>
      </c>
      <c r="B477" s="254"/>
      <c r="C477" s="254" t="s">
        <v>153</v>
      </c>
      <c r="D477" s="255" t="s">
        <v>538</v>
      </c>
      <c r="E477" s="254" t="s">
        <v>22</v>
      </c>
      <c r="F477" s="254" t="s">
        <v>154</v>
      </c>
      <c r="G477" s="303" t="s">
        <v>503</v>
      </c>
      <c r="H477" s="303" t="s">
        <v>505</v>
      </c>
      <c r="I477" s="303" t="s">
        <v>535</v>
      </c>
      <c r="J477" s="303" t="s">
        <v>507</v>
      </c>
      <c r="K477" s="304" t="s">
        <v>509</v>
      </c>
      <c r="L477" s="303" t="s">
        <v>511</v>
      </c>
      <c r="M477" s="303" t="s">
        <v>514</v>
      </c>
      <c r="N477" s="304" t="s">
        <v>669</v>
      </c>
      <c r="O477" s="304" t="s">
        <v>603</v>
      </c>
      <c r="P477" s="303" t="s">
        <v>518</v>
      </c>
      <c r="Q477" s="303" t="s">
        <v>517</v>
      </c>
      <c r="R477" s="303" t="s">
        <v>528</v>
      </c>
      <c r="S477" s="304" t="s">
        <v>485</v>
      </c>
      <c r="T477" s="303" t="s">
        <v>1785</v>
      </c>
      <c r="U477" s="303" t="s">
        <v>1787</v>
      </c>
      <c r="V477" s="303" t="s">
        <v>1788</v>
      </c>
      <c r="W477" s="303" t="s">
        <v>532</v>
      </c>
      <c r="X477" s="112"/>
      <c r="Y477" s="112"/>
    </row>
    <row r="478" spans="1:25" s="262" customFormat="1">
      <c r="A478" s="331" t="s">
        <v>155</v>
      </c>
      <c r="B478" s="329"/>
      <c r="C478" s="329" t="s">
        <v>540</v>
      </c>
      <c r="D478" s="256" t="s">
        <v>539</v>
      </c>
      <c r="E478" s="329" t="s">
        <v>21</v>
      </c>
      <c r="F478" s="329"/>
      <c r="G478" s="328" t="s">
        <v>504</v>
      </c>
      <c r="H478" s="328" t="s">
        <v>506</v>
      </c>
      <c r="I478" s="328" t="s">
        <v>537</v>
      </c>
      <c r="J478" s="328" t="s">
        <v>508</v>
      </c>
      <c r="K478" s="306" t="s">
        <v>510</v>
      </c>
      <c r="L478" s="328"/>
      <c r="M478" s="328"/>
      <c r="N478" s="306" t="s">
        <v>670</v>
      </c>
      <c r="O478" s="308" t="s">
        <v>611</v>
      </c>
      <c r="P478" s="328" t="s">
        <v>519</v>
      </c>
      <c r="Q478" s="328" t="s">
        <v>530</v>
      </c>
      <c r="R478" s="328" t="s">
        <v>529</v>
      </c>
      <c r="S478" s="308" t="s">
        <v>565</v>
      </c>
      <c r="T478" s="309" t="s">
        <v>1786</v>
      </c>
      <c r="U478" s="309" t="s">
        <v>377</v>
      </c>
      <c r="V478" s="309" t="s">
        <v>377</v>
      </c>
      <c r="W478" s="328" t="s">
        <v>531</v>
      </c>
      <c r="X478" s="112"/>
      <c r="Y478" s="112"/>
    </row>
    <row r="479" spans="1:25" s="262" customFormat="1">
      <c r="A479" s="179"/>
      <c r="B479" s="108"/>
      <c r="C479" s="106"/>
      <c r="D479" s="106"/>
      <c r="E479" s="107" t="s">
        <v>533</v>
      </c>
      <c r="F479" s="108"/>
      <c r="G479" s="239"/>
      <c r="H479" s="258"/>
      <c r="I479" s="258"/>
      <c r="J479" s="239"/>
      <c r="K479" s="239"/>
      <c r="L479" s="239"/>
      <c r="M479" s="239"/>
      <c r="N479" s="239"/>
      <c r="O479" s="239"/>
      <c r="P479" s="239"/>
      <c r="Q479" s="239"/>
      <c r="R479" s="239"/>
      <c r="S479" s="239"/>
      <c r="T479" s="239"/>
      <c r="U479" s="239"/>
      <c r="V479" s="239"/>
      <c r="W479" s="239"/>
      <c r="X479" s="112"/>
      <c r="Y479" s="112"/>
    </row>
    <row r="480" spans="1:25" s="262" customFormat="1">
      <c r="A480" s="179">
        <v>342</v>
      </c>
      <c r="B480" s="106"/>
      <c r="C480" s="106">
        <v>1</v>
      </c>
      <c r="D480" s="106">
        <v>1</v>
      </c>
      <c r="E480" s="107" t="s">
        <v>156</v>
      </c>
      <c r="F480" s="108" t="s">
        <v>1642</v>
      </c>
      <c r="G480" s="109">
        <f t="shared" ref="G480:G502" si="370">VLOOKUP(E480,REMU,3,0)</f>
        <v>50</v>
      </c>
      <c r="H480" s="109">
        <f t="shared" ref="H480:H502" si="371">VLOOKUP(E480,REMU,4,0)</f>
        <v>48.24</v>
      </c>
      <c r="I480" s="109">
        <f t="shared" ref="I480:I502" si="372">VLOOKUP(E480,REMU,8,0)</f>
        <v>0</v>
      </c>
      <c r="J480" s="239">
        <f t="shared" ref="J480:J502" si="373">VLOOKUP(E480,REMU,7,0)</f>
        <v>924.69</v>
      </c>
      <c r="K480" s="109">
        <f t="shared" ref="K480:K502" si="374">VLOOKUP(E480,REMU,10,0)</f>
        <v>5</v>
      </c>
      <c r="L480" s="109">
        <f t="shared" ref="L480:L502" si="375">SUM(G480:K480)</f>
        <v>1027.93</v>
      </c>
      <c r="M480" s="109">
        <f t="shared" ref="M480:M502" si="376">VLOOKUP(E480,REMU,12,0)</f>
        <v>112.65</v>
      </c>
      <c r="N480" s="109">
        <f t="shared" ref="N480:N502" si="377">VLOOKUP(E480,REMU,13,0)</f>
        <v>100</v>
      </c>
      <c r="O480" s="109">
        <f t="shared" ref="O480:O502" si="378">VLOOKUP(E480,REMU,19,0)</f>
        <v>120</v>
      </c>
      <c r="P480" s="109">
        <f t="shared" ref="P480:P502" si="379">VLOOKUP(E480,REMU,16,0)</f>
        <v>174.5</v>
      </c>
      <c r="Q480" s="109">
        <f t="shared" ref="Q480:Q502" si="380">VLOOKUP(E480,REMU,17,0)</f>
        <v>202.42</v>
      </c>
      <c r="R480" s="109">
        <f t="shared" ref="R480:R502" si="381">VLOOKUP(E480,REMU,18,0)</f>
        <v>234.81</v>
      </c>
      <c r="S480" s="109">
        <f t="shared" ref="S480:S502" si="382">VLOOKUP(E480,DSUP,2,FALSE)</f>
        <v>250</v>
      </c>
      <c r="T480" s="109">
        <f t="shared" ref="T480:T502" si="383">IF(F480="VACANTE",0,VLOOKUP(F480,HOMO,8,0))</f>
        <v>642.13</v>
      </c>
      <c r="U480" s="109">
        <f t="shared" ref="U480:U502" si="384">IF(F480="VACANTE",0,VLOOKUP(F480,HOMO,9,0))</f>
        <v>1200</v>
      </c>
      <c r="V480" s="109">
        <f t="shared" ref="V480:V502" si="385">+IF(D480=0,0,(VLOOKUP(E480,CATE,2,0)-L480-SUM(M480:U480)))</f>
        <v>2642.88</v>
      </c>
      <c r="W480" s="109">
        <f t="shared" ref="W480:W502" si="386">+L480+SUM(M480:V480)</f>
        <v>6707.32</v>
      </c>
      <c r="X480" s="112"/>
      <c r="Y480" s="112"/>
    </row>
    <row r="481" spans="1:25" s="262" customFormat="1">
      <c r="A481" s="179">
        <v>363</v>
      </c>
      <c r="B481" s="106">
        <v>2038</v>
      </c>
      <c r="C481" s="106">
        <v>1</v>
      </c>
      <c r="D481" s="106">
        <v>1</v>
      </c>
      <c r="E481" s="107" t="s">
        <v>156</v>
      </c>
      <c r="F481" s="108" t="s">
        <v>3</v>
      </c>
      <c r="G481" s="109">
        <f t="shared" si="370"/>
        <v>50</v>
      </c>
      <c r="H481" s="109">
        <f t="shared" si="371"/>
        <v>48.24</v>
      </c>
      <c r="I481" s="109">
        <f t="shared" si="372"/>
        <v>0</v>
      </c>
      <c r="J481" s="239">
        <f t="shared" si="373"/>
        <v>924.69</v>
      </c>
      <c r="K481" s="109">
        <f t="shared" si="374"/>
        <v>5</v>
      </c>
      <c r="L481" s="109">
        <f t="shared" si="375"/>
        <v>1027.93</v>
      </c>
      <c r="M481" s="109">
        <f t="shared" si="376"/>
        <v>112.65</v>
      </c>
      <c r="N481" s="109">
        <f t="shared" si="377"/>
        <v>100</v>
      </c>
      <c r="O481" s="109">
        <f t="shared" si="378"/>
        <v>120</v>
      </c>
      <c r="P481" s="109">
        <f t="shared" si="379"/>
        <v>174.5</v>
      </c>
      <c r="Q481" s="109">
        <f t="shared" si="380"/>
        <v>202.42</v>
      </c>
      <c r="R481" s="109">
        <f t="shared" si="381"/>
        <v>234.81</v>
      </c>
      <c r="S481" s="109">
        <f t="shared" si="382"/>
        <v>250</v>
      </c>
      <c r="T481" s="109">
        <f t="shared" si="383"/>
        <v>634.53</v>
      </c>
      <c r="U481" s="109">
        <f t="shared" si="384"/>
        <v>1200</v>
      </c>
      <c r="V481" s="109">
        <f t="shared" si="385"/>
        <v>2650.48</v>
      </c>
      <c r="W481" s="109">
        <f t="shared" si="386"/>
        <v>6707.32</v>
      </c>
      <c r="X481" s="112"/>
      <c r="Y481" s="112"/>
    </row>
    <row r="482" spans="1:25" s="262" customFormat="1">
      <c r="A482" s="179">
        <v>387</v>
      </c>
      <c r="B482" s="106"/>
      <c r="C482" s="106">
        <v>1</v>
      </c>
      <c r="D482" s="106">
        <v>1</v>
      </c>
      <c r="E482" s="107" t="s">
        <v>156</v>
      </c>
      <c r="F482" s="108" t="s">
        <v>1756</v>
      </c>
      <c r="G482" s="109">
        <f t="shared" si="370"/>
        <v>50</v>
      </c>
      <c r="H482" s="109">
        <f t="shared" si="371"/>
        <v>48.24</v>
      </c>
      <c r="I482" s="109">
        <f t="shared" si="372"/>
        <v>0</v>
      </c>
      <c r="J482" s="239">
        <f t="shared" si="373"/>
        <v>924.69</v>
      </c>
      <c r="K482" s="109">
        <f t="shared" si="374"/>
        <v>5</v>
      </c>
      <c r="L482" s="109">
        <f t="shared" si="375"/>
        <v>1027.93</v>
      </c>
      <c r="M482" s="109">
        <f t="shared" si="376"/>
        <v>112.65</v>
      </c>
      <c r="N482" s="109">
        <f t="shared" si="377"/>
        <v>100</v>
      </c>
      <c r="O482" s="109">
        <f t="shared" si="378"/>
        <v>120</v>
      </c>
      <c r="P482" s="109">
        <f t="shared" si="379"/>
        <v>174.5</v>
      </c>
      <c r="Q482" s="109">
        <f t="shared" si="380"/>
        <v>202.42</v>
      </c>
      <c r="R482" s="109">
        <f t="shared" si="381"/>
        <v>234.81</v>
      </c>
      <c r="S482" s="109">
        <f t="shared" si="382"/>
        <v>250</v>
      </c>
      <c r="T482" s="109">
        <f t="shared" si="383"/>
        <v>251.64</v>
      </c>
      <c r="U482" s="109">
        <f t="shared" si="384"/>
        <v>585</v>
      </c>
      <c r="V482" s="109">
        <f t="shared" si="385"/>
        <v>3648.37</v>
      </c>
      <c r="W482" s="109">
        <f t="shared" si="386"/>
        <v>6707.32</v>
      </c>
      <c r="X482" s="112"/>
      <c r="Y482" s="112"/>
    </row>
    <row r="483" spans="1:25" s="262" customFormat="1">
      <c r="A483" s="179">
        <v>364</v>
      </c>
      <c r="B483" s="106">
        <v>2821</v>
      </c>
      <c r="C483" s="106">
        <v>1</v>
      </c>
      <c r="D483" s="106">
        <v>1</v>
      </c>
      <c r="E483" s="107" t="s">
        <v>157</v>
      </c>
      <c r="F483" s="108" t="s">
        <v>1738</v>
      </c>
      <c r="G483" s="109">
        <f t="shared" si="370"/>
        <v>50</v>
      </c>
      <c r="H483" s="109">
        <f t="shared" si="371"/>
        <v>39.299999999999997</v>
      </c>
      <c r="I483" s="109">
        <f t="shared" si="372"/>
        <v>0</v>
      </c>
      <c r="J483" s="239">
        <f t="shared" si="373"/>
        <v>684.63</v>
      </c>
      <c r="K483" s="109">
        <f t="shared" si="374"/>
        <v>5</v>
      </c>
      <c r="L483" s="109">
        <f t="shared" si="375"/>
        <v>778.93</v>
      </c>
      <c r="M483" s="109">
        <f t="shared" si="376"/>
        <v>95.75</v>
      </c>
      <c r="N483" s="109">
        <f t="shared" si="377"/>
        <v>100</v>
      </c>
      <c r="O483" s="109">
        <f t="shared" si="378"/>
        <v>120</v>
      </c>
      <c r="P483" s="109">
        <f t="shared" si="379"/>
        <v>131.96</v>
      </c>
      <c r="Q483" s="109">
        <f t="shared" si="380"/>
        <v>153.07</v>
      </c>
      <c r="R483" s="109">
        <f t="shared" si="381"/>
        <v>177.57</v>
      </c>
      <c r="S483" s="109">
        <f t="shared" si="382"/>
        <v>250</v>
      </c>
      <c r="T483" s="109">
        <f t="shared" si="383"/>
        <v>258.44</v>
      </c>
      <c r="U483" s="109">
        <f t="shared" si="384"/>
        <v>585</v>
      </c>
      <c r="V483" s="109">
        <f t="shared" si="385"/>
        <v>4056.6</v>
      </c>
      <c r="W483" s="109">
        <f t="shared" si="386"/>
        <v>6707.32</v>
      </c>
      <c r="X483" s="112"/>
      <c r="Y483" s="112"/>
    </row>
    <row r="484" spans="1:25" s="262" customFormat="1">
      <c r="A484" s="179">
        <v>365</v>
      </c>
      <c r="B484" s="106">
        <v>2039</v>
      </c>
      <c r="C484" s="106">
        <v>1</v>
      </c>
      <c r="D484" s="106">
        <v>1</v>
      </c>
      <c r="E484" s="107" t="s">
        <v>157</v>
      </c>
      <c r="F484" s="108" t="s">
        <v>4</v>
      </c>
      <c r="G484" s="109">
        <f t="shared" si="370"/>
        <v>50</v>
      </c>
      <c r="H484" s="109">
        <f t="shared" si="371"/>
        <v>39.299999999999997</v>
      </c>
      <c r="I484" s="109">
        <f t="shared" si="372"/>
        <v>0</v>
      </c>
      <c r="J484" s="239">
        <f t="shared" si="373"/>
        <v>684.63</v>
      </c>
      <c r="K484" s="109">
        <f t="shared" si="374"/>
        <v>5</v>
      </c>
      <c r="L484" s="109">
        <f t="shared" si="375"/>
        <v>778.93</v>
      </c>
      <c r="M484" s="109">
        <f t="shared" si="376"/>
        <v>95.75</v>
      </c>
      <c r="N484" s="109">
        <f t="shared" si="377"/>
        <v>100</v>
      </c>
      <c r="O484" s="109">
        <f t="shared" si="378"/>
        <v>120</v>
      </c>
      <c r="P484" s="109">
        <f t="shared" si="379"/>
        <v>131.96</v>
      </c>
      <c r="Q484" s="109">
        <f t="shared" si="380"/>
        <v>153.07</v>
      </c>
      <c r="R484" s="109">
        <f t="shared" si="381"/>
        <v>177.57</v>
      </c>
      <c r="S484" s="109">
        <f t="shared" si="382"/>
        <v>250</v>
      </c>
      <c r="T484" s="109">
        <f t="shared" si="383"/>
        <v>627.71</v>
      </c>
      <c r="U484" s="109">
        <f t="shared" si="384"/>
        <v>1170</v>
      </c>
      <c r="V484" s="109">
        <f t="shared" si="385"/>
        <v>3102.33</v>
      </c>
      <c r="W484" s="109">
        <f t="shared" si="386"/>
        <v>6707.32</v>
      </c>
      <c r="X484" s="112"/>
      <c r="Y484" s="112"/>
    </row>
    <row r="485" spans="1:25" s="262" customFormat="1">
      <c r="A485" s="179">
        <v>366</v>
      </c>
      <c r="B485" s="106"/>
      <c r="C485" s="106">
        <v>1</v>
      </c>
      <c r="D485" s="106">
        <v>1</v>
      </c>
      <c r="E485" s="107" t="s">
        <v>157</v>
      </c>
      <c r="F485" s="108" t="s">
        <v>6</v>
      </c>
      <c r="G485" s="109">
        <f t="shared" si="370"/>
        <v>50</v>
      </c>
      <c r="H485" s="109">
        <f t="shared" si="371"/>
        <v>39.299999999999997</v>
      </c>
      <c r="I485" s="109">
        <f t="shared" si="372"/>
        <v>0</v>
      </c>
      <c r="J485" s="239">
        <f t="shared" si="373"/>
        <v>684.63</v>
      </c>
      <c r="K485" s="109">
        <f t="shared" si="374"/>
        <v>5</v>
      </c>
      <c r="L485" s="109">
        <f t="shared" si="375"/>
        <v>778.93</v>
      </c>
      <c r="M485" s="109">
        <f t="shared" si="376"/>
        <v>95.75</v>
      </c>
      <c r="N485" s="109">
        <f t="shared" si="377"/>
        <v>100</v>
      </c>
      <c r="O485" s="109">
        <f t="shared" si="378"/>
        <v>120</v>
      </c>
      <c r="P485" s="109">
        <f t="shared" si="379"/>
        <v>131.96</v>
      </c>
      <c r="Q485" s="109">
        <f t="shared" si="380"/>
        <v>153.07</v>
      </c>
      <c r="R485" s="109">
        <f t="shared" si="381"/>
        <v>177.57</v>
      </c>
      <c r="S485" s="109">
        <f t="shared" si="382"/>
        <v>250</v>
      </c>
      <c r="T485" s="109">
        <f t="shared" si="383"/>
        <v>619.25</v>
      </c>
      <c r="U485" s="109">
        <f t="shared" si="384"/>
        <v>1170</v>
      </c>
      <c r="V485" s="109">
        <f t="shared" si="385"/>
        <v>3110.79</v>
      </c>
      <c r="W485" s="109">
        <f t="shared" si="386"/>
        <v>6707.32</v>
      </c>
      <c r="X485" s="112"/>
      <c r="Y485" s="112"/>
    </row>
    <row r="486" spans="1:25" s="262" customFormat="1">
      <c r="A486" s="179">
        <v>942</v>
      </c>
      <c r="B486" s="106"/>
      <c r="C486" s="106">
        <v>1</v>
      </c>
      <c r="D486" s="106">
        <v>1</v>
      </c>
      <c r="E486" s="107" t="s">
        <v>157</v>
      </c>
      <c r="F486" s="108" t="s">
        <v>7</v>
      </c>
      <c r="G486" s="109">
        <f t="shared" si="370"/>
        <v>50</v>
      </c>
      <c r="H486" s="109">
        <f t="shared" si="371"/>
        <v>39.299999999999997</v>
      </c>
      <c r="I486" s="109">
        <f t="shared" si="372"/>
        <v>0</v>
      </c>
      <c r="J486" s="239">
        <f t="shared" si="373"/>
        <v>684.63</v>
      </c>
      <c r="K486" s="109">
        <f t="shared" si="374"/>
        <v>5</v>
      </c>
      <c r="L486" s="109">
        <f t="shared" si="375"/>
        <v>778.93</v>
      </c>
      <c r="M486" s="109">
        <f t="shared" si="376"/>
        <v>95.75</v>
      </c>
      <c r="N486" s="109">
        <f t="shared" si="377"/>
        <v>100</v>
      </c>
      <c r="O486" s="109">
        <f t="shared" si="378"/>
        <v>120</v>
      </c>
      <c r="P486" s="109">
        <f t="shared" si="379"/>
        <v>131.96</v>
      </c>
      <c r="Q486" s="109">
        <f t="shared" si="380"/>
        <v>153.07</v>
      </c>
      <c r="R486" s="109">
        <f t="shared" si="381"/>
        <v>177.57</v>
      </c>
      <c r="S486" s="109">
        <f t="shared" si="382"/>
        <v>250</v>
      </c>
      <c r="T486" s="109">
        <f t="shared" si="383"/>
        <v>634.62</v>
      </c>
      <c r="U486" s="109">
        <f t="shared" si="384"/>
        <v>1170</v>
      </c>
      <c r="V486" s="109">
        <f t="shared" si="385"/>
        <v>3095.42</v>
      </c>
      <c r="W486" s="109">
        <f t="shared" si="386"/>
        <v>6707.32</v>
      </c>
      <c r="X486" s="112"/>
      <c r="Y486" s="112"/>
    </row>
    <row r="487" spans="1:25" s="262" customFormat="1">
      <c r="A487" s="179">
        <v>583</v>
      </c>
      <c r="B487" s="106">
        <v>2505</v>
      </c>
      <c r="C487" s="106">
        <v>1</v>
      </c>
      <c r="D487" s="106">
        <v>1</v>
      </c>
      <c r="E487" s="107" t="s">
        <v>157</v>
      </c>
      <c r="F487" s="108" t="s">
        <v>1753</v>
      </c>
      <c r="G487" s="109">
        <f t="shared" si="370"/>
        <v>50</v>
      </c>
      <c r="H487" s="109">
        <f t="shared" si="371"/>
        <v>39.299999999999997</v>
      </c>
      <c r="I487" s="109">
        <f t="shared" si="372"/>
        <v>0</v>
      </c>
      <c r="J487" s="239">
        <f t="shared" si="373"/>
        <v>684.63</v>
      </c>
      <c r="K487" s="109">
        <f t="shared" si="374"/>
        <v>5</v>
      </c>
      <c r="L487" s="109">
        <f t="shared" si="375"/>
        <v>778.93</v>
      </c>
      <c r="M487" s="109">
        <f t="shared" si="376"/>
        <v>95.75</v>
      </c>
      <c r="N487" s="109">
        <f t="shared" si="377"/>
        <v>100</v>
      </c>
      <c r="O487" s="109">
        <f t="shared" si="378"/>
        <v>120</v>
      </c>
      <c r="P487" s="109">
        <f t="shared" si="379"/>
        <v>131.96</v>
      </c>
      <c r="Q487" s="109">
        <f t="shared" si="380"/>
        <v>153.07</v>
      </c>
      <c r="R487" s="109">
        <f t="shared" si="381"/>
        <v>177.57</v>
      </c>
      <c r="S487" s="109">
        <f t="shared" si="382"/>
        <v>250</v>
      </c>
      <c r="T487" s="109">
        <f t="shared" si="383"/>
        <v>250.06</v>
      </c>
      <c r="U487" s="109">
        <f t="shared" si="384"/>
        <v>585</v>
      </c>
      <c r="V487" s="109">
        <f t="shared" si="385"/>
        <v>4064.98</v>
      </c>
      <c r="W487" s="109">
        <f t="shared" si="386"/>
        <v>6707.32</v>
      </c>
      <c r="X487" s="112"/>
      <c r="Y487" s="112"/>
    </row>
    <row r="488" spans="1:25" s="262" customFormat="1">
      <c r="A488" s="179">
        <v>368</v>
      </c>
      <c r="B488" s="106">
        <v>2833</v>
      </c>
      <c r="C488" s="106">
        <v>1</v>
      </c>
      <c r="D488" s="106">
        <v>0</v>
      </c>
      <c r="E488" s="107" t="s">
        <v>645</v>
      </c>
      <c r="F488" s="108" t="s">
        <v>364</v>
      </c>
      <c r="G488" s="109">
        <f t="shared" si="370"/>
        <v>25</v>
      </c>
      <c r="H488" s="109">
        <f t="shared" si="371"/>
        <v>20.16</v>
      </c>
      <c r="I488" s="109">
        <f t="shared" si="372"/>
        <v>0</v>
      </c>
      <c r="J488" s="239">
        <f t="shared" si="373"/>
        <v>481.8</v>
      </c>
      <c r="K488" s="109">
        <f t="shared" si="374"/>
        <v>0</v>
      </c>
      <c r="L488" s="109">
        <f t="shared" si="375"/>
        <v>526.96</v>
      </c>
      <c r="M488" s="109">
        <f t="shared" si="376"/>
        <v>56.33</v>
      </c>
      <c r="N488" s="109">
        <f t="shared" si="377"/>
        <v>100</v>
      </c>
      <c r="O488" s="109">
        <f t="shared" si="378"/>
        <v>50</v>
      </c>
      <c r="P488" s="109">
        <f t="shared" si="379"/>
        <v>89.33</v>
      </c>
      <c r="Q488" s="109">
        <f t="shared" si="380"/>
        <v>103.63</v>
      </c>
      <c r="R488" s="109">
        <f t="shared" si="381"/>
        <v>120.21</v>
      </c>
      <c r="S488" s="109">
        <f t="shared" si="382"/>
        <v>140</v>
      </c>
      <c r="T488" s="109">
        <f t="shared" si="383"/>
        <v>0</v>
      </c>
      <c r="U488" s="109">
        <f t="shared" si="384"/>
        <v>0</v>
      </c>
      <c r="V488" s="109">
        <f t="shared" si="385"/>
        <v>0</v>
      </c>
      <c r="W488" s="109">
        <f t="shared" si="386"/>
        <v>1186.46</v>
      </c>
      <c r="X488" s="112"/>
      <c r="Y488" s="112"/>
    </row>
    <row r="489" spans="1:25" s="262" customFormat="1">
      <c r="A489" s="180">
        <v>288</v>
      </c>
      <c r="B489" s="110"/>
      <c r="C489" s="106">
        <v>1</v>
      </c>
      <c r="D489" s="106">
        <v>1</v>
      </c>
      <c r="E489" s="107" t="s">
        <v>644</v>
      </c>
      <c r="F489" s="111" t="s">
        <v>1920</v>
      </c>
      <c r="G489" s="109">
        <f t="shared" si="370"/>
        <v>25</v>
      </c>
      <c r="H489" s="109">
        <f t="shared" si="371"/>
        <v>14.37</v>
      </c>
      <c r="I489" s="109">
        <f t="shared" si="372"/>
        <v>0</v>
      </c>
      <c r="J489" s="239">
        <f t="shared" si="373"/>
        <v>343.6</v>
      </c>
      <c r="K489" s="109">
        <f t="shared" si="374"/>
        <v>0</v>
      </c>
      <c r="L489" s="109">
        <f t="shared" si="375"/>
        <v>382.97</v>
      </c>
      <c r="M489" s="109">
        <f t="shared" si="376"/>
        <v>40.700000000000003</v>
      </c>
      <c r="N489" s="109">
        <f t="shared" si="377"/>
        <v>100</v>
      </c>
      <c r="O489" s="109">
        <f t="shared" si="378"/>
        <v>30</v>
      </c>
      <c r="P489" s="109">
        <f t="shared" si="379"/>
        <v>63.79</v>
      </c>
      <c r="Q489" s="109">
        <f t="shared" si="380"/>
        <v>74</v>
      </c>
      <c r="R489" s="109">
        <f t="shared" si="381"/>
        <v>85.84</v>
      </c>
      <c r="S489" s="109">
        <f t="shared" si="382"/>
        <v>80</v>
      </c>
      <c r="T489" s="109">
        <f t="shared" si="383"/>
        <v>0</v>
      </c>
      <c r="U489" s="109">
        <f t="shared" si="384"/>
        <v>0</v>
      </c>
      <c r="V489" s="109">
        <f t="shared" si="385"/>
        <v>146.69999999999999</v>
      </c>
      <c r="W489" s="109">
        <f t="shared" si="386"/>
        <v>1004</v>
      </c>
      <c r="X489" s="112"/>
      <c r="Y489" s="112"/>
    </row>
    <row r="490" spans="1:25" s="262" customFormat="1">
      <c r="A490" s="179">
        <v>372</v>
      </c>
      <c r="B490" s="106">
        <v>2929</v>
      </c>
      <c r="C490" s="106">
        <v>1</v>
      </c>
      <c r="D490" s="106">
        <v>1</v>
      </c>
      <c r="E490" s="107" t="s">
        <v>157</v>
      </c>
      <c r="F490" s="108" t="s">
        <v>9</v>
      </c>
      <c r="G490" s="109">
        <f t="shared" si="370"/>
        <v>50</v>
      </c>
      <c r="H490" s="109">
        <f t="shared" si="371"/>
        <v>39.299999999999997</v>
      </c>
      <c r="I490" s="109">
        <f t="shared" si="372"/>
        <v>0</v>
      </c>
      <c r="J490" s="239">
        <f t="shared" si="373"/>
        <v>684.63</v>
      </c>
      <c r="K490" s="109">
        <f t="shared" si="374"/>
        <v>5</v>
      </c>
      <c r="L490" s="109">
        <f t="shared" si="375"/>
        <v>778.93</v>
      </c>
      <c r="M490" s="109">
        <f t="shared" si="376"/>
        <v>95.75</v>
      </c>
      <c r="N490" s="109">
        <f t="shared" si="377"/>
        <v>100</v>
      </c>
      <c r="O490" s="109">
        <f t="shared" si="378"/>
        <v>120</v>
      </c>
      <c r="P490" s="109">
        <f t="shared" si="379"/>
        <v>131.96</v>
      </c>
      <c r="Q490" s="109">
        <f t="shared" si="380"/>
        <v>153.07</v>
      </c>
      <c r="R490" s="109">
        <f t="shared" si="381"/>
        <v>177.57</v>
      </c>
      <c r="S490" s="109">
        <f t="shared" si="382"/>
        <v>250</v>
      </c>
      <c r="T490" s="109">
        <f t="shared" si="383"/>
        <v>277.07</v>
      </c>
      <c r="U490" s="109">
        <f t="shared" si="384"/>
        <v>560</v>
      </c>
      <c r="V490" s="109">
        <f t="shared" si="385"/>
        <v>4062.97</v>
      </c>
      <c r="W490" s="109">
        <f t="shared" si="386"/>
        <v>6707.32</v>
      </c>
      <c r="X490" s="112"/>
      <c r="Y490" s="112"/>
    </row>
    <row r="491" spans="1:25" s="262" customFormat="1">
      <c r="A491" s="179">
        <v>373</v>
      </c>
      <c r="B491" s="106"/>
      <c r="C491" s="106">
        <v>1</v>
      </c>
      <c r="D491" s="106">
        <v>1</v>
      </c>
      <c r="E491" s="107" t="s">
        <v>160</v>
      </c>
      <c r="F491" s="108" t="s">
        <v>1095</v>
      </c>
      <c r="G491" s="109">
        <f t="shared" si="370"/>
        <v>50</v>
      </c>
      <c r="H491" s="109">
        <f t="shared" si="371"/>
        <v>32.17</v>
      </c>
      <c r="I491" s="109">
        <f t="shared" si="372"/>
        <v>0</v>
      </c>
      <c r="J491" s="239">
        <f t="shared" si="373"/>
        <v>587.77</v>
      </c>
      <c r="K491" s="109">
        <f t="shared" si="374"/>
        <v>5</v>
      </c>
      <c r="L491" s="109">
        <f t="shared" si="375"/>
        <v>674.94</v>
      </c>
      <c r="M491" s="109">
        <f t="shared" si="376"/>
        <v>81.39</v>
      </c>
      <c r="N491" s="109">
        <f t="shared" si="377"/>
        <v>100</v>
      </c>
      <c r="O491" s="109">
        <f t="shared" si="378"/>
        <v>110</v>
      </c>
      <c r="P491" s="109">
        <f t="shared" si="379"/>
        <v>113.02</v>
      </c>
      <c r="Q491" s="109">
        <f t="shared" si="380"/>
        <v>131.11000000000001</v>
      </c>
      <c r="R491" s="109">
        <f t="shared" si="381"/>
        <v>152.08000000000001</v>
      </c>
      <c r="S491" s="109">
        <f t="shared" si="382"/>
        <v>210</v>
      </c>
      <c r="T491" s="109">
        <f t="shared" si="383"/>
        <v>283.17</v>
      </c>
      <c r="U491" s="109">
        <f t="shared" si="384"/>
        <v>560</v>
      </c>
      <c r="V491" s="109">
        <f t="shared" si="385"/>
        <v>592.29</v>
      </c>
      <c r="W491" s="109">
        <f t="shared" si="386"/>
        <v>3008</v>
      </c>
      <c r="X491" s="112"/>
      <c r="Y491" s="112"/>
    </row>
    <row r="492" spans="1:25" s="262" customFormat="1">
      <c r="A492" s="179">
        <v>488</v>
      </c>
      <c r="B492" s="106">
        <v>4014</v>
      </c>
      <c r="C492" s="106">
        <v>1</v>
      </c>
      <c r="D492" s="106">
        <v>1</v>
      </c>
      <c r="E492" s="107" t="s">
        <v>157</v>
      </c>
      <c r="F492" s="108" t="s">
        <v>1135</v>
      </c>
      <c r="G492" s="109">
        <f t="shared" si="370"/>
        <v>50</v>
      </c>
      <c r="H492" s="109">
        <f t="shared" si="371"/>
        <v>39.299999999999997</v>
      </c>
      <c r="I492" s="109">
        <f t="shared" si="372"/>
        <v>0</v>
      </c>
      <c r="J492" s="239">
        <f t="shared" si="373"/>
        <v>684.63</v>
      </c>
      <c r="K492" s="109">
        <f t="shared" si="374"/>
        <v>5</v>
      </c>
      <c r="L492" s="109">
        <f t="shared" si="375"/>
        <v>778.93</v>
      </c>
      <c r="M492" s="109">
        <f t="shared" si="376"/>
        <v>95.75</v>
      </c>
      <c r="N492" s="109">
        <f t="shared" si="377"/>
        <v>100</v>
      </c>
      <c r="O492" s="109">
        <f t="shared" si="378"/>
        <v>120</v>
      </c>
      <c r="P492" s="109">
        <f t="shared" si="379"/>
        <v>131.96</v>
      </c>
      <c r="Q492" s="109">
        <f t="shared" si="380"/>
        <v>153.07</v>
      </c>
      <c r="R492" s="109">
        <f t="shared" si="381"/>
        <v>177.57</v>
      </c>
      <c r="S492" s="109">
        <f t="shared" si="382"/>
        <v>250</v>
      </c>
      <c r="T492" s="109">
        <f t="shared" si="383"/>
        <v>92.1</v>
      </c>
      <c r="U492" s="109">
        <f t="shared" si="384"/>
        <v>280</v>
      </c>
      <c r="V492" s="109">
        <f t="shared" si="385"/>
        <v>4527.9399999999996</v>
      </c>
      <c r="W492" s="109">
        <f t="shared" si="386"/>
        <v>6707.32</v>
      </c>
      <c r="X492" s="112"/>
      <c r="Y492" s="112"/>
    </row>
    <row r="493" spans="1:25" s="262" customFormat="1">
      <c r="A493" s="179">
        <v>375</v>
      </c>
      <c r="B493" s="106">
        <v>3290</v>
      </c>
      <c r="C493" s="106">
        <v>1</v>
      </c>
      <c r="D493" s="106">
        <v>1</v>
      </c>
      <c r="E493" s="107" t="s">
        <v>157</v>
      </c>
      <c r="F493" s="108" t="s">
        <v>492</v>
      </c>
      <c r="G493" s="109">
        <f t="shared" si="370"/>
        <v>50</v>
      </c>
      <c r="H493" s="109">
        <f t="shared" si="371"/>
        <v>39.299999999999997</v>
      </c>
      <c r="I493" s="109">
        <f t="shared" si="372"/>
        <v>0</v>
      </c>
      <c r="J493" s="239">
        <f t="shared" si="373"/>
        <v>684.63</v>
      </c>
      <c r="K493" s="109">
        <f t="shared" si="374"/>
        <v>5</v>
      </c>
      <c r="L493" s="109">
        <f t="shared" si="375"/>
        <v>778.93</v>
      </c>
      <c r="M493" s="109">
        <f t="shared" si="376"/>
        <v>95.75</v>
      </c>
      <c r="N493" s="109">
        <f t="shared" si="377"/>
        <v>100</v>
      </c>
      <c r="O493" s="109">
        <f t="shared" si="378"/>
        <v>120</v>
      </c>
      <c r="P493" s="109">
        <f t="shared" si="379"/>
        <v>131.96</v>
      </c>
      <c r="Q493" s="109">
        <f t="shared" si="380"/>
        <v>153.07</v>
      </c>
      <c r="R493" s="109">
        <f t="shared" si="381"/>
        <v>177.57</v>
      </c>
      <c r="S493" s="109">
        <f t="shared" si="382"/>
        <v>250</v>
      </c>
      <c r="T493" s="109">
        <f t="shared" si="383"/>
        <v>277.07</v>
      </c>
      <c r="U493" s="109">
        <f t="shared" si="384"/>
        <v>560</v>
      </c>
      <c r="V493" s="109">
        <f t="shared" si="385"/>
        <v>4062.97</v>
      </c>
      <c r="W493" s="109">
        <f t="shared" si="386"/>
        <v>6707.32</v>
      </c>
      <c r="X493" s="112"/>
      <c r="Y493" s="112"/>
    </row>
    <row r="494" spans="1:25" s="262" customFormat="1">
      <c r="A494" s="179">
        <v>287</v>
      </c>
      <c r="B494" s="106"/>
      <c r="C494" s="106">
        <v>1</v>
      </c>
      <c r="D494" s="106">
        <v>1</v>
      </c>
      <c r="E494" s="107" t="s">
        <v>644</v>
      </c>
      <c r="F494" s="108" t="s">
        <v>1921</v>
      </c>
      <c r="G494" s="109">
        <f t="shared" si="370"/>
        <v>25</v>
      </c>
      <c r="H494" s="109">
        <f t="shared" si="371"/>
        <v>14.37</v>
      </c>
      <c r="I494" s="109">
        <f t="shared" si="372"/>
        <v>0</v>
      </c>
      <c r="J494" s="239">
        <f t="shared" si="373"/>
        <v>343.6</v>
      </c>
      <c r="K494" s="109">
        <f t="shared" si="374"/>
        <v>0</v>
      </c>
      <c r="L494" s="109">
        <f t="shared" si="375"/>
        <v>382.97</v>
      </c>
      <c r="M494" s="109">
        <f t="shared" si="376"/>
        <v>40.700000000000003</v>
      </c>
      <c r="N494" s="109">
        <f t="shared" si="377"/>
        <v>100</v>
      </c>
      <c r="O494" s="109">
        <f t="shared" si="378"/>
        <v>30</v>
      </c>
      <c r="P494" s="109">
        <f t="shared" si="379"/>
        <v>63.79</v>
      </c>
      <c r="Q494" s="109">
        <f t="shared" si="380"/>
        <v>74</v>
      </c>
      <c r="R494" s="109">
        <f t="shared" si="381"/>
        <v>85.84</v>
      </c>
      <c r="S494" s="109">
        <f t="shared" si="382"/>
        <v>80</v>
      </c>
      <c r="T494" s="109">
        <f t="shared" si="383"/>
        <v>0</v>
      </c>
      <c r="U494" s="109">
        <f t="shared" si="384"/>
        <v>0</v>
      </c>
      <c r="V494" s="109">
        <f t="shared" si="385"/>
        <v>146.69999999999999</v>
      </c>
      <c r="W494" s="109">
        <f t="shared" si="386"/>
        <v>1004</v>
      </c>
      <c r="X494" s="112"/>
      <c r="Y494" s="112"/>
    </row>
    <row r="495" spans="1:25" s="262" customFormat="1">
      <c r="A495" s="179">
        <v>408</v>
      </c>
      <c r="B495" s="106">
        <v>2888</v>
      </c>
      <c r="C495" s="106">
        <v>1</v>
      </c>
      <c r="D495" s="106">
        <v>1</v>
      </c>
      <c r="E495" s="107" t="s">
        <v>160</v>
      </c>
      <c r="F495" s="257" t="s">
        <v>276</v>
      </c>
      <c r="G495" s="109">
        <f t="shared" si="370"/>
        <v>50</v>
      </c>
      <c r="H495" s="109">
        <f t="shared" si="371"/>
        <v>32.17</v>
      </c>
      <c r="I495" s="109">
        <f t="shared" si="372"/>
        <v>0</v>
      </c>
      <c r="J495" s="239">
        <f t="shared" si="373"/>
        <v>587.77</v>
      </c>
      <c r="K495" s="109">
        <f t="shared" si="374"/>
        <v>5</v>
      </c>
      <c r="L495" s="109">
        <f t="shared" si="375"/>
        <v>674.94</v>
      </c>
      <c r="M495" s="109">
        <f t="shared" si="376"/>
        <v>81.39</v>
      </c>
      <c r="N495" s="109">
        <f t="shared" si="377"/>
        <v>100</v>
      </c>
      <c r="O495" s="109">
        <f t="shared" si="378"/>
        <v>110</v>
      </c>
      <c r="P495" s="109">
        <f t="shared" si="379"/>
        <v>113.02</v>
      </c>
      <c r="Q495" s="109">
        <f t="shared" si="380"/>
        <v>131.11000000000001</v>
      </c>
      <c r="R495" s="109">
        <f t="shared" si="381"/>
        <v>152.08000000000001</v>
      </c>
      <c r="S495" s="109">
        <f t="shared" si="382"/>
        <v>210</v>
      </c>
      <c r="T495" s="109">
        <f t="shared" si="383"/>
        <v>125.14</v>
      </c>
      <c r="U495" s="109">
        <f t="shared" si="384"/>
        <v>560</v>
      </c>
      <c r="V495" s="109">
        <f t="shared" si="385"/>
        <v>750.32</v>
      </c>
      <c r="W495" s="109">
        <f t="shared" si="386"/>
        <v>3008</v>
      </c>
      <c r="X495" s="112"/>
      <c r="Y495" s="112"/>
    </row>
    <row r="496" spans="1:25" s="262" customFormat="1">
      <c r="A496" s="180">
        <v>409</v>
      </c>
      <c r="B496" s="110">
        <v>4206</v>
      </c>
      <c r="C496" s="106">
        <v>1</v>
      </c>
      <c r="D496" s="106">
        <v>1</v>
      </c>
      <c r="E496" s="107" t="s">
        <v>160</v>
      </c>
      <c r="F496" s="108" t="s">
        <v>8</v>
      </c>
      <c r="G496" s="109">
        <f t="shared" si="370"/>
        <v>50</v>
      </c>
      <c r="H496" s="109">
        <f t="shared" si="371"/>
        <v>32.17</v>
      </c>
      <c r="I496" s="109">
        <f t="shared" si="372"/>
        <v>0</v>
      </c>
      <c r="J496" s="239">
        <f t="shared" si="373"/>
        <v>587.77</v>
      </c>
      <c r="K496" s="109">
        <f t="shared" si="374"/>
        <v>5</v>
      </c>
      <c r="L496" s="109">
        <f t="shared" si="375"/>
        <v>674.94</v>
      </c>
      <c r="M496" s="109">
        <f t="shared" si="376"/>
        <v>81.39</v>
      </c>
      <c r="N496" s="109">
        <f t="shared" si="377"/>
        <v>100</v>
      </c>
      <c r="O496" s="109">
        <f t="shared" si="378"/>
        <v>110</v>
      </c>
      <c r="P496" s="109">
        <f t="shared" si="379"/>
        <v>113.02</v>
      </c>
      <c r="Q496" s="109">
        <f t="shared" si="380"/>
        <v>131.11000000000001</v>
      </c>
      <c r="R496" s="109">
        <f t="shared" si="381"/>
        <v>152.08000000000001</v>
      </c>
      <c r="S496" s="109">
        <f t="shared" si="382"/>
        <v>210</v>
      </c>
      <c r="T496" s="109">
        <f t="shared" si="383"/>
        <v>108.7</v>
      </c>
      <c r="U496" s="109">
        <f t="shared" si="384"/>
        <v>560</v>
      </c>
      <c r="V496" s="109">
        <f t="shared" si="385"/>
        <v>766.76</v>
      </c>
      <c r="W496" s="109">
        <f t="shared" si="386"/>
        <v>3008</v>
      </c>
      <c r="X496" s="112"/>
      <c r="Y496" s="112"/>
    </row>
    <row r="497" spans="1:25" s="262" customFormat="1">
      <c r="A497" s="179">
        <v>410</v>
      </c>
      <c r="B497" s="106"/>
      <c r="C497" s="106">
        <v>1</v>
      </c>
      <c r="D497" s="106">
        <v>1</v>
      </c>
      <c r="E497" s="107" t="s">
        <v>160</v>
      </c>
      <c r="F497" s="108" t="s">
        <v>1117</v>
      </c>
      <c r="G497" s="109">
        <f t="shared" si="370"/>
        <v>50</v>
      </c>
      <c r="H497" s="109">
        <f t="shared" si="371"/>
        <v>32.17</v>
      </c>
      <c r="I497" s="109">
        <f t="shared" si="372"/>
        <v>0</v>
      </c>
      <c r="J497" s="239">
        <f t="shared" si="373"/>
        <v>587.77</v>
      </c>
      <c r="K497" s="109">
        <f t="shared" si="374"/>
        <v>5</v>
      </c>
      <c r="L497" s="109">
        <f t="shared" si="375"/>
        <v>674.94</v>
      </c>
      <c r="M497" s="109">
        <f t="shared" si="376"/>
        <v>81.39</v>
      </c>
      <c r="N497" s="109">
        <f t="shared" si="377"/>
        <v>100</v>
      </c>
      <c r="O497" s="109">
        <f t="shared" si="378"/>
        <v>110</v>
      </c>
      <c r="P497" s="109">
        <f t="shared" si="379"/>
        <v>113.02</v>
      </c>
      <c r="Q497" s="109">
        <f t="shared" si="380"/>
        <v>131.11000000000001</v>
      </c>
      <c r="R497" s="109">
        <f t="shared" si="381"/>
        <v>152.08000000000001</v>
      </c>
      <c r="S497" s="109">
        <f t="shared" si="382"/>
        <v>210</v>
      </c>
      <c r="T497" s="109">
        <f t="shared" si="383"/>
        <v>287.08999999999997</v>
      </c>
      <c r="U497" s="109">
        <f t="shared" si="384"/>
        <v>560</v>
      </c>
      <c r="V497" s="109">
        <f t="shared" si="385"/>
        <v>588.37</v>
      </c>
      <c r="W497" s="109">
        <f t="shared" si="386"/>
        <v>3008</v>
      </c>
      <c r="X497" s="112"/>
      <c r="Y497" s="112"/>
    </row>
    <row r="498" spans="1:25" s="262" customFormat="1">
      <c r="A498" s="179">
        <v>132</v>
      </c>
      <c r="B498" s="106"/>
      <c r="C498" s="106">
        <v>1</v>
      </c>
      <c r="D498" s="106">
        <v>1</v>
      </c>
      <c r="E498" s="107" t="s">
        <v>163</v>
      </c>
      <c r="F498" s="108" t="s">
        <v>316</v>
      </c>
      <c r="G498" s="109">
        <f t="shared" si="370"/>
        <v>50</v>
      </c>
      <c r="H498" s="109">
        <f t="shared" si="371"/>
        <v>39.31</v>
      </c>
      <c r="I498" s="109">
        <f t="shared" si="372"/>
        <v>0</v>
      </c>
      <c r="J498" s="239">
        <f t="shared" si="373"/>
        <v>785.63</v>
      </c>
      <c r="K498" s="109">
        <f t="shared" si="374"/>
        <v>5</v>
      </c>
      <c r="L498" s="109">
        <f t="shared" si="375"/>
        <v>879.94</v>
      </c>
      <c r="M498" s="109">
        <f t="shared" si="376"/>
        <v>95.75</v>
      </c>
      <c r="N498" s="109">
        <f t="shared" si="377"/>
        <v>100</v>
      </c>
      <c r="O498" s="109">
        <f t="shared" si="378"/>
        <v>110</v>
      </c>
      <c r="P498" s="109">
        <f t="shared" si="379"/>
        <v>148.12</v>
      </c>
      <c r="Q498" s="109">
        <f t="shared" si="380"/>
        <v>171.82</v>
      </c>
      <c r="R498" s="109">
        <f t="shared" si="381"/>
        <v>199.31</v>
      </c>
      <c r="S498" s="109">
        <f t="shared" si="382"/>
        <v>210</v>
      </c>
      <c r="T498" s="109">
        <f t="shared" si="383"/>
        <v>0</v>
      </c>
      <c r="U498" s="109">
        <f t="shared" si="384"/>
        <v>280</v>
      </c>
      <c r="V498" s="109">
        <f t="shared" si="385"/>
        <v>813.06</v>
      </c>
      <c r="W498" s="109">
        <f t="shared" si="386"/>
        <v>3008</v>
      </c>
      <c r="X498" s="112"/>
      <c r="Y498" s="112"/>
    </row>
    <row r="499" spans="1:25" s="262" customFormat="1">
      <c r="A499" s="179">
        <v>378</v>
      </c>
      <c r="B499" s="106">
        <v>4911</v>
      </c>
      <c r="C499" s="106">
        <v>1</v>
      </c>
      <c r="D499" s="106">
        <v>1</v>
      </c>
      <c r="E499" s="107" t="s">
        <v>161</v>
      </c>
      <c r="F499" s="108" t="s">
        <v>1225</v>
      </c>
      <c r="G499" s="109">
        <f t="shared" si="370"/>
        <v>50</v>
      </c>
      <c r="H499" s="109">
        <f t="shared" si="371"/>
        <v>23.41</v>
      </c>
      <c r="I499" s="109">
        <f t="shared" si="372"/>
        <v>0</v>
      </c>
      <c r="J499" s="239">
        <f t="shared" si="373"/>
        <v>492.53</v>
      </c>
      <c r="K499" s="109">
        <f t="shared" si="374"/>
        <v>5</v>
      </c>
      <c r="L499" s="109">
        <f t="shared" si="375"/>
        <v>570.94000000000005</v>
      </c>
      <c r="M499" s="109">
        <f t="shared" si="376"/>
        <v>69.180000000000007</v>
      </c>
      <c r="N499" s="109">
        <f t="shared" si="377"/>
        <v>100</v>
      </c>
      <c r="O499" s="109">
        <f t="shared" si="378"/>
        <v>105</v>
      </c>
      <c r="P499" s="109">
        <f t="shared" si="379"/>
        <v>94.43</v>
      </c>
      <c r="Q499" s="109">
        <f t="shared" si="380"/>
        <v>109.54</v>
      </c>
      <c r="R499" s="109">
        <f t="shared" si="381"/>
        <v>127.06</v>
      </c>
      <c r="S499" s="109">
        <f t="shared" si="382"/>
        <v>180</v>
      </c>
      <c r="T499" s="109">
        <f t="shared" si="383"/>
        <v>130.37</v>
      </c>
      <c r="U499" s="109">
        <f t="shared" si="384"/>
        <v>280</v>
      </c>
      <c r="V499" s="109">
        <f t="shared" si="385"/>
        <v>241.48</v>
      </c>
      <c r="W499" s="109">
        <f t="shared" si="386"/>
        <v>2008</v>
      </c>
      <c r="X499" s="112"/>
      <c r="Y499" s="112"/>
    </row>
    <row r="500" spans="1:25" s="262" customFormat="1">
      <c r="A500" s="179">
        <v>380</v>
      </c>
      <c r="B500" s="106">
        <v>2880</v>
      </c>
      <c r="C500" s="106">
        <v>1</v>
      </c>
      <c r="D500" s="106">
        <v>1</v>
      </c>
      <c r="E500" s="107" t="s">
        <v>161</v>
      </c>
      <c r="F500" s="111" t="s">
        <v>402</v>
      </c>
      <c r="G500" s="109">
        <f t="shared" si="370"/>
        <v>50</v>
      </c>
      <c r="H500" s="109">
        <f t="shared" si="371"/>
        <v>23.41</v>
      </c>
      <c r="I500" s="109">
        <f t="shared" si="372"/>
        <v>0</v>
      </c>
      <c r="J500" s="239">
        <f t="shared" si="373"/>
        <v>492.53</v>
      </c>
      <c r="K500" s="109">
        <f t="shared" si="374"/>
        <v>5</v>
      </c>
      <c r="L500" s="109">
        <f t="shared" si="375"/>
        <v>570.94000000000005</v>
      </c>
      <c r="M500" s="109">
        <f t="shared" si="376"/>
        <v>69.180000000000007</v>
      </c>
      <c r="N500" s="109">
        <f t="shared" si="377"/>
        <v>100</v>
      </c>
      <c r="O500" s="109">
        <f t="shared" si="378"/>
        <v>105</v>
      </c>
      <c r="P500" s="109">
        <f t="shared" si="379"/>
        <v>94.43</v>
      </c>
      <c r="Q500" s="109">
        <f t="shared" si="380"/>
        <v>109.54</v>
      </c>
      <c r="R500" s="109">
        <f t="shared" si="381"/>
        <v>127.06</v>
      </c>
      <c r="S500" s="109">
        <f t="shared" si="382"/>
        <v>180</v>
      </c>
      <c r="T500" s="109">
        <f t="shared" si="383"/>
        <v>0</v>
      </c>
      <c r="U500" s="109">
        <f t="shared" si="384"/>
        <v>0</v>
      </c>
      <c r="V500" s="109">
        <f t="shared" si="385"/>
        <v>651.85</v>
      </c>
      <c r="W500" s="109">
        <f t="shared" si="386"/>
        <v>2008</v>
      </c>
      <c r="X500" s="112"/>
      <c r="Y500" s="112"/>
    </row>
    <row r="501" spans="1:25" s="262" customFormat="1">
      <c r="A501" s="179">
        <v>381</v>
      </c>
      <c r="B501" s="106">
        <v>3136</v>
      </c>
      <c r="C501" s="106">
        <v>1</v>
      </c>
      <c r="D501" s="106">
        <v>1</v>
      </c>
      <c r="E501" s="107" t="s">
        <v>161</v>
      </c>
      <c r="F501" s="108" t="s">
        <v>1150</v>
      </c>
      <c r="G501" s="109">
        <f t="shared" si="370"/>
        <v>50</v>
      </c>
      <c r="H501" s="109">
        <f t="shared" si="371"/>
        <v>23.41</v>
      </c>
      <c r="I501" s="109">
        <f t="shared" si="372"/>
        <v>0</v>
      </c>
      <c r="J501" s="239">
        <f t="shared" si="373"/>
        <v>492.53</v>
      </c>
      <c r="K501" s="109">
        <f t="shared" si="374"/>
        <v>5</v>
      </c>
      <c r="L501" s="109">
        <f t="shared" si="375"/>
        <v>570.94000000000005</v>
      </c>
      <c r="M501" s="109">
        <f t="shared" si="376"/>
        <v>69.180000000000007</v>
      </c>
      <c r="N501" s="109">
        <f t="shared" si="377"/>
        <v>100</v>
      </c>
      <c r="O501" s="109">
        <f t="shared" si="378"/>
        <v>105</v>
      </c>
      <c r="P501" s="109">
        <f t="shared" si="379"/>
        <v>94.43</v>
      </c>
      <c r="Q501" s="109">
        <f t="shared" si="380"/>
        <v>109.54</v>
      </c>
      <c r="R501" s="109">
        <f t="shared" si="381"/>
        <v>127.06</v>
      </c>
      <c r="S501" s="109">
        <f t="shared" si="382"/>
        <v>180</v>
      </c>
      <c r="T501" s="109">
        <f t="shared" si="383"/>
        <v>116.89</v>
      </c>
      <c r="U501" s="109">
        <f t="shared" si="384"/>
        <v>280</v>
      </c>
      <c r="V501" s="109">
        <f t="shared" si="385"/>
        <v>254.96</v>
      </c>
      <c r="W501" s="109">
        <f t="shared" si="386"/>
        <v>2008</v>
      </c>
      <c r="X501" s="112"/>
      <c r="Y501" s="112"/>
    </row>
    <row r="502" spans="1:25" s="262" customFormat="1">
      <c r="A502" s="179">
        <v>382</v>
      </c>
      <c r="B502" s="106">
        <v>3147</v>
      </c>
      <c r="C502" s="106">
        <v>1</v>
      </c>
      <c r="D502" s="106">
        <v>1</v>
      </c>
      <c r="E502" s="107" t="s">
        <v>161</v>
      </c>
      <c r="F502" s="108" t="s">
        <v>403</v>
      </c>
      <c r="G502" s="109">
        <f t="shared" si="370"/>
        <v>50</v>
      </c>
      <c r="H502" s="109">
        <f t="shared" si="371"/>
        <v>23.41</v>
      </c>
      <c r="I502" s="109">
        <f t="shared" si="372"/>
        <v>0</v>
      </c>
      <c r="J502" s="239">
        <f t="shared" si="373"/>
        <v>492.53</v>
      </c>
      <c r="K502" s="109">
        <f t="shared" si="374"/>
        <v>5</v>
      </c>
      <c r="L502" s="109">
        <f t="shared" si="375"/>
        <v>570.94000000000005</v>
      </c>
      <c r="M502" s="109">
        <f t="shared" si="376"/>
        <v>69.180000000000007</v>
      </c>
      <c r="N502" s="109">
        <f t="shared" si="377"/>
        <v>100</v>
      </c>
      <c r="O502" s="109">
        <f t="shared" si="378"/>
        <v>105</v>
      </c>
      <c r="P502" s="109">
        <f t="shared" si="379"/>
        <v>94.43</v>
      </c>
      <c r="Q502" s="109">
        <f t="shared" si="380"/>
        <v>109.54</v>
      </c>
      <c r="R502" s="109">
        <f t="shared" si="381"/>
        <v>127.06</v>
      </c>
      <c r="S502" s="109">
        <f t="shared" si="382"/>
        <v>180</v>
      </c>
      <c r="T502" s="109">
        <f t="shared" si="383"/>
        <v>0</v>
      </c>
      <c r="U502" s="109">
        <f t="shared" si="384"/>
        <v>0</v>
      </c>
      <c r="V502" s="109">
        <f t="shared" si="385"/>
        <v>651.85</v>
      </c>
      <c r="W502" s="109">
        <f t="shared" si="386"/>
        <v>2008</v>
      </c>
      <c r="X502" s="112"/>
      <c r="Y502" s="112"/>
    </row>
    <row r="503" spans="1:25" s="262" customFormat="1">
      <c r="A503" s="298"/>
      <c r="B503" s="108"/>
      <c r="C503" s="106">
        <f>SUM(C480:C502)</f>
        <v>23</v>
      </c>
      <c r="D503" s="106">
        <f>COUNTIF(D480:D502,"1")</f>
        <v>22</v>
      </c>
      <c r="E503" s="106"/>
      <c r="F503" s="106" t="s">
        <v>545</v>
      </c>
      <c r="G503" s="239">
        <f t="shared" ref="G503:L503" si="387">SUM(G480:G502)</f>
        <v>1075</v>
      </c>
      <c r="H503" s="239">
        <f t="shared" si="387"/>
        <v>769.65</v>
      </c>
      <c r="I503" s="239">
        <f t="shared" si="387"/>
        <v>0</v>
      </c>
      <c r="J503" s="239">
        <f t="shared" si="387"/>
        <v>14526.94</v>
      </c>
      <c r="K503" s="239">
        <f t="shared" si="387"/>
        <v>100</v>
      </c>
      <c r="L503" s="239">
        <f t="shared" si="387"/>
        <v>16471.59</v>
      </c>
      <c r="M503" s="239">
        <f t="shared" ref="M503:V503" si="388">SUM(M480:M502)</f>
        <v>1939.71</v>
      </c>
      <c r="N503" s="239">
        <f t="shared" si="388"/>
        <v>2300</v>
      </c>
      <c r="O503" s="239">
        <f t="shared" si="388"/>
        <v>2400</v>
      </c>
      <c r="P503" s="239">
        <f t="shared" si="388"/>
        <v>2774.01</v>
      </c>
      <c r="Q503" s="239">
        <f t="shared" si="388"/>
        <v>3217.87</v>
      </c>
      <c r="R503" s="239">
        <f t="shared" si="388"/>
        <v>3732.75</v>
      </c>
      <c r="S503" s="239">
        <f t="shared" si="388"/>
        <v>4820</v>
      </c>
      <c r="T503" s="239">
        <f t="shared" si="388"/>
        <v>5615.98</v>
      </c>
      <c r="U503" s="239">
        <f t="shared" si="388"/>
        <v>12145</v>
      </c>
      <c r="V503" s="239">
        <f t="shared" si="388"/>
        <v>44630.07</v>
      </c>
      <c r="W503" s="239">
        <f>SUM(W480:W502)</f>
        <v>100046.98</v>
      </c>
      <c r="X503" s="112"/>
      <c r="Y503" s="112"/>
    </row>
    <row r="504" spans="1:25" s="226" customFormat="1" ht="18.75">
      <c r="A504" s="295" t="s">
        <v>35</v>
      </c>
      <c r="B504" s="241"/>
      <c r="C504" s="244"/>
      <c r="D504" s="244"/>
      <c r="E504" s="244"/>
      <c r="F504" s="241"/>
      <c r="G504" s="248"/>
      <c r="H504" s="246"/>
      <c r="I504" s="246"/>
      <c r="J504" s="247"/>
      <c r="K504" s="248"/>
      <c r="L504" s="248"/>
      <c r="M504" s="248"/>
      <c r="N504" s="248"/>
      <c r="O504" s="248"/>
      <c r="P504" s="248"/>
      <c r="Q504" s="248"/>
      <c r="R504" s="248"/>
      <c r="S504" s="248" t="s">
        <v>587</v>
      </c>
      <c r="T504" s="248"/>
      <c r="U504" s="248"/>
      <c r="V504" s="248"/>
      <c r="W504" s="301"/>
      <c r="X504" s="112"/>
      <c r="Y504" s="112"/>
    </row>
    <row r="505" spans="1:25" s="262" customFormat="1">
      <c r="A505" s="330" t="s">
        <v>236</v>
      </c>
      <c r="B505" s="254"/>
      <c r="C505" s="254" t="s">
        <v>153</v>
      </c>
      <c r="D505" s="255" t="s">
        <v>538</v>
      </c>
      <c r="E505" s="254" t="s">
        <v>22</v>
      </c>
      <c r="F505" s="254" t="s">
        <v>154</v>
      </c>
      <c r="G505" s="303" t="s">
        <v>503</v>
      </c>
      <c r="H505" s="303" t="s">
        <v>505</v>
      </c>
      <c r="I505" s="303" t="s">
        <v>535</v>
      </c>
      <c r="J505" s="303" t="s">
        <v>507</v>
      </c>
      <c r="K505" s="304" t="s">
        <v>509</v>
      </c>
      <c r="L505" s="303" t="s">
        <v>511</v>
      </c>
      <c r="M505" s="303" t="s">
        <v>514</v>
      </c>
      <c r="N505" s="304" t="s">
        <v>669</v>
      </c>
      <c r="O505" s="304" t="s">
        <v>603</v>
      </c>
      <c r="P505" s="303" t="s">
        <v>518</v>
      </c>
      <c r="Q505" s="303" t="s">
        <v>517</v>
      </c>
      <c r="R505" s="303" t="s">
        <v>528</v>
      </c>
      <c r="S505" s="304" t="s">
        <v>485</v>
      </c>
      <c r="T505" s="303" t="s">
        <v>1785</v>
      </c>
      <c r="U505" s="303" t="s">
        <v>1787</v>
      </c>
      <c r="V505" s="303" t="s">
        <v>1788</v>
      </c>
      <c r="W505" s="303" t="s">
        <v>532</v>
      </c>
      <c r="X505" s="112"/>
      <c r="Y505" s="112"/>
    </row>
    <row r="506" spans="1:25" s="262" customFormat="1">
      <c r="A506" s="331" t="s">
        <v>155</v>
      </c>
      <c r="B506" s="329"/>
      <c r="C506" s="329" t="s">
        <v>540</v>
      </c>
      <c r="D506" s="256" t="s">
        <v>539</v>
      </c>
      <c r="E506" s="329" t="s">
        <v>21</v>
      </c>
      <c r="F506" s="329"/>
      <c r="G506" s="328" t="s">
        <v>504</v>
      </c>
      <c r="H506" s="328" t="s">
        <v>506</v>
      </c>
      <c r="I506" s="328" t="s">
        <v>537</v>
      </c>
      <c r="J506" s="328" t="s">
        <v>508</v>
      </c>
      <c r="K506" s="306" t="s">
        <v>510</v>
      </c>
      <c r="L506" s="328"/>
      <c r="M506" s="328"/>
      <c r="N506" s="306" t="s">
        <v>670</v>
      </c>
      <c r="O506" s="308" t="s">
        <v>611</v>
      </c>
      <c r="P506" s="328" t="s">
        <v>519</v>
      </c>
      <c r="Q506" s="328" t="s">
        <v>530</v>
      </c>
      <c r="R506" s="328" t="s">
        <v>529</v>
      </c>
      <c r="S506" s="308" t="s">
        <v>565</v>
      </c>
      <c r="T506" s="309" t="s">
        <v>1786</v>
      </c>
      <c r="U506" s="309" t="s">
        <v>377</v>
      </c>
      <c r="V506" s="309" t="s">
        <v>377</v>
      </c>
      <c r="W506" s="328" t="s">
        <v>531</v>
      </c>
      <c r="X506" s="112"/>
      <c r="Y506" s="112"/>
    </row>
    <row r="507" spans="1:25" s="262" customFormat="1">
      <c r="A507" s="179"/>
      <c r="B507" s="108"/>
      <c r="C507" s="106"/>
      <c r="D507" s="106"/>
      <c r="E507" s="107" t="s">
        <v>533</v>
      </c>
      <c r="F507" s="108"/>
      <c r="G507" s="239"/>
      <c r="H507" s="258"/>
      <c r="I507" s="258"/>
      <c r="J507" s="239"/>
      <c r="K507" s="239"/>
      <c r="L507" s="239"/>
      <c r="M507" s="239"/>
      <c r="N507" s="239"/>
      <c r="O507" s="239"/>
      <c r="P507" s="239"/>
      <c r="Q507" s="239"/>
      <c r="R507" s="239"/>
      <c r="S507" s="239"/>
      <c r="T507" s="239"/>
      <c r="U507" s="239"/>
      <c r="V507" s="239"/>
      <c r="W507" s="239"/>
      <c r="X507" s="112"/>
      <c r="Y507" s="112"/>
    </row>
    <row r="508" spans="1:25" s="262" customFormat="1">
      <c r="A508" s="180">
        <v>386</v>
      </c>
      <c r="B508" s="110">
        <v>2732</v>
      </c>
      <c r="C508" s="106">
        <v>1</v>
      </c>
      <c r="D508" s="106">
        <v>1</v>
      </c>
      <c r="E508" s="107" t="s">
        <v>156</v>
      </c>
      <c r="F508" s="108" t="s">
        <v>1606</v>
      </c>
      <c r="G508" s="109">
        <f t="shared" ref="G508:G543" si="389">VLOOKUP(E508,REMU,3,0)</f>
        <v>50</v>
      </c>
      <c r="H508" s="109">
        <f t="shared" ref="H508:H543" si="390">VLOOKUP(E508,REMU,4,0)</f>
        <v>48.24</v>
      </c>
      <c r="I508" s="109">
        <f t="shared" ref="I508:I543" si="391">VLOOKUP(E508,REMU,8,0)</f>
        <v>0</v>
      </c>
      <c r="J508" s="239">
        <f t="shared" ref="J508:J543" si="392">VLOOKUP(E508,REMU,7,0)</f>
        <v>924.69</v>
      </c>
      <c r="K508" s="109">
        <f t="shared" ref="K508:K543" si="393">VLOOKUP(E508,REMU,10,0)</f>
        <v>5</v>
      </c>
      <c r="L508" s="109">
        <f t="shared" ref="L508:L543" si="394">SUM(G508:K508)</f>
        <v>1027.93</v>
      </c>
      <c r="M508" s="109">
        <f t="shared" ref="M508:M543" si="395">VLOOKUP(E508,REMU,12,0)</f>
        <v>112.65</v>
      </c>
      <c r="N508" s="109">
        <f t="shared" ref="N508:N543" si="396">VLOOKUP(E508,REMU,13,0)</f>
        <v>100</v>
      </c>
      <c r="O508" s="109">
        <f t="shared" ref="O508:O543" si="397">VLOOKUP(E508,REMU,19,0)</f>
        <v>120</v>
      </c>
      <c r="P508" s="109">
        <f t="shared" ref="P508:P543" si="398">VLOOKUP(E508,REMU,16,0)</f>
        <v>174.5</v>
      </c>
      <c r="Q508" s="109">
        <f t="shared" ref="Q508:Q543" si="399">VLOOKUP(E508,REMU,17,0)</f>
        <v>202.42</v>
      </c>
      <c r="R508" s="109">
        <f t="shared" ref="R508:R543" si="400">VLOOKUP(E508,REMU,18,0)</f>
        <v>234.81</v>
      </c>
      <c r="S508" s="109">
        <f t="shared" ref="S508:S543" si="401">VLOOKUP(E508,DSUP,2,FALSE)</f>
        <v>250</v>
      </c>
      <c r="T508" s="109">
        <f t="shared" ref="T508:T543" si="402">IF(F508="VACANTE",0,VLOOKUP(F508,HOMO,8,0))</f>
        <v>639.41</v>
      </c>
      <c r="U508" s="109">
        <f t="shared" ref="U508:U543" si="403">IF(F508="VACANTE",0,VLOOKUP(F508,HOMO,9,0))</f>
        <v>1200</v>
      </c>
      <c r="V508" s="109">
        <f t="shared" ref="V508:V543" si="404">+IF(D508=0,0,(VLOOKUP(E508,CATE,2,0)-L508-SUM(M508:U508)))</f>
        <v>2645.6</v>
      </c>
      <c r="W508" s="109">
        <f t="shared" ref="W508:W543" si="405">+L508+SUM(M508:V508)</f>
        <v>6707.32</v>
      </c>
      <c r="X508" s="112"/>
      <c r="Y508" s="112"/>
    </row>
    <row r="509" spans="1:25" s="262" customFormat="1">
      <c r="A509" s="179">
        <v>935</v>
      </c>
      <c r="B509" s="106"/>
      <c r="C509" s="106">
        <v>1</v>
      </c>
      <c r="D509" s="106">
        <v>1</v>
      </c>
      <c r="E509" s="107" t="s">
        <v>156</v>
      </c>
      <c r="F509" s="108" t="s">
        <v>1417</v>
      </c>
      <c r="G509" s="109">
        <f t="shared" si="389"/>
        <v>50</v>
      </c>
      <c r="H509" s="109">
        <f t="shared" si="390"/>
        <v>48.24</v>
      </c>
      <c r="I509" s="109">
        <f t="shared" si="391"/>
        <v>0</v>
      </c>
      <c r="J509" s="239">
        <f t="shared" si="392"/>
        <v>924.69</v>
      </c>
      <c r="K509" s="109">
        <f t="shared" si="393"/>
        <v>5</v>
      </c>
      <c r="L509" s="109">
        <f t="shared" si="394"/>
        <v>1027.93</v>
      </c>
      <c r="M509" s="109">
        <f t="shared" si="395"/>
        <v>112.65</v>
      </c>
      <c r="N509" s="109">
        <f t="shared" si="396"/>
        <v>100</v>
      </c>
      <c r="O509" s="109">
        <f t="shared" si="397"/>
        <v>120</v>
      </c>
      <c r="P509" s="109">
        <f t="shared" si="398"/>
        <v>174.5</v>
      </c>
      <c r="Q509" s="109">
        <f t="shared" si="399"/>
        <v>202.42</v>
      </c>
      <c r="R509" s="109">
        <f t="shared" si="400"/>
        <v>234.81</v>
      </c>
      <c r="S509" s="109">
        <f t="shared" si="401"/>
        <v>250</v>
      </c>
      <c r="T509" s="109">
        <f t="shared" si="402"/>
        <v>273.62</v>
      </c>
      <c r="U509" s="109">
        <f t="shared" si="403"/>
        <v>1170</v>
      </c>
      <c r="V509" s="109">
        <f t="shared" si="404"/>
        <v>3041.39</v>
      </c>
      <c r="W509" s="109">
        <f t="shared" si="405"/>
        <v>6707.32</v>
      </c>
      <c r="X509" s="112"/>
      <c r="Y509" s="112"/>
    </row>
    <row r="510" spans="1:25" s="262" customFormat="1">
      <c r="A510" s="180">
        <v>177</v>
      </c>
      <c r="B510" s="110"/>
      <c r="C510" s="106">
        <v>1</v>
      </c>
      <c r="D510" s="106">
        <v>1</v>
      </c>
      <c r="E510" s="107" t="s">
        <v>157</v>
      </c>
      <c r="F510" s="108" t="s">
        <v>1670</v>
      </c>
      <c r="G510" s="109">
        <f t="shared" si="389"/>
        <v>50</v>
      </c>
      <c r="H510" s="109">
        <f t="shared" si="390"/>
        <v>39.299999999999997</v>
      </c>
      <c r="I510" s="109">
        <f t="shared" si="391"/>
        <v>0</v>
      </c>
      <c r="J510" s="239">
        <f t="shared" si="392"/>
        <v>684.63</v>
      </c>
      <c r="K510" s="109">
        <f t="shared" si="393"/>
        <v>5</v>
      </c>
      <c r="L510" s="109">
        <f t="shared" si="394"/>
        <v>778.93</v>
      </c>
      <c r="M510" s="109">
        <f t="shared" si="395"/>
        <v>95.75</v>
      </c>
      <c r="N510" s="109">
        <f t="shared" si="396"/>
        <v>100</v>
      </c>
      <c r="O510" s="109">
        <f t="shared" si="397"/>
        <v>120</v>
      </c>
      <c r="P510" s="109">
        <f t="shared" si="398"/>
        <v>131.96</v>
      </c>
      <c r="Q510" s="109">
        <f t="shared" si="399"/>
        <v>153.07</v>
      </c>
      <c r="R510" s="109">
        <f t="shared" si="400"/>
        <v>177.57</v>
      </c>
      <c r="S510" s="109">
        <f t="shared" si="401"/>
        <v>250</v>
      </c>
      <c r="T510" s="109">
        <f t="shared" si="402"/>
        <v>281.8</v>
      </c>
      <c r="U510" s="109">
        <f t="shared" si="403"/>
        <v>1170</v>
      </c>
      <c r="V510" s="109">
        <f t="shared" si="404"/>
        <v>3448.24</v>
      </c>
      <c r="W510" s="109">
        <f t="shared" si="405"/>
        <v>6707.32</v>
      </c>
      <c r="X510" s="112"/>
      <c r="Y510" s="112"/>
    </row>
    <row r="511" spans="1:25" s="262" customFormat="1">
      <c r="A511" s="180">
        <v>346</v>
      </c>
      <c r="B511" s="110">
        <v>2889</v>
      </c>
      <c r="C511" s="106">
        <v>1</v>
      </c>
      <c r="D511" s="106">
        <v>1</v>
      </c>
      <c r="E511" s="107" t="s">
        <v>157</v>
      </c>
      <c r="F511" s="108" t="s">
        <v>15</v>
      </c>
      <c r="G511" s="109">
        <f t="shared" si="389"/>
        <v>50</v>
      </c>
      <c r="H511" s="109">
        <f t="shared" si="390"/>
        <v>39.299999999999997</v>
      </c>
      <c r="I511" s="109">
        <f t="shared" si="391"/>
        <v>0</v>
      </c>
      <c r="J511" s="239">
        <f t="shared" si="392"/>
        <v>684.63</v>
      </c>
      <c r="K511" s="109">
        <f t="shared" si="393"/>
        <v>5</v>
      </c>
      <c r="L511" s="109">
        <f t="shared" si="394"/>
        <v>778.93</v>
      </c>
      <c r="M511" s="109">
        <f t="shared" si="395"/>
        <v>95.75</v>
      </c>
      <c r="N511" s="109">
        <f t="shared" si="396"/>
        <v>100</v>
      </c>
      <c r="O511" s="109">
        <f t="shared" si="397"/>
        <v>120</v>
      </c>
      <c r="P511" s="109">
        <f t="shared" si="398"/>
        <v>131.96</v>
      </c>
      <c r="Q511" s="109">
        <f t="shared" si="399"/>
        <v>153.07</v>
      </c>
      <c r="R511" s="109">
        <f t="shared" si="400"/>
        <v>177.57</v>
      </c>
      <c r="S511" s="109">
        <f t="shared" si="401"/>
        <v>250</v>
      </c>
      <c r="T511" s="109">
        <f t="shared" si="402"/>
        <v>628.53</v>
      </c>
      <c r="U511" s="109">
        <f t="shared" si="403"/>
        <v>1170</v>
      </c>
      <c r="V511" s="109">
        <f t="shared" si="404"/>
        <v>3101.51</v>
      </c>
      <c r="W511" s="109">
        <f t="shared" si="405"/>
        <v>6707.32</v>
      </c>
      <c r="X511" s="112"/>
      <c r="Y511" s="112"/>
    </row>
    <row r="512" spans="1:25" s="262" customFormat="1">
      <c r="A512" s="180">
        <v>388</v>
      </c>
      <c r="B512" s="110">
        <v>2962</v>
      </c>
      <c r="C512" s="106">
        <v>1</v>
      </c>
      <c r="D512" s="106">
        <v>1</v>
      </c>
      <c r="E512" s="107" t="s">
        <v>157</v>
      </c>
      <c r="F512" s="108" t="s">
        <v>12</v>
      </c>
      <c r="G512" s="109">
        <f t="shared" si="389"/>
        <v>50</v>
      </c>
      <c r="H512" s="109">
        <f t="shared" si="390"/>
        <v>39.299999999999997</v>
      </c>
      <c r="I512" s="109">
        <f t="shared" si="391"/>
        <v>0</v>
      </c>
      <c r="J512" s="239">
        <f t="shared" si="392"/>
        <v>684.63</v>
      </c>
      <c r="K512" s="109">
        <f t="shared" si="393"/>
        <v>5</v>
      </c>
      <c r="L512" s="109">
        <f t="shared" si="394"/>
        <v>778.93</v>
      </c>
      <c r="M512" s="109">
        <f t="shared" si="395"/>
        <v>95.75</v>
      </c>
      <c r="N512" s="109">
        <f t="shared" si="396"/>
        <v>100</v>
      </c>
      <c r="O512" s="109">
        <f t="shared" si="397"/>
        <v>120</v>
      </c>
      <c r="P512" s="109">
        <f t="shared" si="398"/>
        <v>131.96</v>
      </c>
      <c r="Q512" s="109">
        <f t="shared" si="399"/>
        <v>153.07</v>
      </c>
      <c r="R512" s="109">
        <f t="shared" si="400"/>
        <v>177.57</v>
      </c>
      <c r="S512" s="109">
        <f t="shared" si="401"/>
        <v>250</v>
      </c>
      <c r="T512" s="109">
        <f t="shared" si="402"/>
        <v>633.84</v>
      </c>
      <c r="U512" s="109">
        <f t="shared" si="403"/>
        <v>1170</v>
      </c>
      <c r="V512" s="109">
        <f t="shared" si="404"/>
        <v>3096.2</v>
      </c>
      <c r="W512" s="109">
        <f t="shared" si="405"/>
        <v>6707.32</v>
      </c>
      <c r="X512" s="112"/>
      <c r="Y512" s="112"/>
    </row>
    <row r="513" spans="1:25" s="262" customFormat="1">
      <c r="A513" s="180">
        <v>389</v>
      </c>
      <c r="B513" s="110">
        <v>1871</v>
      </c>
      <c r="C513" s="106">
        <v>1</v>
      </c>
      <c r="D513" s="106">
        <v>1</v>
      </c>
      <c r="E513" s="107" t="s">
        <v>157</v>
      </c>
      <c r="F513" s="108" t="s">
        <v>13</v>
      </c>
      <c r="G513" s="109">
        <f t="shared" si="389"/>
        <v>50</v>
      </c>
      <c r="H513" s="109">
        <f t="shared" si="390"/>
        <v>39.299999999999997</v>
      </c>
      <c r="I513" s="109">
        <f t="shared" si="391"/>
        <v>0</v>
      </c>
      <c r="J513" s="239">
        <f t="shared" si="392"/>
        <v>684.63</v>
      </c>
      <c r="K513" s="109">
        <f t="shared" si="393"/>
        <v>5</v>
      </c>
      <c r="L513" s="109">
        <f t="shared" si="394"/>
        <v>778.93</v>
      </c>
      <c r="M513" s="109">
        <f t="shared" si="395"/>
        <v>95.75</v>
      </c>
      <c r="N513" s="109">
        <f t="shared" si="396"/>
        <v>100</v>
      </c>
      <c r="O513" s="109">
        <f t="shared" si="397"/>
        <v>120</v>
      </c>
      <c r="P513" s="109">
        <f t="shared" si="398"/>
        <v>131.96</v>
      </c>
      <c r="Q513" s="109">
        <f t="shared" si="399"/>
        <v>153.07</v>
      </c>
      <c r="R513" s="109">
        <f t="shared" si="400"/>
        <v>177.57</v>
      </c>
      <c r="S513" s="109">
        <f t="shared" si="401"/>
        <v>250</v>
      </c>
      <c r="T513" s="109">
        <f t="shared" si="402"/>
        <v>628.52</v>
      </c>
      <c r="U513" s="109">
        <f t="shared" si="403"/>
        <v>1170</v>
      </c>
      <c r="V513" s="109">
        <f t="shared" si="404"/>
        <v>3101.52</v>
      </c>
      <c r="W513" s="109">
        <f t="shared" si="405"/>
        <v>6707.32</v>
      </c>
      <c r="X513" s="112"/>
      <c r="Y513" s="112"/>
    </row>
    <row r="514" spans="1:25" s="262" customFormat="1">
      <c r="A514" s="179">
        <v>390</v>
      </c>
      <c r="B514" s="106"/>
      <c r="C514" s="106">
        <v>1</v>
      </c>
      <c r="D514" s="106">
        <v>1</v>
      </c>
      <c r="E514" s="107" t="s">
        <v>157</v>
      </c>
      <c r="F514" s="108" t="s">
        <v>1732</v>
      </c>
      <c r="G514" s="109">
        <f t="shared" si="389"/>
        <v>50</v>
      </c>
      <c r="H514" s="109">
        <f t="shared" si="390"/>
        <v>39.299999999999997</v>
      </c>
      <c r="I514" s="109">
        <f t="shared" si="391"/>
        <v>0</v>
      </c>
      <c r="J514" s="239">
        <f t="shared" si="392"/>
        <v>684.63</v>
      </c>
      <c r="K514" s="109">
        <f t="shared" si="393"/>
        <v>5</v>
      </c>
      <c r="L514" s="109">
        <f t="shared" si="394"/>
        <v>778.93</v>
      </c>
      <c r="M514" s="109">
        <f t="shared" si="395"/>
        <v>95.75</v>
      </c>
      <c r="N514" s="109">
        <f t="shared" si="396"/>
        <v>100</v>
      </c>
      <c r="O514" s="109">
        <f t="shared" si="397"/>
        <v>120</v>
      </c>
      <c r="P514" s="109">
        <f t="shared" si="398"/>
        <v>131.96</v>
      </c>
      <c r="Q514" s="109">
        <f t="shared" si="399"/>
        <v>153.07</v>
      </c>
      <c r="R514" s="109">
        <f t="shared" si="400"/>
        <v>177.57</v>
      </c>
      <c r="S514" s="109">
        <f t="shared" si="401"/>
        <v>250</v>
      </c>
      <c r="T514" s="109">
        <f t="shared" si="402"/>
        <v>635.89</v>
      </c>
      <c r="U514" s="109">
        <f t="shared" si="403"/>
        <v>1170</v>
      </c>
      <c r="V514" s="109">
        <f t="shared" si="404"/>
        <v>3094.15</v>
      </c>
      <c r="W514" s="109">
        <f t="shared" si="405"/>
        <v>6707.32</v>
      </c>
      <c r="X514" s="112"/>
      <c r="Y514" s="112"/>
    </row>
    <row r="515" spans="1:25" s="262" customFormat="1">
      <c r="A515" s="179">
        <v>391</v>
      </c>
      <c r="B515" s="106">
        <v>781</v>
      </c>
      <c r="C515" s="106">
        <v>1</v>
      </c>
      <c r="D515" s="106">
        <v>1</v>
      </c>
      <c r="E515" s="107" t="s">
        <v>157</v>
      </c>
      <c r="F515" s="108" t="s">
        <v>1671</v>
      </c>
      <c r="G515" s="109">
        <f t="shared" si="389"/>
        <v>50</v>
      </c>
      <c r="H515" s="109">
        <f t="shared" si="390"/>
        <v>39.299999999999997</v>
      </c>
      <c r="I515" s="109">
        <f t="shared" si="391"/>
        <v>0</v>
      </c>
      <c r="J515" s="239">
        <f t="shared" si="392"/>
        <v>684.63</v>
      </c>
      <c r="K515" s="109">
        <f t="shared" si="393"/>
        <v>5</v>
      </c>
      <c r="L515" s="109">
        <f t="shared" si="394"/>
        <v>778.93</v>
      </c>
      <c r="M515" s="109">
        <f t="shared" si="395"/>
        <v>95.75</v>
      </c>
      <c r="N515" s="109">
        <f t="shared" si="396"/>
        <v>100</v>
      </c>
      <c r="O515" s="109">
        <f t="shared" si="397"/>
        <v>120</v>
      </c>
      <c r="P515" s="109">
        <f t="shared" si="398"/>
        <v>131.96</v>
      </c>
      <c r="Q515" s="109">
        <f t="shared" si="399"/>
        <v>153.07</v>
      </c>
      <c r="R515" s="109">
        <f t="shared" si="400"/>
        <v>177.57</v>
      </c>
      <c r="S515" s="109">
        <f t="shared" si="401"/>
        <v>250</v>
      </c>
      <c r="T515" s="109">
        <f t="shared" si="402"/>
        <v>281.8</v>
      </c>
      <c r="U515" s="109">
        <f t="shared" si="403"/>
        <v>1170</v>
      </c>
      <c r="V515" s="109">
        <f t="shared" si="404"/>
        <v>3448.24</v>
      </c>
      <c r="W515" s="109">
        <f t="shared" si="405"/>
        <v>6707.32</v>
      </c>
      <c r="X515" s="112"/>
      <c r="Y515" s="112"/>
    </row>
    <row r="516" spans="1:25" s="262" customFormat="1">
      <c r="A516" s="179">
        <v>392</v>
      </c>
      <c r="B516" s="106">
        <v>1187</v>
      </c>
      <c r="C516" s="106">
        <v>1</v>
      </c>
      <c r="D516" s="106">
        <v>1</v>
      </c>
      <c r="E516" s="107" t="s">
        <v>157</v>
      </c>
      <c r="F516" s="108" t="s">
        <v>619</v>
      </c>
      <c r="G516" s="109">
        <f t="shared" si="389"/>
        <v>50</v>
      </c>
      <c r="H516" s="109">
        <f t="shared" si="390"/>
        <v>39.299999999999997</v>
      </c>
      <c r="I516" s="109">
        <f t="shared" si="391"/>
        <v>0</v>
      </c>
      <c r="J516" s="239">
        <f t="shared" si="392"/>
        <v>684.63</v>
      </c>
      <c r="K516" s="109">
        <f t="shared" si="393"/>
        <v>5</v>
      </c>
      <c r="L516" s="109">
        <f t="shared" si="394"/>
        <v>778.93</v>
      </c>
      <c r="M516" s="109">
        <f t="shared" si="395"/>
        <v>95.75</v>
      </c>
      <c r="N516" s="109">
        <f t="shared" si="396"/>
        <v>100</v>
      </c>
      <c r="O516" s="109">
        <f t="shared" si="397"/>
        <v>120</v>
      </c>
      <c r="P516" s="109">
        <f t="shared" si="398"/>
        <v>131.96</v>
      </c>
      <c r="Q516" s="109">
        <f t="shared" si="399"/>
        <v>153.07</v>
      </c>
      <c r="R516" s="109">
        <f t="shared" si="400"/>
        <v>177.57</v>
      </c>
      <c r="S516" s="109">
        <f t="shared" si="401"/>
        <v>250</v>
      </c>
      <c r="T516" s="109">
        <f t="shared" si="402"/>
        <v>638.54</v>
      </c>
      <c r="U516" s="109">
        <f t="shared" si="403"/>
        <v>1170</v>
      </c>
      <c r="V516" s="109">
        <f t="shared" si="404"/>
        <v>3091.5</v>
      </c>
      <c r="W516" s="109">
        <f t="shared" si="405"/>
        <v>6707.32</v>
      </c>
      <c r="X516" s="112"/>
      <c r="Y516" s="112"/>
    </row>
    <row r="517" spans="1:25" s="262" customFormat="1">
      <c r="A517" s="179">
        <v>355</v>
      </c>
      <c r="B517" s="106">
        <v>1538</v>
      </c>
      <c r="C517" s="106">
        <v>1</v>
      </c>
      <c r="D517" s="106">
        <v>1</v>
      </c>
      <c r="E517" s="107" t="s">
        <v>161</v>
      </c>
      <c r="F517" s="108" t="s">
        <v>1927</v>
      </c>
      <c r="G517" s="109">
        <f t="shared" si="389"/>
        <v>50</v>
      </c>
      <c r="H517" s="109">
        <f t="shared" si="390"/>
        <v>23.41</v>
      </c>
      <c r="I517" s="109">
        <f t="shared" si="391"/>
        <v>0</v>
      </c>
      <c r="J517" s="239">
        <f t="shared" si="392"/>
        <v>492.53</v>
      </c>
      <c r="K517" s="109">
        <f t="shared" si="393"/>
        <v>5</v>
      </c>
      <c r="L517" s="109">
        <f t="shared" si="394"/>
        <v>570.94000000000005</v>
      </c>
      <c r="M517" s="109">
        <f t="shared" si="395"/>
        <v>69.180000000000007</v>
      </c>
      <c r="N517" s="109">
        <f t="shared" si="396"/>
        <v>100</v>
      </c>
      <c r="O517" s="109">
        <f t="shared" si="397"/>
        <v>105</v>
      </c>
      <c r="P517" s="109">
        <f t="shared" si="398"/>
        <v>94.43</v>
      </c>
      <c r="Q517" s="109">
        <f t="shared" si="399"/>
        <v>109.54</v>
      </c>
      <c r="R517" s="109">
        <f t="shared" si="400"/>
        <v>127.06</v>
      </c>
      <c r="S517" s="109">
        <f t="shared" si="401"/>
        <v>180</v>
      </c>
      <c r="T517" s="109">
        <f t="shared" si="402"/>
        <v>0</v>
      </c>
      <c r="U517" s="109">
        <f t="shared" si="403"/>
        <v>0</v>
      </c>
      <c r="V517" s="109">
        <f t="shared" si="404"/>
        <v>651.85</v>
      </c>
      <c r="W517" s="109">
        <f t="shared" si="405"/>
        <v>2008</v>
      </c>
      <c r="X517" s="112"/>
      <c r="Y517" s="112"/>
    </row>
    <row r="518" spans="1:25" s="262" customFormat="1">
      <c r="A518" s="179">
        <v>394</v>
      </c>
      <c r="B518" s="106">
        <v>1733</v>
      </c>
      <c r="C518" s="106">
        <v>1</v>
      </c>
      <c r="D518" s="106">
        <v>1</v>
      </c>
      <c r="E518" s="107" t="s">
        <v>157</v>
      </c>
      <c r="F518" s="108" t="s">
        <v>1740</v>
      </c>
      <c r="G518" s="109">
        <f t="shared" si="389"/>
        <v>50</v>
      </c>
      <c r="H518" s="109">
        <f t="shared" si="390"/>
        <v>39.299999999999997</v>
      </c>
      <c r="I518" s="109">
        <f t="shared" si="391"/>
        <v>0</v>
      </c>
      <c r="J518" s="239">
        <f t="shared" si="392"/>
        <v>684.63</v>
      </c>
      <c r="K518" s="109">
        <f t="shared" si="393"/>
        <v>5</v>
      </c>
      <c r="L518" s="109">
        <f t="shared" si="394"/>
        <v>778.93</v>
      </c>
      <c r="M518" s="109">
        <f t="shared" si="395"/>
        <v>95.75</v>
      </c>
      <c r="N518" s="109">
        <f t="shared" si="396"/>
        <v>100</v>
      </c>
      <c r="O518" s="109">
        <f t="shared" si="397"/>
        <v>120</v>
      </c>
      <c r="P518" s="109">
        <f t="shared" si="398"/>
        <v>131.96</v>
      </c>
      <c r="Q518" s="109">
        <f t="shared" si="399"/>
        <v>153.07</v>
      </c>
      <c r="R518" s="109">
        <f t="shared" si="400"/>
        <v>177.57</v>
      </c>
      <c r="S518" s="109">
        <f t="shared" si="401"/>
        <v>250</v>
      </c>
      <c r="T518" s="109">
        <f t="shared" si="402"/>
        <v>248.71</v>
      </c>
      <c r="U518" s="109">
        <f t="shared" si="403"/>
        <v>585</v>
      </c>
      <c r="V518" s="109">
        <f t="shared" si="404"/>
        <v>4066.33</v>
      </c>
      <c r="W518" s="109">
        <f t="shared" si="405"/>
        <v>6707.32</v>
      </c>
      <c r="X518" s="112"/>
      <c r="Y518" s="112"/>
    </row>
    <row r="519" spans="1:25" s="262" customFormat="1">
      <c r="A519" s="179">
        <v>395</v>
      </c>
      <c r="B519" s="106">
        <v>1813</v>
      </c>
      <c r="C519" s="106">
        <v>1</v>
      </c>
      <c r="D519" s="106">
        <v>1</v>
      </c>
      <c r="E519" s="107" t="s">
        <v>157</v>
      </c>
      <c r="F519" s="108" t="s">
        <v>1666</v>
      </c>
      <c r="G519" s="109">
        <f t="shared" si="389"/>
        <v>50</v>
      </c>
      <c r="H519" s="109">
        <f t="shared" si="390"/>
        <v>39.299999999999997</v>
      </c>
      <c r="I519" s="109">
        <f t="shared" si="391"/>
        <v>0</v>
      </c>
      <c r="J519" s="239">
        <f t="shared" si="392"/>
        <v>684.63</v>
      </c>
      <c r="K519" s="109">
        <f t="shared" si="393"/>
        <v>5</v>
      </c>
      <c r="L519" s="109">
        <f t="shared" si="394"/>
        <v>778.93</v>
      </c>
      <c r="M519" s="109">
        <f t="shared" si="395"/>
        <v>95.75</v>
      </c>
      <c r="N519" s="109">
        <f t="shared" si="396"/>
        <v>100</v>
      </c>
      <c r="O519" s="109">
        <f t="shared" si="397"/>
        <v>120</v>
      </c>
      <c r="P519" s="109">
        <f t="shared" si="398"/>
        <v>131.96</v>
      </c>
      <c r="Q519" s="109">
        <f t="shared" si="399"/>
        <v>153.07</v>
      </c>
      <c r="R519" s="109">
        <f t="shared" si="400"/>
        <v>177.57</v>
      </c>
      <c r="S519" s="109">
        <f t="shared" si="401"/>
        <v>250</v>
      </c>
      <c r="T519" s="109">
        <f t="shared" si="402"/>
        <v>630.99</v>
      </c>
      <c r="U519" s="109">
        <f t="shared" si="403"/>
        <v>1170</v>
      </c>
      <c r="V519" s="109">
        <f t="shared" si="404"/>
        <v>3099.05</v>
      </c>
      <c r="W519" s="109">
        <f t="shared" si="405"/>
        <v>6707.32</v>
      </c>
      <c r="X519" s="112"/>
      <c r="Y519" s="112"/>
    </row>
    <row r="520" spans="1:25" s="262" customFormat="1">
      <c r="A520" s="179">
        <v>396</v>
      </c>
      <c r="B520" s="106">
        <v>1948</v>
      </c>
      <c r="C520" s="106">
        <v>1</v>
      </c>
      <c r="D520" s="106">
        <v>1</v>
      </c>
      <c r="E520" s="107" t="s">
        <v>157</v>
      </c>
      <c r="F520" s="108" t="s">
        <v>1693</v>
      </c>
      <c r="G520" s="109">
        <f t="shared" si="389"/>
        <v>50</v>
      </c>
      <c r="H520" s="109">
        <f t="shared" si="390"/>
        <v>39.299999999999997</v>
      </c>
      <c r="I520" s="109">
        <f t="shared" si="391"/>
        <v>0</v>
      </c>
      <c r="J520" s="239">
        <f t="shared" si="392"/>
        <v>684.63</v>
      </c>
      <c r="K520" s="109">
        <f t="shared" si="393"/>
        <v>5</v>
      </c>
      <c r="L520" s="109">
        <f t="shared" si="394"/>
        <v>778.93</v>
      </c>
      <c r="M520" s="109">
        <f t="shared" si="395"/>
        <v>95.75</v>
      </c>
      <c r="N520" s="109">
        <f t="shared" si="396"/>
        <v>100</v>
      </c>
      <c r="O520" s="109">
        <f t="shared" si="397"/>
        <v>120</v>
      </c>
      <c r="P520" s="109">
        <f t="shared" si="398"/>
        <v>131.96</v>
      </c>
      <c r="Q520" s="109">
        <f t="shared" si="399"/>
        <v>153.07</v>
      </c>
      <c r="R520" s="109">
        <f t="shared" si="400"/>
        <v>177.57</v>
      </c>
      <c r="S520" s="109">
        <f t="shared" si="401"/>
        <v>250</v>
      </c>
      <c r="T520" s="109">
        <f t="shared" si="402"/>
        <v>638.54</v>
      </c>
      <c r="U520" s="109">
        <f t="shared" si="403"/>
        <v>1170</v>
      </c>
      <c r="V520" s="109">
        <f t="shared" si="404"/>
        <v>3091.5</v>
      </c>
      <c r="W520" s="109">
        <f t="shared" si="405"/>
        <v>6707.32</v>
      </c>
      <c r="X520" s="112"/>
      <c r="Y520" s="112"/>
    </row>
    <row r="521" spans="1:25" s="262" customFormat="1">
      <c r="A521" s="179">
        <v>397</v>
      </c>
      <c r="B521" s="106">
        <v>1956</v>
      </c>
      <c r="C521" s="106">
        <v>1</v>
      </c>
      <c r="D521" s="106">
        <v>1</v>
      </c>
      <c r="E521" s="107" t="s">
        <v>157</v>
      </c>
      <c r="F521" s="108" t="s">
        <v>573</v>
      </c>
      <c r="G521" s="109">
        <f t="shared" si="389"/>
        <v>50</v>
      </c>
      <c r="H521" s="109">
        <f t="shared" si="390"/>
        <v>39.299999999999997</v>
      </c>
      <c r="I521" s="109">
        <f t="shared" si="391"/>
        <v>0</v>
      </c>
      <c r="J521" s="239">
        <f t="shared" si="392"/>
        <v>684.63</v>
      </c>
      <c r="K521" s="109">
        <f t="shared" si="393"/>
        <v>5</v>
      </c>
      <c r="L521" s="109">
        <f t="shared" si="394"/>
        <v>778.93</v>
      </c>
      <c r="M521" s="109">
        <f t="shared" si="395"/>
        <v>95.75</v>
      </c>
      <c r="N521" s="109">
        <f t="shared" si="396"/>
        <v>100</v>
      </c>
      <c r="O521" s="109">
        <f t="shared" si="397"/>
        <v>120</v>
      </c>
      <c r="P521" s="109">
        <f t="shared" si="398"/>
        <v>131.96</v>
      </c>
      <c r="Q521" s="109">
        <f t="shared" si="399"/>
        <v>153.07</v>
      </c>
      <c r="R521" s="109">
        <f t="shared" si="400"/>
        <v>177.57</v>
      </c>
      <c r="S521" s="109">
        <f t="shared" si="401"/>
        <v>250</v>
      </c>
      <c r="T521" s="109">
        <f t="shared" si="402"/>
        <v>0</v>
      </c>
      <c r="U521" s="109">
        <f t="shared" si="403"/>
        <v>1170</v>
      </c>
      <c r="V521" s="109">
        <f t="shared" si="404"/>
        <v>3730.04</v>
      </c>
      <c r="W521" s="109">
        <f t="shared" si="405"/>
        <v>6707.32</v>
      </c>
      <c r="X521" s="112"/>
      <c r="Y521" s="112"/>
    </row>
    <row r="522" spans="1:25" s="262" customFormat="1">
      <c r="A522" s="179">
        <v>398</v>
      </c>
      <c r="B522" s="106">
        <v>1957</v>
      </c>
      <c r="C522" s="106">
        <v>1</v>
      </c>
      <c r="D522" s="106">
        <v>1</v>
      </c>
      <c r="E522" s="107" t="s">
        <v>157</v>
      </c>
      <c r="F522" s="108" t="s">
        <v>1696</v>
      </c>
      <c r="G522" s="109">
        <f t="shared" si="389"/>
        <v>50</v>
      </c>
      <c r="H522" s="109">
        <f t="shared" si="390"/>
        <v>39.299999999999997</v>
      </c>
      <c r="I522" s="109">
        <f t="shared" si="391"/>
        <v>0</v>
      </c>
      <c r="J522" s="239">
        <f t="shared" si="392"/>
        <v>684.63</v>
      </c>
      <c r="K522" s="109">
        <f t="shared" si="393"/>
        <v>5</v>
      </c>
      <c r="L522" s="109">
        <f t="shared" si="394"/>
        <v>778.93</v>
      </c>
      <c r="M522" s="109">
        <f t="shared" si="395"/>
        <v>95.75</v>
      </c>
      <c r="N522" s="109">
        <f t="shared" si="396"/>
        <v>100</v>
      </c>
      <c r="O522" s="109">
        <f t="shared" si="397"/>
        <v>120</v>
      </c>
      <c r="P522" s="109">
        <f t="shared" si="398"/>
        <v>131.96</v>
      </c>
      <c r="Q522" s="109">
        <f t="shared" si="399"/>
        <v>153.07</v>
      </c>
      <c r="R522" s="109">
        <f t="shared" si="400"/>
        <v>177.57</v>
      </c>
      <c r="S522" s="109">
        <f t="shared" si="401"/>
        <v>250</v>
      </c>
      <c r="T522" s="109">
        <f t="shared" si="402"/>
        <v>620.82000000000005</v>
      </c>
      <c r="U522" s="109">
        <f t="shared" si="403"/>
        <v>1170</v>
      </c>
      <c r="V522" s="109">
        <f t="shared" si="404"/>
        <v>3109.22</v>
      </c>
      <c r="W522" s="109">
        <f t="shared" si="405"/>
        <v>6707.32</v>
      </c>
      <c r="X522" s="112"/>
      <c r="Y522" s="112"/>
    </row>
    <row r="523" spans="1:25" s="262" customFormat="1">
      <c r="A523" s="179">
        <v>399</v>
      </c>
      <c r="B523" s="106">
        <v>1936</v>
      </c>
      <c r="C523" s="106">
        <v>1</v>
      </c>
      <c r="D523" s="106">
        <v>1</v>
      </c>
      <c r="E523" s="107" t="s">
        <v>157</v>
      </c>
      <c r="F523" s="108" t="s">
        <v>1751</v>
      </c>
      <c r="G523" s="109">
        <f t="shared" si="389"/>
        <v>50</v>
      </c>
      <c r="H523" s="109">
        <f t="shared" si="390"/>
        <v>39.299999999999997</v>
      </c>
      <c r="I523" s="109">
        <f t="shared" si="391"/>
        <v>0</v>
      </c>
      <c r="J523" s="239">
        <f t="shared" si="392"/>
        <v>684.63</v>
      </c>
      <c r="K523" s="109">
        <f t="shared" si="393"/>
        <v>5</v>
      </c>
      <c r="L523" s="109">
        <f t="shared" si="394"/>
        <v>778.93</v>
      </c>
      <c r="M523" s="109">
        <f t="shared" si="395"/>
        <v>95.75</v>
      </c>
      <c r="N523" s="109">
        <f t="shared" si="396"/>
        <v>100</v>
      </c>
      <c r="O523" s="109">
        <f t="shared" si="397"/>
        <v>120</v>
      </c>
      <c r="P523" s="109">
        <f t="shared" si="398"/>
        <v>131.96</v>
      </c>
      <c r="Q523" s="109">
        <f t="shared" si="399"/>
        <v>153.07</v>
      </c>
      <c r="R523" s="109">
        <f t="shared" si="400"/>
        <v>177.57</v>
      </c>
      <c r="S523" s="109">
        <f t="shared" si="401"/>
        <v>250</v>
      </c>
      <c r="T523" s="109">
        <f t="shared" si="402"/>
        <v>257.22000000000003</v>
      </c>
      <c r="U523" s="109">
        <f t="shared" si="403"/>
        <v>585</v>
      </c>
      <c r="V523" s="109">
        <f t="shared" si="404"/>
        <v>4057.82</v>
      </c>
      <c r="W523" s="109">
        <f t="shared" si="405"/>
        <v>6707.32</v>
      </c>
      <c r="X523" s="112"/>
      <c r="Y523" s="112"/>
    </row>
    <row r="524" spans="1:25" s="262" customFormat="1">
      <c r="A524" s="179">
        <v>401</v>
      </c>
      <c r="B524" s="106">
        <v>2733</v>
      </c>
      <c r="C524" s="106">
        <v>1</v>
      </c>
      <c r="D524" s="106">
        <v>1</v>
      </c>
      <c r="E524" s="107" t="s">
        <v>157</v>
      </c>
      <c r="F524" s="108" t="s">
        <v>1711</v>
      </c>
      <c r="G524" s="109">
        <f t="shared" si="389"/>
        <v>50</v>
      </c>
      <c r="H524" s="109">
        <f t="shared" si="390"/>
        <v>39.299999999999997</v>
      </c>
      <c r="I524" s="109">
        <f t="shared" si="391"/>
        <v>0</v>
      </c>
      <c r="J524" s="239">
        <f t="shared" si="392"/>
        <v>684.63</v>
      </c>
      <c r="K524" s="109">
        <f t="shared" si="393"/>
        <v>5</v>
      </c>
      <c r="L524" s="109">
        <f t="shared" si="394"/>
        <v>778.93</v>
      </c>
      <c r="M524" s="109">
        <f t="shared" si="395"/>
        <v>95.75</v>
      </c>
      <c r="N524" s="109">
        <f t="shared" si="396"/>
        <v>100</v>
      </c>
      <c r="O524" s="109">
        <f t="shared" si="397"/>
        <v>120</v>
      </c>
      <c r="P524" s="109">
        <f t="shared" si="398"/>
        <v>131.96</v>
      </c>
      <c r="Q524" s="109">
        <f t="shared" si="399"/>
        <v>153.07</v>
      </c>
      <c r="R524" s="109">
        <f t="shared" si="400"/>
        <v>177.57</v>
      </c>
      <c r="S524" s="109">
        <f t="shared" si="401"/>
        <v>250</v>
      </c>
      <c r="T524" s="109">
        <f t="shared" si="402"/>
        <v>632.08000000000004</v>
      </c>
      <c r="U524" s="109">
        <f t="shared" si="403"/>
        <v>1170</v>
      </c>
      <c r="V524" s="109">
        <f t="shared" si="404"/>
        <v>3097.96</v>
      </c>
      <c r="W524" s="109">
        <f t="shared" si="405"/>
        <v>6707.32</v>
      </c>
      <c r="X524" s="112"/>
      <c r="Y524" s="112"/>
    </row>
    <row r="525" spans="1:25" s="262" customFormat="1">
      <c r="A525" s="179">
        <v>402</v>
      </c>
      <c r="B525" s="106">
        <v>2099</v>
      </c>
      <c r="C525" s="106">
        <v>1</v>
      </c>
      <c r="D525" s="106">
        <v>1</v>
      </c>
      <c r="E525" s="107" t="s">
        <v>157</v>
      </c>
      <c r="F525" s="108" t="s">
        <v>792</v>
      </c>
      <c r="G525" s="109">
        <f t="shared" si="389"/>
        <v>50</v>
      </c>
      <c r="H525" s="109">
        <f t="shared" si="390"/>
        <v>39.299999999999997</v>
      </c>
      <c r="I525" s="109">
        <f t="shared" si="391"/>
        <v>0</v>
      </c>
      <c r="J525" s="239">
        <f t="shared" si="392"/>
        <v>684.63</v>
      </c>
      <c r="K525" s="109">
        <f t="shared" si="393"/>
        <v>5</v>
      </c>
      <c r="L525" s="109">
        <f t="shared" si="394"/>
        <v>778.93</v>
      </c>
      <c r="M525" s="109">
        <f t="shared" si="395"/>
        <v>95.75</v>
      </c>
      <c r="N525" s="109">
        <f t="shared" si="396"/>
        <v>100</v>
      </c>
      <c r="O525" s="109">
        <f t="shared" si="397"/>
        <v>120</v>
      </c>
      <c r="P525" s="109">
        <f t="shared" si="398"/>
        <v>131.96</v>
      </c>
      <c r="Q525" s="109">
        <f t="shared" si="399"/>
        <v>153.07</v>
      </c>
      <c r="R525" s="109">
        <f t="shared" si="400"/>
        <v>177.57</v>
      </c>
      <c r="S525" s="109">
        <f t="shared" si="401"/>
        <v>250</v>
      </c>
      <c r="T525" s="109">
        <f t="shared" si="402"/>
        <v>622.36</v>
      </c>
      <c r="U525" s="109">
        <f t="shared" si="403"/>
        <v>1170</v>
      </c>
      <c r="V525" s="109">
        <f t="shared" si="404"/>
        <v>3107.68</v>
      </c>
      <c r="W525" s="109">
        <f t="shared" si="405"/>
        <v>6707.32</v>
      </c>
      <c r="X525" s="112"/>
      <c r="Y525" s="112"/>
    </row>
    <row r="526" spans="1:25" s="262" customFormat="1">
      <c r="A526" s="179">
        <v>403</v>
      </c>
      <c r="B526" s="106">
        <v>2730</v>
      </c>
      <c r="C526" s="106">
        <v>1</v>
      </c>
      <c r="D526" s="106">
        <v>1</v>
      </c>
      <c r="E526" s="107" t="s">
        <v>157</v>
      </c>
      <c r="F526" s="108" t="s">
        <v>11</v>
      </c>
      <c r="G526" s="109">
        <f t="shared" si="389"/>
        <v>50</v>
      </c>
      <c r="H526" s="109">
        <f t="shared" si="390"/>
        <v>39.299999999999997</v>
      </c>
      <c r="I526" s="109">
        <f t="shared" si="391"/>
        <v>0</v>
      </c>
      <c r="J526" s="239">
        <f t="shared" si="392"/>
        <v>684.63</v>
      </c>
      <c r="K526" s="109">
        <f t="shared" si="393"/>
        <v>5</v>
      </c>
      <c r="L526" s="109">
        <f t="shared" si="394"/>
        <v>778.93</v>
      </c>
      <c r="M526" s="109">
        <f t="shared" si="395"/>
        <v>95.75</v>
      </c>
      <c r="N526" s="109">
        <f t="shared" si="396"/>
        <v>100</v>
      </c>
      <c r="O526" s="109">
        <f t="shared" si="397"/>
        <v>120</v>
      </c>
      <c r="P526" s="109">
        <f t="shared" si="398"/>
        <v>131.96</v>
      </c>
      <c r="Q526" s="109">
        <f t="shared" si="399"/>
        <v>153.07</v>
      </c>
      <c r="R526" s="109">
        <f t="shared" si="400"/>
        <v>177.57</v>
      </c>
      <c r="S526" s="109">
        <f t="shared" si="401"/>
        <v>250</v>
      </c>
      <c r="T526" s="109">
        <f t="shared" si="402"/>
        <v>622.41</v>
      </c>
      <c r="U526" s="109">
        <f t="shared" si="403"/>
        <v>1170</v>
      </c>
      <c r="V526" s="109">
        <f t="shared" si="404"/>
        <v>3107.63</v>
      </c>
      <c r="W526" s="109">
        <f t="shared" si="405"/>
        <v>6707.32</v>
      </c>
      <c r="X526" s="112"/>
      <c r="Y526" s="112"/>
    </row>
    <row r="527" spans="1:25" s="262" customFormat="1">
      <c r="A527" s="179">
        <v>940</v>
      </c>
      <c r="B527" s="106"/>
      <c r="C527" s="106">
        <v>1</v>
      </c>
      <c r="D527" s="106">
        <v>1</v>
      </c>
      <c r="E527" s="107" t="s">
        <v>157</v>
      </c>
      <c r="F527" s="108" t="s">
        <v>16</v>
      </c>
      <c r="G527" s="109">
        <f t="shared" si="389"/>
        <v>50</v>
      </c>
      <c r="H527" s="109">
        <f t="shared" si="390"/>
        <v>39.299999999999997</v>
      </c>
      <c r="I527" s="109">
        <f t="shared" si="391"/>
        <v>0</v>
      </c>
      <c r="J527" s="239">
        <f t="shared" si="392"/>
        <v>684.63</v>
      </c>
      <c r="K527" s="109">
        <f t="shared" si="393"/>
        <v>5</v>
      </c>
      <c r="L527" s="109">
        <f t="shared" si="394"/>
        <v>778.93</v>
      </c>
      <c r="M527" s="109">
        <f t="shared" si="395"/>
        <v>95.75</v>
      </c>
      <c r="N527" s="109">
        <f t="shared" si="396"/>
        <v>100</v>
      </c>
      <c r="O527" s="109">
        <f t="shared" si="397"/>
        <v>120</v>
      </c>
      <c r="P527" s="109">
        <f t="shared" si="398"/>
        <v>131.96</v>
      </c>
      <c r="Q527" s="109">
        <f t="shared" si="399"/>
        <v>153.07</v>
      </c>
      <c r="R527" s="109">
        <f t="shared" si="400"/>
        <v>177.57</v>
      </c>
      <c r="S527" s="109">
        <f t="shared" si="401"/>
        <v>250</v>
      </c>
      <c r="T527" s="109">
        <f t="shared" si="402"/>
        <v>628.53</v>
      </c>
      <c r="U527" s="109">
        <f t="shared" si="403"/>
        <v>1170</v>
      </c>
      <c r="V527" s="109">
        <f t="shared" si="404"/>
        <v>3101.51</v>
      </c>
      <c r="W527" s="109">
        <f t="shared" si="405"/>
        <v>6707.32</v>
      </c>
      <c r="X527" s="112"/>
      <c r="Y527" s="112"/>
    </row>
    <row r="528" spans="1:25" s="262" customFormat="1">
      <c r="A528" s="179">
        <v>941</v>
      </c>
      <c r="B528" s="106"/>
      <c r="C528" s="106">
        <v>1</v>
      </c>
      <c r="D528" s="106">
        <v>1</v>
      </c>
      <c r="E528" s="107" t="s">
        <v>157</v>
      </c>
      <c r="F528" s="108" t="s">
        <v>681</v>
      </c>
      <c r="G528" s="109">
        <f t="shared" si="389"/>
        <v>50</v>
      </c>
      <c r="H528" s="109">
        <f t="shared" si="390"/>
        <v>39.299999999999997</v>
      </c>
      <c r="I528" s="109">
        <f t="shared" si="391"/>
        <v>0</v>
      </c>
      <c r="J528" s="239">
        <f t="shared" si="392"/>
        <v>684.63</v>
      </c>
      <c r="K528" s="109">
        <f t="shared" si="393"/>
        <v>5</v>
      </c>
      <c r="L528" s="109">
        <f t="shared" si="394"/>
        <v>778.93</v>
      </c>
      <c r="M528" s="109">
        <f t="shared" si="395"/>
        <v>95.75</v>
      </c>
      <c r="N528" s="109">
        <f t="shared" si="396"/>
        <v>100</v>
      </c>
      <c r="O528" s="109">
        <f t="shared" si="397"/>
        <v>120</v>
      </c>
      <c r="P528" s="109">
        <f t="shared" si="398"/>
        <v>131.96</v>
      </c>
      <c r="Q528" s="109">
        <f t="shared" si="399"/>
        <v>153.07</v>
      </c>
      <c r="R528" s="109">
        <f t="shared" si="400"/>
        <v>177.57</v>
      </c>
      <c r="S528" s="109">
        <f t="shared" si="401"/>
        <v>250</v>
      </c>
      <c r="T528" s="109">
        <f t="shared" si="402"/>
        <v>0</v>
      </c>
      <c r="U528" s="109">
        <f t="shared" si="403"/>
        <v>0</v>
      </c>
      <c r="V528" s="109">
        <f t="shared" si="404"/>
        <v>4900.04</v>
      </c>
      <c r="W528" s="109">
        <f t="shared" si="405"/>
        <v>6707.32</v>
      </c>
      <c r="X528" s="112"/>
      <c r="Y528" s="112"/>
    </row>
    <row r="529" spans="1:59" s="262" customFormat="1">
      <c r="A529" s="179">
        <v>393</v>
      </c>
      <c r="B529" s="106">
        <v>4560</v>
      </c>
      <c r="C529" s="106">
        <v>1</v>
      </c>
      <c r="D529" s="106">
        <v>1</v>
      </c>
      <c r="E529" s="107" t="s">
        <v>157</v>
      </c>
      <c r="F529" s="108" t="s">
        <v>14</v>
      </c>
      <c r="G529" s="109">
        <f t="shared" ref="G529" si="406">VLOOKUP(E529,REMU,3,0)</f>
        <v>50</v>
      </c>
      <c r="H529" s="109">
        <f t="shared" ref="H529" si="407">VLOOKUP(E529,REMU,4,0)</f>
        <v>39.299999999999997</v>
      </c>
      <c r="I529" s="109">
        <f t="shared" ref="I529" si="408">VLOOKUP(E529,REMU,8,0)</f>
        <v>0</v>
      </c>
      <c r="J529" s="239">
        <f t="shared" ref="J529" si="409">VLOOKUP(E529,REMU,7,0)</f>
        <v>684.63</v>
      </c>
      <c r="K529" s="109">
        <f t="shared" ref="K529" si="410">VLOOKUP(E529,REMU,10,0)</f>
        <v>5</v>
      </c>
      <c r="L529" s="109">
        <f t="shared" ref="L529" si="411">SUM(G529:K529)</f>
        <v>778.93</v>
      </c>
      <c r="M529" s="109">
        <f t="shared" ref="M529" si="412">VLOOKUP(E529,REMU,12,0)</f>
        <v>95.75</v>
      </c>
      <c r="N529" s="109">
        <f t="shared" ref="N529" si="413">VLOOKUP(E529,REMU,13,0)</f>
        <v>100</v>
      </c>
      <c r="O529" s="109">
        <f t="shared" ref="O529" si="414">VLOOKUP(E529,REMU,19,0)</f>
        <v>120</v>
      </c>
      <c r="P529" s="109">
        <f t="shared" ref="P529" si="415">VLOOKUP(E529,REMU,16,0)</f>
        <v>131.96</v>
      </c>
      <c r="Q529" s="109">
        <f t="shared" ref="Q529" si="416">VLOOKUP(E529,REMU,17,0)</f>
        <v>153.07</v>
      </c>
      <c r="R529" s="109">
        <f t="shared" ref="R529" si="417">VLOOKUP(E529,REMU,18,0)</f>
        <v>177.57</v>
      </c>
      <c r="S529" s="109">
        <f t="shared" ref="S529" si="418">VLOOKUP(E529,DSUP,2,FALSE)</f>
        <v>250</v>
      </c>
      <c r="T529" s="109">
        <f t="shared" ref="T529" si="419">IF(F529="VACANTE",0,VLOOKUP(F529,HOMO,8,0))</f>
        <v>90.3</v>
      </c>
      <c r="U529" s="109">
        <f t="shared" ref="U529" si="420">IF(F529="VACANTE",0,VLOOKUP(F529,HOMO,9,0))</f>
        <v>585</v>
      </c>
      <c r="V529" s="109">
        <f t="shared" si="404"/>
        <v>4224.74</v>
      </c>
      <c r="W529" s="109">
        <f t="shared" ref="W529" si="421">+L529+SUM(M529:V529)</f>
        <v>6707.32</v>
      </c>
      <c r="X529" s="112"/>
      <c r="Y529" s="112"/>
    </row>
    <row r="530" spans="1:59" s="262" customFormat="1">
      <c r="A530" s="179">
        <v>704</v>
      </c>
      <c r="B530" s="106">
        <v>680</v>
      </c>
      <c r="C530" s="106">
        <v>1</v>
      </c>
      <c r="D530" s="106">
        <v>1</v>
      </c>
      <c r="E530" s="107" t="s">
        <v>161</v>
      </c>
      <c r="F530" s="111" t="s">
        <v>1893</v>
      </c>
      <c r="G530" s="109">
        <f t="shared" si="389"/>
        <v>50</v>
      </c>
      <c r="H530" s="109">
        <f t="shared" si="390"/>
        <v>23.41</v>
      </c>
      <c r="I530" s="109">
        <f t="shared" si="391"/>
        <v>0</v>
      </c>
      <c r="J530" s="239">
        <f t="shared" si="392"/>
        <v>492.53</v>
      </c>
      <c r="K530" s="109">
        <f t="shared" si="393"/>
        <v>5</v>
      </c>
      <c r="L530" s="109">
        <f t="shared" si="394"/>
        <v>570.94000000000005</v>
      </c>
      <c r="M530" s="109">
        <f t="shared" si="395"/>
        <v>69.180000000000007</v>
      </c>
      <c r="N530" s="109">
        <f t="shared" si="396"/>
        <v>100</v>
      </c>
      <c r="O530" s="109">
        <f t="shared" si="397"/>
        <v>105</v>
      </c>
      <c r="P530" s="109">
        <f t="shared" si="398"/>
        <v>94.43</v>
      </c>
      <c r="Q530" s="109">
        <f t="shared" si="399"/>
        <v>109.54</v>
      </c>
      <c r="R530" s="109">
        <f t="shared" si="400"/>
        <v>127.06</v>
      </c>
      <c r="S530" s="109">
        <f t="shared" si="401"/>
        <v>180</v>
      </c>
      <c r="T530" s="109">
        <f t="shared" si="402"/>
        <v>0</v>
      </c>
      <c r="U530" s="109">
        <f t="shared" si="403"/>
        <v>0</v>
      </c>
      <c r="V530" s="109">
        <f t="shared" si="404"/>
        <v>651.85</v>
      </c>
      <c r="W530" s="109">
        <f t="shared" si="405"/>
        <v>2008</v>
      </c>
      <c r="X530" s="112"/>
      <c r="Y530" s="112"/>
    </row>
    <row r="531" spans="1:59" s="262" customFormat="1">
      <c r="A531" s="179">
        <v>405</v>
      </c>
      <c r="B531" s="106"/>
      <c r="C531" s="106">
        <v>1</v>
      </c>
      <c r="D531" s="106">
        <v>1</v>
      </c>
      <c r="E531" s="107" t="s">
        <v>157</v>
      </c>
      <c r="F531" s="108" t="s">
        <v>110</v>
      </c>
      <c r="G531" s="109">
        <f t="shared" si="389"/>
        <v>50</v>
      </c>
      <c r="H531" s="109">
        <f t="shared" si="390"/>
        <v>39.299999999999997</v>
      </c>
      <c r="I531" s="109">
        <f t="shared" si="391"/>
        <v>0</v>
      </c>
      <c r="J531" s="239">
        <f t="shared" si="392"/>
        <v>684.63</v>
      </c>
      <c r="K531" s="109">
        <f t="shared" si="393"/>
        <v>5</v>
      </c>
      <c r="L531" s="109">
        <f t="shared" si="394"/>
        <v>778.93</v>
      </c>
      <c r="M531" s="109">
        <f t="shared" si="395"/>
        <v>95.75</v>
      </c>
      <c r="N531" s="109">
        <f t="shared" si="396"/>
        <v>100</v>
      </c>
      <c r="O531" s="109">
        <f t="shared" si="397"/>
        <v>120</v>
      </c>
      <c r="P531" s="109">
        <f t="shared" si="398"/>
        <v>131.96</v>
      </c>
      <c r="Q531" s="109">
        <f t="shared" si="399"/>
        <v>153.07</v>
      </c>
      <c r="R531" s="109">
        <f t="shared" si="400"/>
        <v>177.57</v>
      </c>
      <c r="S531" s="109">
        <f t="shared" si="401"/>
        <v>250</v>
      </c>
      <c r="T531" s="109">
        <f t="shared" si="402"/>
        <v>270.98</v>
      </c>
      <c r="U531" s="109">
        <f t="shared" si="403"/>
        <v>560</v>
      </c>
      <c r="V531" s="109">
        <f t="shared" si="404"/>
        <v>4069.06</v>
      </c>
      <c r="W531" s="109">
        <f t="shared" si="405"/>
        <v>6707.32</v>
      </c>
      <c r="X531" s="112"/>
      <c r="Y531" s="112"/>
    </row>
    <row r="532" spans="1:59" s="262" customFormat="1">
      <c r="A532" s="180">
        <v>406</v>
      </c>
      <c r="B532" s="110"/>
      <c r="C532" s="106">
        <v>1</v>
      </c>
      <c r="D532" s="106">
        <v>1</v>
      </c>
      <c r="E532" s="107" t="s">
        <v>157</v>
      </c>
      <c r="F532" s="108" t="s">
        <v>111</v>
      </c>
      <c r="G532" s="109">
        <f t="shared" si="389"/>
        <v>50</v>
      </c>
      <c r="H532" s="109">
        <f t="shared" si="390"/>
        <v>39.299999999999997</v>
      </c>
      <c r="I532" s="109">
        <f t="shared" si="391"/>
        <v>0</v>
      </c>
      <c r="J532" s="239">
        <f t="shared" si="392"/>
        <v>684.63</v>
      </c>
      <c r="K532" s="109">
        <f t="shared" si="393"/>
        <v>5</v>
      </c>
      <c r="L532" s="109">
        <f t="shared" si="394"/>
        <v>778.93</v>
      </c>
      <c r="M532" s="109">
        <f t="shared" si="395"/>
        <v>95.75</v>
      </c>
      <c r="N532" s="109">
        <f t="shared" si="396"/>
        <v>100</v>
      </c>
      <c r="O532" s="109">
        <f t="shared" si="397"/>
        <v>120</v>
      </c>
      <c r="P532" s="109">
        <f t="shared" si="398"/>
        <v>131.96</v>
      </c>
      <c r="Q532" s="109">
        <f t="shared" si="399"/>
        <v>153.07</v>
      </c>
      <c r="R532" s="109">
        <f t="shared" si="400"/>
        <v>177.57</v>
      </c>
      <c r="S532" s="109">
        <f t="shared" si="401"/>
        <v>250</v>
      </c>
      <c r="T532" s="109">
        <f t="shared" si="402"/>
        <v>271.33999999999997</v>
      </c>
      <c r="U532" s="109">
        <f t="shared" si="403"/>
        <v>560</v>
      </c>
      <c r="V532" s="109">
        <f t="shared" si="404"/>
        <v>4068.7</v>
      </c>
      <c r="W532" s="109">
        <f t="shared" si="405"/>
        <v>6707.32</v>
      </c>
      <c r="X532" s="112"/>
      <c r="Y532" s="112"/>
    </row>
    <row r="533" spans="1:59" s="262" customFormat="1">
      <c r="A533" s="180">
        <v>944</v>
      </c>
      <c r="B533" s="110"/>
      <c r="C533" s="106">
        <v>1</v>
      </c>
      <c r="D533" s="106">
        <v>1</v>
      </c>
      <c r="E533" s="107" t="s">
        <v>157</v>
      </c>
      <c r="F533" s="108" t="s">
        <v>1105</v>
      </c>
      <c r="G533" s="109">
        <f t="shared" si="389"/>
        <v>50</v>
      </c>
      <c r="H533" s="109">
        <f t="shared" si="390"/>
        <v>39.299999999999997</v>
      </c>
      <c r="I533" s="109">
        <f t="shared" si="391"/>
        <v>0</v>
      </c>
      <c r="J533" s="239">
        <f t="shared" si="392"/>
        <v>684.63</v>
      </c>
      <c r="K533" s="109">
        <f t="shared" si="393"/>
        <v>5</v>
      </c>
      <c r="L533" s="109">
        <f t="shared" si="394"/>
        <v>778.93</v>
      </c>
      <c r="M533" s="109">
        <f t="shared" si="395"/>
        <v>95.75</v>
      </c>
      <c r="N533" s="109">
        <f t="shared" si="396"/>
        <v>100</v>
      </c>
      <c r="O533" s="109">
        <f t="shared" si="397"/>
        <v>120</v>
      </c>
      <c r="P533" s="109">
        <f t="shared" si="398"/>
        <v>131.96</v>
      </c>
      <c r="Q533" s="109">
        <f t="shared" si="399"/>
        <v>153.07</v>
      </c>
      <c r="R533" s="109">
        <f t="shared" si="400"/>
        <v>177.57</v>
      </c>
      <c r="S533" s="109">
        <f t="shared" si="401"/>
        <v>250</v>
      </c>
      <c r="T533" s="109">
        <f t="shared" si="402"/>
        <v>283.17</v>
      </c>
      <c r="U533" s="109">
        <f t="shared" si="403"/>
        <v>560</v>
      </c>
      <c r="V533" s="109">
        <f t="shared" si="404"/>
        <v>4056.87</v>
      </c>
      <c r="W533" s="109">
        <f t="shared" si="405"/>
        <v>6707.32</v>
      </c>
      <c r="X533" s="112"/>
      <c r="Y533" s="112"/>
    </row>
    <row r="534" spans="1:59" s="262" customFormat="1">
      <c r="A534" s="179">
        <v>419</v>
      </c>
      <c r="B534" s="106">
        <v>5047</v>
      </c>
      <c r="C534" s="106">
        <v>1</v>
      </c>
      <c r="D534" s="106">
        <v>1</v>
      </c>
      <c r="E534" s="107" t="s">
        <v>161</v>
      </c>
      <c r="F534" s="108" t="s">
        <v>1874</v>
      </c>
      <c r="G534" s="109">
        <f t="shared" si="389"/>
        <v>50</v>
      </c>
      <c r="H534" s="109">
        <f t="shared" si="390"/>
        <v>23.41</v>
      </c>
      <c r="I534" s="109">
        <f t="shared" si="391"/>
        <v>0</v>
      </c>
      <c r="J534" s="239">
        <f t="shared" si="392"/>
        <v>492.53</v>
      </c>
      <c r="K534" s="109">
        <f t="shared" si="393"/>
        <v>5</v>
      </c>
      <c r="L534" s="109">
        <f t="shared" si="394"/>
        <v>570.94000000000005</v>
      </c>
      <c r="M534" s="109">
        <f t="shared" si="395"/>
        <v>69.180000000000007</v>
      </c>
      <c r="N534" s="109">
        <f t="shared" si="396"/>
        <v>100</v>
      </c>
      <c r="O534" s="109">
        <f t="shared" si="397"/>
        <v>105</v>
      </c>
      <c r="P534" s="109">
        <f t="shared" si="398"/>
        <v>94.43</v>
      </c>
      <c r="Q534" s="109">
        <f t="shared" si="399"/>
        <v>109.54</v>
      </c>
      <c r="R534" s="109">
        <f t="shared" si="400"/>
        <v>127.06</v>
      </c>
      <c r="S534" s="109">
        <f t="shared" si="401"/>
        <v>180</v>
      </c>
      <c r="T534" s="109">
        <f t="shared" si="402"/>
        <v>0</v>
      </c>
      <c r="U534" s="109">
        <f t="shared" si="403"/>
        <v>0</v>
      </c>
      <c r="V534" s="109">
        <f t="shared" si="404"/>
        <v>651.85</v>
      </c>
      <c r="W534" s="109">
        <f t="shared" si="405"/>
        <v>2008</v>
      </c>
      <c r="X534" s="112"/>
      <c r="Y534" s="112"/>
    </row>
    <row r="535" spans="1:59" s="262" customFormat="1">
      <c r="A535" s="179">
        <v>284</v>
      </c>
      <c r="B535" s="106"/>
      <c r="C535" s="106">
        <v>1</v>
      </c>
      <c r="D535" s="106">
        <v>1</v>
      </c>
      <c r="E535" s="107" t="s">
        <v>161</v>
      </c>
      <c r="F535" s="108" t="s">
        <v>1872</v>
      </c>
      <c r="G535" s="109">
        <f t="shared" si="389"/>
        <v>50</v>
      </c>
      <c r="H535" s="109">
        <f t="shared" si="390"/>
        <v>23.41</v>
      </c>
      <c r="I535" s="109">
        <f t="shared" si="391"/>
        <v>0</v>
      </c>
      <c r="J535" s="239">
        <f t="shared" si="392"/>
        <v>492.53</v>
      </c>
      <c r="K535" s="109">
        <f t="shared" si="393"/>
        <v>5</v>
      </c>
      <c r="L535" s="109">
        <f t="shared" si="394"/>
        <v>570.94000000000005</v>
      </c>
      <c r="M535" s="109">
        <f t="shared" si="395"/>
        <v>69.180000000000007</v>
      </c>
      <c r="N535" s="109">
        <f t="shared" si="396"/>
        <v>100</v>
      </c>
      <c r="O535" s="109">
        <f t="shared" si="397"/>
        <v>105</v>
      </c>
      <c r="P535" s="109">
        <f t="shared" si="398"/>
        <v>94.43</v>
      </c>
      <c r="Q535" s="109">
        <f t="shared" si="399"/>
        <v>109.54</v>
      </c>
      <c r="R535" s="109">
        <f t="shared" si="400"/>
        <v>127.06</v>
      </c>
      <c r="S535" s="109">
        <f t="shared" si="401"/>
        <v>180</v>
      </c>
      <c r="T535" s="109">
        <f t="shared" si="402"/>
        <v>0</v>
      </c>
      <c r="U535" s="109">
        <f t="shared" si="403"/>
        <v>0</v>
      </c>
      <c r="V535" s="109">
        <f t="shared" si="404"/>
        <v>651.85</v>
      </c>
      <c r="W535" s="109">
        <f t="shared" si="405"/>
        <v>2008</v>
      </c>
      <c r="X535" s="112"/>
      <c r="Y535" s="112"/>
      <c r="AX535" s="235"/>
      <c r="AY535" s="236"/>
      <c r="AZ535" s="236"/>
      <c r="BA535" s="252"/>
      <c r="BB535" s="253"/>
      <c r="BC535" s="236"/>
      <c r="BD535" s="235"/>
      <c r="BE535" s="235"/>
      <c r="BF535" s="236"/>
      <c r="BG535" s="236"/>
    </row>
    <row r="536" spans="1:59" s="262" customFormat="1">
      <c r="A536" s="180">
        <v>436</v>
      </c>
      <c r="B536" s="110"/>
      <c r="C536" s="106">
        <v>1</v>
      </c>
      <c r="D536" s="106">
        <v>1</v>
      </c>
      <c r="E536" s="107" t="s">
        <v>160</v>
      </c>
      <c r="F536" s="108" t="s">
        <v>1113</v>
      </c>
      <c r="G536" s="109">
        <f t="shared" si="389"/>
        <v>50</v>
      </c>
      <c r="H536" s="109">
        <f t="shared" si="390"/>
        <v>32.17</v>
      </c>
      <c r="I536" s="109">
        <f t="shared" si="391"/>
        <v>0</v>
      </c>
      <c r="J536" s="239">
        <f t="shared" si="392"/>
        <v>587.77</v>
      </c>
      <c r="K536" s="109">
        <f t="shared" si="393"/>
        <v>5</v>
      </c>
      <c r="L536" s="109">
        <f t="shared" si="394"/>
        <v>674.94</v>
      </c>
      <c r="M536" s="109">
        <f t="shared" si="395"/>
        <v>81.39</v>
      </c>
      <c r="N536" s="109">
        <f t="shared" si="396"/>
        <v>100</v>
      </c>
      <c r="O536" s="109">
        <f t="shared" si="397"/>
        <v>110</v>
      </c>
      <c r="P536" s="109">
        <f t="shared" si="398"/>
        <v>113.02</v>
      </c>
      <c r="Q536" s="109">
        <f t="shared" si="399"/>
        <v>131.11000000000001</v>
      </c>
      <c r="R536" s="109">
        <f t="shared" si="400"/>
        <v>152.08000000000001</v>
      </c>
      <c r="S536" s="109">
        <f t="shared" si="401"/>
        <v>210</v>
      </c>
      <c r="T536" s="109">
        <f t="shared" si="402"/>
        <v>283.17</v>
      </c>
      <c r="U536" s="109">
        <f t="shared" si="403"/>
        <v>560</v>
      </c>
      <c r="V536" s="109">
        <f t="shared" si="404"/>
        <v>592.29</v>
      </c>
      <c r="W536" s="109">
        <f t="shared" si="405"/>
        <v>3008</v>
      </c>
      <c r="X536" s="112"/>
      <c r="Y536" s="112"/>
    </row>
    <row r="537" spans="1:59" s="262" customFormat="1">
      <c r="A537" s="179">
        <v>414</v>
      </c>
      <c r="B537" s="106">
        <v>2729</v>
      </c>
      <c r="C537" s="106">
        <v>1</v>
      </c>
      <c r="D537" s="106">
        <v>1</v>
      </c>
      <c r="E537" s="107" t="s">
        <v>161</v>
      </c>
      <c r="F537" s="108" t="s">
        <v>1873</v>
      </c>
      <c r="G537" s="109">
        <f t="shared" si="389"/>
        <v>50</v>
      </c>
      <c r="H537" s="109">
        <f t="shared" si="390"/>
        <v>23.41</v>
      </c>
      <c r="I537" s="109">
        <f t="shared" si="391"/>
        <v>0</v>
      </c>
      <c r="J537" s="239">
        <f t="shared" si="392"/>
        <v>492.53</v>
      </c>
      <c r="K537" s="109">
        <f t="shared" si="393"/>
        <v>5</v>
      </c>
      <c r="L537" s="109">
        <f t="shared" si="394"/>
        <v>570.94000000000005</v>
      </c>
      <c r="M537" s="109">
        <f t="shared" si="395"/>
        <v>69.180000000000007</v>
      </c>
      <c r="N537" s="109">
        <f t="shared" si="396"/>
        <v>100</v>
      </c>
      <c r="O537" s="109">
        <f t="shared" si="397"/>
        <v>105</v>
      </c>
      <c r="P537" s="109">
        <f t="shared" si="398"/>
        <v>94.43</v>
      </c>
      <c r="Q537" s="109">
        <f t="shared" si="399"/>
        <v>109.54</v>
      </c>
      <c r="R537" s="109">
        <f t="shared" si="400"/>
        <v>127.06</v>
      </c>
      <c r="S537" s="109">
        <f t="shared" si="401"/>
        <v>180</v>
      </c>
      <c r="T537" s="109">
        <f t="shared" si="402"/>
        <v>0</v>
      </c>
      <c r="U537" s="109">
        <f t="shared" si="403"/>
        <v>0</v>
      </c>
      <c r="V537" s="109">
        <f t="shared" si="404"/>
        <v>651.85</v>
      </c>
      <c r="W537" s="109">
        <f t="shared" si="405"/>
        <v>2008</v>
      </c>
      <c r="X537" s="112"/>
      <c r="Y537" s="112"/>
    </row>
    <row r="538" spans="1:59" s="262" customFormat="1">
      <c r="A538" s="179">
        <v>415</v>
      </c>
      <c r="B538" s="106">
        <v>2886</v>
      </c>
      <c r="C538" s="106">
        <v>1</v>
      </c>
      <c r="D538" s="106">
        <v>1</v>
      </c>
      <c r="E538" s="107" t="s">
        <v>161</v>
      </c>
      <c r="F538" s="108" t="s">
        <v>1146</v>
      </c>
      <c r="G538" s="109">
        <f t="shared" si="389"/>
        <v>50</v>
      </c>
      <c r="H538" s="109">
        <f t="shared" si="390"/>
        <v>23.41</v>
      </c>
      <c r="I538" s="109">
        <f t="shared" si="391"/>
        <v>0</v>
      </c>
      <c r="J538" s="239">
        <f t="shared" si="392"/>
        <v>492.53</v>
      </c>
      <c r="K538" s="109">
        <f t="shared" si="393"/>
        <v>5</v>
      </c>
      <c r="L538" s="109">
        <f t="shared" si="394"/>
        <v>570.94000000000005</v>
      </c>
      <c r="M538" s="109">
        <f t="shared" si="395"/>
        <v>69.180000000000007</v>
      </c>
      <c r="N538" s="109">
        <f t="shared" si="396"/>
        <v>100</v>
      </c>
      <c r="O538" s="109">
        <f t="shared" si="397"/>
        <v>105</v>
      </c>
      <c r="P538" s="109">
        <f t="shared" si="398"/>
        <v>94.43</v>
      </c>
      <c r="Q538" s="109">
        <f t="shared" si="399"/>
        <v>109.54</v>
      </c>
      <c r="R538" s="109">
        <f t="shared" si="400"/>
        <v>127.06</v>
      </c>
      <c r="S538" s="109">
        <f t="shared" si="401"/>
        <v>180</v>
      </c>
      <c r="T538" s="109">
        <f t="shared" si="402"/>
        <v>116.89</v>
      </c>
      <c r="U538" s="109">
        <f t="shared" si="403"/>
        <v>280</v>
      </c>
      <c r="V538" s="109">
        <f t="shared" si="404"/>
        <v>254.96</v>
      </c>
      <c r="W538" s="109">
        <f t="shared" si="405"/>
        <v>2008</v>
      </c>
      <c r="X538" s="112"/>
      <c r="Y538" s="112"/>
    </row>
    <row r="539" spans="1:59" s="262" customFormat="1">
      <c r="A539" s="179">
        <v>416</v>
      </c>
      <c r="B539" s="106">
        <v>2890</v>
      </c>
      <c r="C539" s="106">
        <v>1</v>
      </c>
      <c r="D539" s="106">
        <v>1</v>
      </c>
      <c r="E539" s="107" t="s">
        <v>161</v>
      </c>
      <c r="F539" s="108" t="s">
        <v>1894</v>
      </c>
      <c r="G539" s="109">
        <f t="shared" si="389"/>
        <v>50</v>
      </c>
      <c r="H539" s="109">
        <f t="shared" si="390"/>
        <v>23.41</v>
      </c>
      <c r="I539" s="109">
        <f t="shared" si="391"/>
        <v>0</v>
      </c>
      <c r="J539" s="239">
        <f t="shared" si="392"/>
        <v>492.53</v>
      </c>
      <c r="K539" s="109">
        <f t="shared" si="393"/>
        <v>5</v>
      </c>
      <c r="L539" s="109">
        <f t="shared" si="394"/>
        <v>570.94000000000005</v>
      </c>
      <c r="M539" s="109">
        <f t="shared" si="395"/>
        <v>69.180000000000007</v>
      </c>
      <c r="N539" s="109">
        <f t="shared" si="396"/>
        <v>100</v>
      </c>
      <c r="O539" s="109">
        <f t="shared" si="397"/>
        <v>105</v>
      </c>
      <c r="P539" s="109">
        <f t="shared" si="398"/>
        <v>94.43</v>
      </c>
      <c r="Q539" s="109">
        <f t="shared" si="399"/>
        <v>109.54</v>
      </c>
      <c r="R539" s="109">
        <f t="shared" si="400"/>
        <v>127.06</v>
      </c>
      <c r="S539" s="109">
        <f t="shared" si="401"/>
        <v>180</v>
      </c>
      <c r="T539" s="109">
        <f t="shared" si="402"/>
        <v>0</v>
      </c>
      <c r="U539" s="109">
        <f t="shared" si="403"/>
        <v>0</v>
      </c>
      <c r="V539" s="109">
        <f t="shared" si="404"/>
        <v>651.85</v>
      </c>
      <c r="W539" s="109">
        <f t="shared" si="405"/>
        <v>2008</v>
      </c>
      <c r="X539" s="112"/>
      <c r="Y539" s="112"/>
    </row>
    <row r="540" spans="1:59" s="262" customFormat="1">
      <c r="A540" s="179">
        <v>503</v>
      </c>
      <c r="B540" s="106">
        <v>3303</v>
      </c>
      <c r="C540" s="106">
        <v>1</v>
      </c>
      <c r="D540" s="106">
        <v>1</v>
      </c>
      <c r="E540" s="107" t="s">
        <v>160</v>
      </c>
      <c r="F540" s="108" t="s">
        <v>1284</v>
      </c>
      <c r="G540" s="109">
        <f t="shared" si="389"/>
        <v>50</v>
      </c>
      <c r="H540" s="109">
        <f t="shared" si="390"/>
        <v>32.17</v>
      </c>
      <c r="I540" s="109">
        <f t="shared" si="391"/>
        <v>0</v>
      </c>
      <c r="J540" s="239">
        <f t="shared" si="392"/>
        <v>587.77</v>
      </c>
      <c r="K540" s="109">
        <f t="shared" si="393"/>
        <v>5</v>
      </c>
      <c r="L540" s="109">
        <f t="shared" si="394"/>
        <v>674.94</v>
      </c>
      <c r="M540" s="109">
        <f t="shared" si="395"/>
        <v>81.39</v>
      </c>
      <c r="N540" s="109">
        <f t="shared" si="396"/>
        <v>100</v>
      </c>
      <c r="O540" s="109">
        <f t="shared" si="397"/>
        <v>110</v>
      </c>
      <c r="P540" s="109">
        <f t="shared" si="398"/>
        <v>113.02</v>
      </c>
      <c r="Q540" s="109">
        <f t="shared" si="399"/>
        <v>131.11000000000001</v>
      </c>
      <c r="R540" s="109">
        <f t="shared" si="400"/>
        <v>152.08000000000001</v>
      </c>
      <c r="S540" s="109">
        <f t="shared" si="401"/>
        <v>210</v>
      </c>
      <c r="T540" s="109">
        <f t="shared" si="402"/>
        <v>0</v>
      </c>
      <c r="U540" s="109">
        <f t="shared" si="403"/>
        <v>280</v>
      </c>
      <c r="V540" s="109">
        <f t="shared" si="404"/>
        <v>1155.46</v>
      </c>
      <c r="W540" s="109">
        <f t="shared" si="405"/>
        <v>3008</v>
      </c>
      <c r="X540" s="112"/>
      <c r="Y540" s="112"/>
    </row>
    <row r="541" spans="1:59" s="262" customFormat="1">
      <c r="A541" s="179">
        <v>427</v>
      </c>
      <c r="B541" s="106">
        <v>4120</v>
      </c>
      <c r="C541" s="106">
        <v>1</v>
      </c>
      <c r="D541" s="106">
        <v>1</v>
      </c>
      <c r="E541" s="107" t="s">
        <v>160</v>
      </c>
      <c r="F541" s="108" t="s">
        <v>145</v>
      </c>
      <c r="G541" s="109">
        <f t="shared" si="389"/>
        <v>50</v>
      </c>
      <c r="H541" s="109">
        <f t="shared" si="390"/>
        <v>32.17</v>
      </c>
      <c r="I541" s="109">
        <f t="shared" si="391"/>
        <v>0</v>
      </c>
      <c r="J541" s="239">
        <f t="shared" si="392"/>
        <v>587.77</v>
      </c>
      <c r="K541" s="109">
        <f t="shared" si="393"/>
        <v>5</v>
      </c>
      <c r="L541" s="109">
        <f t="shared" si="394"/>
        <v>674.94</v>
      </c>
      <c r="M541" s="109">
        <f t="shared" si="395"/>
        <v>81.39</v>
      </c>
      <c r="N541" s="109">
        <f t="shared" si="396"/>
        <v>100</v>
      </c>
      <c r="O541" s="109">
        <f t="shared" si="397"/>
        <v>110</v>
      </c>
      <c r="P541" s="109">
        <f t="shared" si="398"/>
        <v>113.02</v>
      </c>
      <c r="Q541" s="109">
        <f t="shared" si="399"/>
        <v>131.11000000000001</v>
      </c>
      <c r="R541" s="109">
        <f t="shared" si="400"/>
        <v>152.08000000000001</v>
      </c>
      <c r="S541" s="109">
        <f t="shared" si="401"/>
        <v>210</v>
      </c>
      <c r="T541" s="109">
        <f t="shared" si="402"/>
        <v>0</v>
      </c>
      <c r="U541" s="109">
        <f t="shared" si="403"/>
        <v>280</v>
      </c>
      <c r="V541" s="109">
        <f t="shared" si="404"/>
        <v>1155.46</v>
      </c>
      <c r="W541" s="109">
        <f t="shared" si="405"/>
        <v>3008</v>
      </c>
      <c r="X541" s="112"/>
      <c r="Y541" s="112"/>
    </row>
    <row r="542" spans="1:59" s="262" customFormat="1">
      <c r="A542" s="179">
        <v>412</v>
      </c>
      <c r="B542" s="106"/>
      <c r="C542" s="106">
        <v>1</v>
      </c>
      <c r="D542" s="106">
        <v>1</v>
      </c>
      <c r="E542" s="107" t="s">
        <v>160</v>
      </c>
      <c r="F542" s="108" t="s">
        <v>617</v>
      </c>
      <c r="G542" s="109">
        <f t="shared" si="389"/>
        <v>50</v>
      </c>
      <c r="H542" s="109">
        <f t="shared" si="390"/>
        <v>32.17</v>
      </c>
      <c r="I542" s="109">
        <f t="shared" si="391"/>
        <v>0</v>
      </c>
      <c r="J542" s="239">
        <f t="shared" si="392"/>
        <v>587.77</v>
      </c>
      <c r="K542" s="109">
        <f t="shared" si="393"/>
        <v>5</v>
      </c>
      <c r="L542" s="109">
        <f t="shared" si="394"/>
        <v>674.94</v>
      </c>
      <c r="M542" s="109">
        <f t="shared" si="395"/>
        <v>81.39</v>
      </c>
      <c r="N542" s="109">
        <f t="shared" si="396"/>
        <v>100</v>
      </c>
      <c r="O542" s="109">
        <f t="shared" si="397"/>
        <v>110</v>
      </c>
      <c r="P542" s="109">
        <f t="shared" si="398"/>
        <v>113.02</v>
      </c>
      <c r="Q542" s="109">
        <f t="shared" si="399"/>
        <v>131.11000000000001</v>
      </c>
      <c r="R542" s="109">
        <f t="shared" si="400"/>
        <v>152.08000000000001</v>
      </c>
      <c r="S542" s="109">
        <f t="shared" si="401"/>
        <v>210</v>
      </c>
      <c r="T542" s="109">
        <f t="shared" si="402"/>
        <v>0</v>
      </c>
      <c r="U542" s="109">
        <f t="shared" si="403"/>
        <v>280</v>
      </c>
      <c r="V542" s="109">
        <f t="shared" si="404"/>
        <v>1155.46</v>
      </c>
      <c r="W542" s="109">
        <f t="shared" si="405"/>
        <v>3008</v>
      </c>
      <c r="X542" s="112"/>
      <c r="Y542" s="112"/>
    </row>
    <row r="543" spans="1:59" s="262" customFormat="1">
      <c r="A543" s="179">
        <v>374</v>
      </c>
      <c r="B543" s="106">
        <v>4346</v>
      </c>
      <c r="C543" s="106">
        <v>1</v>
      </c>
      <c r="D543" s="106">
        <v>1</v>
      </c>
      <c r="E543" s="107" t="s">
        <v>160</v>
      </c>
      <c r="F543" s="108" t="s">
        <v>1171</v>
      </c>
      <c r="G543" s="109">
        <f t="shared" si="389"/>
        <v>50</v>
      </c>
      <c r="H543" s="109">
        <f t="shared" si="390"/>
        <v>32.17</v>
      </c>
      <c r="I543" s="109">
        <f t="shared" si="391"/>
        <v>0</v>
      </c>
      <c r="J543" s="239">
        <f t="shared" si="392"/>
        <v>587.77</v>
      </c>
      <c r="K543" s="109">
        <f t="shared" si="393"/>
        <v>5</v>
      </c>
      <c r="L543" s="109">
        <f t="shared" si="394"/>
        <v>674.94</v>
      </c>
      <c r="M543" s="109">
        <f t="shared" si="395"/>
        <v>81.39</v>
      </c>
      <c r="N543" s="109">
        <f t="shared" si="396"/>
        <v>100</v>
      </c>
      <c r="O543" s="109">
        <f t="shared" si="397"/>
        <v>110</v>
      </c>
      <c r="P543" s="109">
        <f t="shared" si="398"/>
        <v>113.02</v>
      </c>
      <c r="Q543" s="109">
        <f t="shared" si="399"/>
        <v>131.11000000000001</v>
      </c>
      <c r="R543" s="109">
        <f t="shared" si="400"/>
        <v>152.08000000000001</v>
      </c>
      <c r="S543" s="109">
        <f t="shared" si="401"/>
        <v>210</v>
      </c>
      <c r="T543" s="109">
        <f t="shared" si="402"/>
        <v>124.97</v>
      </c>
      <c r="U543" s="109">
        <f t="shared" si="403"/>
        <v>280</v>
      </c>
      <c r="V543" s="109">
        <f t="shared" si="404"/>
        <v>1030.49</v>
      </c>
      <c r="W543" s="109">
        <f t="shared" si="405"/>
        <v>3008</v>
      </c>
      <c r="X543" s="112"/>
      <c r="Y543" s="112"/>
    </row>
    <row r="544" spans="1:59" s="262" customFormat="1">
      <c r="A544" s="179"/>
      <c r="B544" s="108"/>
      <c r="C544" s="106">
        <f>SUM(C508:C543)</f>
        <v>36</v>
      </c>
      <c r="D544" s="106">
        <f>COUNTIF(D508:D543,"1")</f>
        <v>36</v>
      </c>
      <c r="E544" s="106"/>
      <c r="F544" s="106" t="s">
        <v>545</v>
      </c>
      <c r="G544" s="239">
        <f t="shared" ref="G544:L544" si="422">SUM(G508:G543)</f>
        <v>1800</v>
      </c>
      <c r="H544" s="239">
        <f t="shared" si="422"/>
        <v>1285.8</v>
      </c>
      <c r="I544" s="239">
        <f t="shared" si="422"/>
        <v>0</v>
      </c>
      <c r="J544" s="239">
        <f t="shared" si="422"/>
        <v>23297.8</v>
      </c>
      <c r="K544" s="239">
        <f t="shared" si="422"/>
        <v>180</v>
      </c>
      <c r="L544" s="239">
        <f t="shared" si="422"/>
        <v>26563.599999999999</v>
      </c>
      <c r="M544" s="239">
        <f t="shared" ref="M544:W544" si="423">SUM(M508:M543)</f>
        <v>3223.01</v>
      </c>
      <c r="N544" s="239">
        <f t="shared" si="423"/>
        <v>3600</v>
      </c>
      <c r="O544" s="239">
        <f t="shared" si="423"/>
        <v>4165</v>
      </c>
      <c r="P544" s="239">
        <f t="shared" si="423"/>
        <v>4478.2299999999996</v>
      </c>
      <c r="Q544" s="239">
        <f t="shared" si="423"/>
        <v>5194.71</v>
      </c>
      <c r="R544" s="239">
        <f t="shared" si="423"/>
        <v>6025.98</v>
      </c>
      <c r="S544" s="239">
        <f t="shared" si="423"/>
        <v>8310</v>
      </c>
      <c r="T544" s="239">
        <f t="shared" si="423"/>
        <v>10984.43</v>
      </c>
      <c r="U544" s="239">
        <f t="shared" si="423"/>
        <v>25315</v>
      </c>
      <c r="V544" s="239">
        <f t="shared" si="423"/>
        <v>92211.72</v>
      </c>
      <c r="W544" s="239">
        <f t="shared" si="423"/>
        <v>190071.67999999999</v>
      </c>
      <c r="X544" s="112"/>
      <c r="Y544" s="112"/>
    </row>
    <row r="545" spans="1:25" s="226" customFormat="1" ht="18.75">
      <c r="A545" s="295" t="s">
        <v>38</v>
      </c>
      <c r="B545" s="241"/>
      <c r="C545" s="244"/>
      <c r="D545" s="244"/>
      <c r="E545" s="244"/>
      <c r="F545" s="241"/>
      <c r="G545" s="248"/>
      <c r="H545" s="246"/>
      <c r="I545" s="246"/>
      <c r="J545" s="247"/>
      <c r="K545" s="248"/>
      <c r="L545" s="248"/>
      <c r="M545" s="248"/>
      <c r="N545" s="248"/>
      <c r="O545" s="248"/>
      <c r="P545" s="248"/>
      <c r="Q545" s="248"/>
      <c r="R545" s="248"/>
      <c r="S545" s="248"/>
      <c r="T545" s="248"/>
      <c r="U545" s="248"/>
      <c r="V545" s="248"/>
      <c r="W545" s="301"/>
      <c r="X545" s="112"/>
      <c r="Y545" s="112"/>
    </row>
    <row r="546" spans="1:25" s="262" customFormat="1">
      <c r="A546" s="330" t="s">
        <v>236</v>
      </c>
      <c r="B546" s="254"/>
      <c r="C546" s="254" t="s">
        <v>153</v>
      </c>
      <c r="D546" s="255" t="s">
        <v>538</v>
      </c>
      <c r="E546" s="254" t="s">
        <v>22</v>
      </c>
      <c r="F546" s="254" t="s">
        <v>154</v>
      </c>
      <c r="G546" s="303" t="s">
        <v>503</v>
      </c>
      <c r="H546" s="303" t="s">
        <v>505</v>
      </c>
      <c r="I546" s="303" t="s">
        <v>535</v>
      </c>
      <c r="J546" s="303" t="s">
        <v>507</v>
      </c>
      <c r="K546" s="304" t="s">
        <v>509</v>
      </c>
      <c r="L546" s="303" t="s">
        <v>511</v>
      </c>
      <c r="M546" s="303" t="s">
        <v>514</v>
      </c>
      <c r="N546" s="304" t="s">
        <v>669</v>
      </c>
      <c r="O546" s="304" t="s">
        <v>603</v>
      </c>
      <c r="P546" s="303" t="s">
        <v>518</v>
      </c>
      <c r="Q546" s="303" t="s">
        <v>517</v>
      </c>
      <c r="R546" s="303" t="s">
        <v>528</v>
      </c>
      <c r="S546" s="304" t="s">
        <v>485</v>
      </c>
      <c r="T546" s="303" t="s">
        <v>1785</v>
      </c>
      <c r="U546" s="303" t="s">
        <v>1787</v>
      </c>
      <c r="V546" s="303" t="s">
        <v>1788</v>
      </c>
      <c r="W546" s="303" t="s">
        <v>532</v>
      </c>
      <c r="X546" s="112"/>
      <c r="Y546" s="112"/>
    </row>
    <row r="547" spans="1:25" s="262" customFormat="1">
      <c r="A547" s="331" t="s">
        <v>155</v>
      </c>
      <c r="B547" s="329"/>
      <c r="C547" s="329" t="s">
        <v>540</v>
      </c>
      <c r="D547" s="256" t="s">
        <v>539</v>
      </c>
      <c r="E547" s="329" t="s">
        <v>21</v>
      </c>
      <c r="F547" s="329"/>
      <c r="G547" s="328" t="s">
        <v>504</v>
      </c>
      <c r="H547" s="328" t="s">
        <v>506</v>
      </c>
      <c r="I547" s="328" t="s">
        <v>537</v>
      </c>
      <c r="J547" s="328" t="s">
        <v>508</v>
      </c>
      <c r="K547" s="306" t="s">
        <v>510</v>
      </c>
      <c r="L547" s="328"/>
      <c r="M547" s="328"/>
      <c r="N547" s="306" t="s">
        <v>670</v>
      </c>
      <c r="O547" s="308" t="s">
        <v>611</v>
      </c>
      <c r="P547" s="328" t="s">
        <v>519</v>
      </c>
      <c r="Q547" s="328" t="s">
        <v>530</v>
      </c>
      <c r="R547" s="328" t="s">
        <v>529</v>
      </c>
      <c r="S547" s="308" t="s">
        <v>565</v>
      </c>
      <c r="T547" s="309" t="s">
        <v>1786</v>
      </c>
      <c r="U547" s="309" t="s">
        <v>377</v>
      </c>
      <c r="V547" s="309" t="s">
        <v>377</v>
      </c>
      <c r="W547" s="328" t="s">
        <v>531</v>
      </c>
      <c r="X547" s="112"/>
      <c r="Y547" s="112"/>
    </row>
    <row r="548" spans="1:25" s="262" customFormat="1">
      <c r="A548" s="179"/>
      <c r="B548" s="108"/>
      <c r="C548" s="106"/>
      <c r="D548" s="106"/>
      <c r="E548" s="107" t="s">
        <v>533</v>
      </c>
      <c r="F548" s="108"/>
      <c r="G548" s="239"/>
      <c r="H548" s="258"/>
      <c r="I548" s="258"/>
      <c r="J548" s="239"/>
      <c r="K548" s="239"/>
      <c r="L548" s="239"/>
      <c r="M548" s="239"/>
      <c r="N548" s="239"/>
      <c r="O548" s="239"/>
      <c r="P548" s="239"/>
      <c r="Q548" s="239"/>
      <c r="R548" s="239"/>
      <c r="S548" s="239"/>
      <c r="T548" s="239"/>
      <c r="U548" s="239"/>
      <c r="V548" s="239"/>
      <c r="W548" s="239"/>
      <c r="X548" s="112"/>
      <c r="Y548" s="112"/>
    </row>
    <row r="549" spans="1:25" s="262" customFormat="1">
      <c r="A549" s="179">
        <v>976</v>
      </c>
      <c r="B549" s="106"/>
      <c r="C549" s="106">
        <v>1</v>
      </c>
      <c r="D549" s="106">
        <v>1</v>
      </c>
      <c r="E549" s="107" t="s">
        <v>161</v>
      </c>
      <c r="F549" s="108" t="s">
        <v>1875</v>
      </c>
      <c r="G549" s="109">
        <f t="shared" ref="G549:G566" si="424">VLOOKUP(E549,REMU,3,0)</f>
        <v>50</v>
      </c>
      <c r="H549" s="109">
        <f t="shared" ref="H549:H566" si="425">VLOOKUP(E549,REMU,4,0)</f>
        <v>23.41</v>
      </c>
      <c r="I549" s="109">
        <f t="shared" ref="I549:I566" si="426">VLOOKUP(E549,REMU,8,0)</f>
        <v>0</v>
      </c>
      <c r="J549" s="239">
        <f t="shared" ref="J549:J566" si="427">VLOOKUP(E549,REMU,7,0)</f>
        <v>492.53</v>
      </c>
      <c r="K549" s="109">
        <f t="shared" ref="K549:K566" si="428">VLOOKUP(E549,REMU,10,0)</f>
        <v>5</v>
      </c>
      <c r="L549" s="109">
        <f t="shared" ref="L549:L566" si="429">SUM(G549:K549)</f>
        <v>570.94000000000005</v>
      </c>
      <c r="M549" s="109">
        <f t="shared" ref="M549:M566" si="430">VLOOKUP(E549,REMU,12,0)</f>
        <v>69.180000000000007</v>
      </c>
      <c r="N549" s="109">
        <f t="shared" ref="N549:N566" si="431">VLOOKUP(E549,REMU,13,0)</f>
        <v>100</v>
      </c>
      <c r="O549" s="109">
        <f t="shared" ref="O549:O566" si="432">VLOOKUP(E549,REMU,19,0)</f>
        <v>105</v>
      </c>
      <c r="P549" s="109">
        <f t="shared" ref="P549:P566" si="433">VLOOKUP(E549,REMU,16,0)</f>
        <v>94.43</v>
      </c>
      <c r="Q549" s="109">
        <f t="shared" ref="Q549:Q566" si="434">VLOOKUP(E549,REMU,17,0)</f>
        <v>109.54</v>
      </c>
      <c r="R549" s="109">
        <f t="shared" ref="R549:R566" si="435">VLOOKUP(E549,REMU,18,0)</f>
        <v>127.06</v>
      </c>
      <c r="S549" s="109">
        <f t="shared" ref="S549:S566" si="436">VLOOKUP(E549,DSUP,2,FALSE)</f>
        <v>180</v>
      </c>
      <c r="T549" s="109">
        <f t="shared" ref="T549:T566" si="437">IF(F549="VACANTE",0,VLOOKUP(F549,HOMO,8,0))</f>
        <v>0</v>
      </c>
      <c r="U549" s="109">
        <f t="shared" ref="U549:U566" si="438">IF(F549="VACANTE",0,VLOOKUP(F549,HOMO,9,0))</f>
        <v>0</v>
      </c>
      <c r="V549" s="109">
        <f t="shared" ref="V549:V566" si="439">+IF(D549=0,0,(VLOOKUP(E549,CATE,2,0)-L549-SUM(M549:U549)))</f>
        <v>651.85</v>
      </c>
      <c r="W549" s="109">
        <f t="shared" ref="W549:W566" si="440">+L549+SUM(M549:V549)</f>
        <v>2008</v>
      </c>
      <c r="X549" s="112"/>
      <c r="Y549" s="112"/>
    </row>
    <row r="550" spans="1:25" s="262" customFormat="1">
      <c r="A550" s="179">
        <v>422</v>
      </c>
      <c r="B550" s="106">
        <v>1624</v>
      </c>
      <c r="C550" s="106">
        <v>1</v>
      </c>
      <c r="D550" s="106">
        <v>1</v>
      </c>
      <c r="E550" s="107" t="s">
        <v>156</v>
      </c>
      <c r="F550" s="108" t="s">
        <v>112</v>
      </c>
      <c r="G550" s="109">
        <f t="shared" si="424"/>
        <v>50</v>
      </c>
      <c r="H550" s="109">
        <f t="shared" si="425"/>
        <v>48.24</v>
      </c>
      <c r="I550" s="109">
        <f t="shared" si="426"/>
        <v>0</v>
      </c>
      <c r="J550" s="239">
        <f t="shared" si="427"/>
        <v>924.69</v>
      </c>
      <c r="K550" s="109">
        <f t="shared" si="428"/>
        <v>5</v>
      </c>
      <c r="L550" s="109">
        <f t="shared" si="429"/>
        <v>1027.93</v>
      </c>
      <c r="M550" s="109">
        <f t="shared" si="430"/>
        <v>112.65</v>
      </c>
      <c r="N550" s="109">
        <f t="shared" si="431"/>
        <v>100</v>
      </c>
      <c r="O550" s="109">
        <f t="shared" si="432"/>
        <v>120</v>
      </c>
      <c r="P550" s="109">
        <f t="shared" si="433"/>
        <v>174.5</v>
      </c>
      <c r="Q550" s="109">
        <f t="shared" si="434"/>
        <v>202.42</v>
      </c>
      <c r="R550" s="109">
        <f t="shared" si="435"/>
        <v>234.81</v>
      </c>
      <c r="S550" s="109">
        <f t="shared" si="436"/>
        <v>250</v>
      </c>
      <c r="T550" s="109">
        <f t="shared" si="437"/>
        <v>655.53</v>
      </c>
      <c r="U550" s="109">
        <f t="shared" si="438"/>
        <v>1200</v>
      </c>
      <c r="V550" s="109">
        <f t="shared" si="439"/>
        <v>2629.48</v>
      </c>
      <c r="W550" s="109">
        <f t="shared" si="440"/>
        <v>6707.32</v>
      </c>
      <c r="X550" s="112"/>
      <c r="Y550" s="112"/>
    </row>
    <row r="551" spans="1:25" s="262" customFormat="1">
      <c r="A551" s="179">
        <v>423</v>
      </c>
      <c r="B551" s="106">
        <v>2482</v>
      </c>
      <c r="C551" s="106">
        <v>1</v>
      </c>
      <c r="D551" s="106">
        <v>1</v>
      </c>
      <c r="E551" s="107" t="s">
        <v>156</v>
      </c>
      <c r="F551" s="108" t="s">
        <v>113</v>
      </c>
      <c r="G551" s="109">
        <f t="shared" si="424"/>
        <v>50</v>
      </c>
      <c r="H551" s="109">
        <f t="shared" si="425"/>
        <v>48.24</v>
      </c>
      <c r="I551" s="109">
        <f t="shared" si="426"/>
        <v>0</v>
      </c>
      <c r="J551" s="239">
        <f t="shared" si="427"/>
        <v>924.69</v>
      </c>
      <c r="K551" s="109">
        <f t="shared" si="428"/>
        <v>5</v>
      </c>
      <c r="L551" s="109">
        <f t="shared" si="429"/>
        <v>1027.93</v>
      </c>
      <c r="M551" s="109">
        <f t="shared" si="430"/>
        <v>112.65</v>
      </c>
      <c r="N551" s="109">
        <f t="shared" si="431"/>
        <v>100</v>
      </c>
      <c r="O551" s="109">
        <f t="shared" si="432"/>
        <v>120</v>
      </c>
      <c r="P551" s="109">
        <f t="shared" si="433"/>
        <v>174.5</v>
      </c>
      <c r="Q551" s="109">
        <f t="shared" si="434"/>
        <v>202.42</v>
      </c>
      <c r="R551" s="109">
        <f t="shared" si="435"/>
        <v>234.81</v>
      </c>
      <c r="S551" s="109">
        <f t="shared" si="436"/>
        <v>250</v>
      </c>
      <c r="T551" s="109">
        <f t="shared" si="437"/>
        <v>649.36</v>
      </c>
      <c r="U551" s="109">
        <f t="shared" si="438"/>
        <v>1200</v>
      </c>
      <c r="V551" s="109">
        <f t="shared" si="439"/>
        <v>2635.65</v>
      </c>
      <c r="W551" s="109">
        <f t="shared" si="440"/>
        <v>6707.32</v>
      </c>
      <c r="X551" s="112"/>
      <c r="Y551" s="112"/>
    </row>
    <row r="552" spans="1:25" s="262" customFormat="1">
      <c r="A552" s="179">
        <v>425</v>
      </c>
      <c r="B552" s="106"/>
      <c r="C552" s="106">
        <v>1</v>
      </c>
      <c r="D552" s="106">
        <v>1</v>
      </c>
      <c r="E552" s="107" t="s">
        <v>157</v>
      </c>
      <c r="F552" s="108" t="s">
        <v>116</v>
      </c>
      <c r="G552" s="109">
        <f t="shared" si="424"/>
        <v>50</v>
      </c>
      <c r="H552" s="109">
        <f t="shared" si="425"/>
        <v>39.299999999999997</v>
      </c>
      <c r="I552" s="109">
        <f t="shared" si="426"/>
        <v>0</v>
      </c>
      <c r="J552" s="239">
        <f t="shared" si="427"/>
        <v>684.63</v>
      </c>
      <c r="K552" s="109">
        <f t="shared" si="428"/>
        <v>5</v>
      </c>
      <c r="L552" s="109">
        <f t="shared" si="429"/>
        <v>778.93</v>
      </c>
      <c r="M552" s="109">
        <f t="shared" si="430"/>
        <v>95.75</v>
      </c>
      <c r="N552" s="109">
        <f t="shared" si="431"/>
        <v>100</v>
      </c>
      <c r="O552" s="109">
        <f t="shared" si="432"/>
        <v>120</v>
      </c>
      <c r="P552" s="109">
        <f t="shared" si="433"/>
        <v>131.96</v>
      </c>
      <c r="Q552" s="109">
        <f t="shared" si="434"/>
        <v>153.07</v>
      </c>
      <c r="R552" s="109">
        <f t="shared" si="435"/>
        <v>177.57</v>
      </c>
      <c r="S552" s="109">
        <f t="shared" si="436"/>
        <v>250</v>
      </c>
      <c r="T552" s="109">
        <f t="shared" si="437"/>
        <v>633.84</v>
      </c>
      <c r="U552" s="109">
        <f t="shared" si="438"/>
        <v>1170</v>
      </c>
      <c r="V552" s="109">
        <f t="shared" si="439"/>
        <v>3096.2</v>
      </c>
      <c r="W552" s="109">
        <f t="shared" si="440"/>
        <v>6707.32</v>
      </c>
      <c r="X552" s="112"/>
      <c r="Y552" s="112"/>
    </row>
    <row r="553" spans="1:25" s="262" customFormat="1">
      <c r="A553" s="179">
        <v>426</v>
      </c>
      <c r="B553" s="106">
        <v>2483</v>
      </c>
      <c r="C553" s="106">
        <v>1</v>
      </c>
      <c r="D553" s="106">
        <v>1</v>
      </c>
      <c r="E553" s="107" t="s">
        <v>157</v>
      </c>
      <c r="F553" s="108" t="s">
        <v>1705</v>
      </c>
      <c r="G553" s="109">
        <f t="shared" si="424"/>
        <v>50</v>
      </c>
      <c r="H553" s="109">
        <f t="shared" si="425"/>
        <v>39.299999999999997</v>
      </c>
      <c r="I553" s="109">
        <f t="shared" si="426"/>
        <v>0</v>
      </c>
      <c r="J553" s="239">
        <f t="shared" si="427"/>
        <v>684.63</v>
      </c>
      <c r="K553" s="109">
        <f t="shared" si="428"/>
        <v>5</v>
      </c>
      <c r="L553" s="109">
        <f t="shared" si="429"/>
        <v>778.93</v>
      </c>
      <c r="M553" s="109">
        <f t="shared" si="430"/>
        <v>95.75</v>
      </c>
      <c r="N553" s="109">
        <f t="shared" si="431"/>
        <v>100</v>
      </c>
      <c r="O553" s="109">
        <f t="shared" si="432"/>
        <v>120</v>
      </c>
      <c r="P553" s="109">
        <f t="shared" si="433"/>
        <v>131.96</v>
      </c>
      <c r="Q553" s="109">
        <f t="shared" si="434"/>
        <v>153.07</v>
      </c>
      <c r="R553" s="109">
        <f t="shared" si="435"/>
        <v>177.57</v>
      </c>
      <c r="S553" s="109">
        <f t="shared" si="436"/>
        <v>250</v>
      </c>
      <c r="T553" s="109">
        <f t="shared" si="437"/>
        <v>626.54999999999995</v>
      </c>
      <c r="U553" s="109">
        <f t="shared" si="438"/>
        <v>1170</v>
      </c>
      <c r="V553" s="109">
        <f t="shared" si="439"/>
        <v>3103.49</v>
      </c>
      <c r="W553" s="109">
        <f t="shared" si="440"/>
        <v>6707.32</v>
      </c>
      <c r="X553" s="112"/>
      <c r="Y553" s="112"/>
    </row>
    <row r="554" spans="1:25" s="262" customFormat="1">
      <c r="A554" s="179">
        <v>947</v>
      </c>
      <c r="B554" s="106"/>
      <c r="C554" s="106">
        <v>1</v>
      </c>
      <c r="D554" s="106">
        <v>1</v>
      </c>
      <c r="E554" s="107" t="s">
        <v>157</v>
      </c>
      <c r="F554" s="108" t="s">
        <v>1734</v>
      </c>
      <c r="G554" s="109">
        <f t="shared" si="424"/>
        <v>50</v>
      </c>
      <c r="H554" s="109">
        <f t="shared" si="425"/>
        <v>39.299999999999997</v>
      </c>
      <c r="I554" s="109">
        <f t="shared" si="426"/>
        <v>0</v>
      </c>
      <c r="J554" s="239">
        <f t="shared" si="427"/>
        <v>684.63</v>
      </c>
      <c r="K554" s="109">
        <f t="shared" si="428"/>
        <v>5</v>
      </c>
      <c r="L554" s="109">
        <f t="shared" si="429"/>
        <v>778.93</v>
      </c>
      <c r="M554" s="109">
        <f t="shared" si="430"/>
        <v>95.75</v>
      </c>
      <c r="N554" s="109">
        <f t="shared" si="431"/>
        <v>100</v>
      </c>
      <c r="O554" s="109">
        <f t="shared" si="432"/>
        <v>120</v>
      </c>
      <c r="P554" s="109">
        <f t="shared" si="433"/>
        <v>131.96</v>
      </c>
      <c r="Q554" s="109">
        <f t="shared" si="434"/>
        <v>153.07</v>
      </c>
      <c r="R554" s="109">
        <f t="shared" si="435"/>
        <v>177.57</v>
      </c>
      <c r="S554" s="109">
        <f t="shared" si="436"/>
        <v>250</v>
      </c>
      <c r="T554" s="109">
        <f t="shared" si="437"/>
        <v>628.53</v>
      </c>
      <c r="U554" s="109">
        <f t="shared" si="438"/>
        <v>1170</v>
      </c>
      <c r="V554" s="109">
        <f t="shared" si="439"/>
        <v>3101.51</v>
      </c>
      <c r="W554" s="109">
        <f t="shared" si="440"/>
        <v>6707.32</v>
      </c>
      <c r="X554" s="112"/>
      <c r="Y554" s="112"/>
    </row>
    <row r="555" spans="1:25" s="262" customFormat="1">
      <c r="A555" s="180">
        <v>400</v>
      </c>
      <c r="B555" s="110">
        <v>5010</v>
      </c>
      <c r="C555" s="106">
        <v>1</v>
      </c>
      <c r="D555" s="106">
        <v>1</v>
      </c>
      <c r="E555" s="107" t="s">
        <v>157</v>
      </c>
      <c r="F555" s="108" t="s">
        <v>117</v>
      </c>
      <c r="G555" s="109">
        <f t="shared" si="424"/>
        <v>50</v>
      </c>
      <c r="H555" s="109">
        <f t="shared" si="425"/>
        <v>39.299999999999997</v>
      </c>
      <c r="I555" s="109">
        <f t="shared" si="426"/>
        <v>0</v>
      </c>
      <c r="J555" s="239">
        <f t="shared" si="427"/>
        <v>684.63</v>
      </c>
      <c r="K555" s="109">
        <f t="shared" si="428"/>
        <v>5</v>
      </c>
      <c r="L555" s="109">
        <f t="shared" si="429"/>
        <v>778.93</v>
      </c>
      <c r="M555" s="109">
        <f t="shared" si="430"/>
        <v>95.75</v>
      </c>
      <c r="N555" s="109">
        <f t="shared" si="431"/>
        <v>100</v>
      </c>
      <c r="O555" s="109">
        <f t="shared" si="432"/>
        <v>120</v>
      </c>
      <c r="P555" s="109">
        <f t="shared" si="433"/>
        <v>131.96</v>
      </c>
      <c r="Q555" s="109">
        <f t="shared" si="434"/>
        <v>153.07</v>
      </c>
      <c r="R555" s="109">
        <f t="shared" si="435"/>
        <v>177.57</v>
      </c>
      <c r="S555" s="109">
        <f t="shared" si="436"/>
        <v>250</v>
      </c>
      <c r="T555" s="109">
        <f t="shared" si="437"/>
        <v>628.53</v>
      </c>
      <c r="U555" s="109">
        <f t="shared" si="438"/>
        <v>1170</v>
      </c>
      <c r="V555" s="109">
        <f t="shared" si="439"/>
        <v>3101.51</v>
      </c>
      <c r="W555" s="109">
        <f t="shared" si="440"/>
        <v>6707.32</v>
      </c>
      <c r="X555" s="112"/>
      <c r="Y555" s="112"/>
    </row>
    <row r="556" spans="1:25" s="262" customFormat="1">
      <c r="A556" s="180">
        <v>477</v>
      </c>
      <c r="B556" s="110"/>
      <c r="C556" s="106">
        <v>1</v>
      </c>
      <c r="D556" s="106">
        <v>1</v>
      </c>
      <c r="E556" s="107" t="s">
        <v>157</v>
      </c>
      <c r="F556" s="108" t="s">
        <v>118</v>
      </c>
      <c r="G556" s="109">
        <f t="shared" si="424"/>
        <v>50</v>
      </c>
      <c r="H556" s="109">
        <f t="shared" si="425"/>
        <v>39.299999999999997</v>
      </c>
      <c r="I556" s="109">
        <f t="shared" si="426"/>
        <v>0</v>
      </c>
      <c r="J556" s="239">
        <f t="shared" si="427"/>
        <v>684.63</v>
      </c>
      <c r="K556" s="109">
        <f t="shared" si="428"/>
        <v>5</v>
      </c>
      <c r="L556" s="109">
        <f t="shared" si="429"/>
        <v>778.93</v>
      </c>
      <c r="M556" s="109">
        <f t="shared" si="430"/>
        <v>95.75</v>
      </c>
      <c r="N556" s="109">
        <f t="shared" si="431"/>
        <v>100</v>
      </c>
      <c r="O556" s="109">
        <f t="shared" si="432"/>
        <v>120</v>
      </c>
      <c r="P556" s="109">
        <f t="shared" si="433"/>
        <v>131.96</v>
      </c>
      <c r="Q556" s="109">
        <f t="shared" si="434"/>
        <v>153.07</v>
      </c>
      <c r="R556" s="109">
        <f t="shared" si="435"/>
        <v>177.57</v>
      </c>
      <c r="S556" s="109">
        <f t="shared" si="436"/>
        <v>250</v>
      </c>
      <c r="T556" s="109">
        <f t="shared" si="437"/>
        <v>622.79</v>
      </c>
      <c r="U556" s="109">
        <f t="shared" si="438"/>
        <v>1170</v>
      </c>
      <c r="V556" s="109">
        <f t="shared" si="439"/>
        <v>3107.25</v>
      </c>
      <c r="W556" s="109">
        <f t="shared" si="440"/>
        <v>6707.32</v>
      </c>
      <c r="X556" s="112"/>
      <c r="Y556" s="112"/>
    </row>
    <row r="557" spans="1:25" s="262" customFormat="1">
      <c r="A557" s="179">
        <v>45</v>
      </c>
      <c r="B557" s="106"/>
      <c r="C557" s="106">
        <v>1</v>
      </c>
      <c r="D557" s="106">
        <v>0</v>
      </c>
      <c r="E557" s="107" t="s">
        <v>161</v>
      </c>
      <c r="F557" s="108" t="s">
        <v>364</v>
      </c>
      <c r="G557" s="109">
        <f>VLOOKUP(E557,REMU,3,0)</f>
        <v>50</v>
      </c>
      <c r="H557" s="109">
        <f>VLOOKUP(E557,REMU,4,0)</f>
        <v>23.41</v>
      </c>
      <c r="I557" s="109">
        <f>VLOOKUP(E557,REMU,8,0)</f>
        <v>0</v>
      </c>
      <c r="J557" s="239">
        <f>VLOOKUP(E557,REMU,7,0)</f>
        <v>492.53</v>
      </c>
      <c r="K557" s="109">
        <f>VLOOKUP(E557,REMU,10,0)</f>
        <v>5</v>
      </c>
      <c r="L557" s="109">
        <f>SUM(G557:K557)</f>
        <v>570.94000000000005</v>
      </c>
      <c r="M557" s="109">
        <f>VLOOKUP(E557,REMU,12,0)</f>
        <v>69.180000000000007</v>
      </c>
      <c r="N557" s="109">
        <f>VLOOKUP(E557,REMU,13,0)</f>
        <v>100</v>
      </c>
      <c r="O557" s="109">
        <f>VLOOKUP(E557,REMU,19,0)</f>
        <v>105</v>
      </c>
      <c r="P557" s="109">
        <f>VLOOKUP(E557,REMU,16,0)</f>
        <v>94.43</v>
      </c>
      <c r="Q557" s="109">
        <f>VLOOKUP(E557,REMU,17,0)</f>
        <v>109.54</v>
      </c>
      <c r="R557" s="109">
        <f>VLOOKUP(E557,REMU,18,0)</f>
        <v>127.06</v>
      </c>
      <c r="S557" s="109">
        <f>VLOOKUP(E557,DSUP,2,FALSE)</f>
        <v>180</v>
      </c>
      <c r="T557" s="109">
        <f>IF(F557="VACANTE",0,VLOOKUP(F557,HOMO,8,0))</f>
        <v>0</v>
      </c>
      <c r="U557" s="109">
        <f>IF(F557="VACANTE",0,VLOOKUP(F557,HOMO,9,0))</f>
        <v>0</v>
      </c>
      <c r="V557" s="109">
        <f t="shared" si="439"/>
        <v>0</v>
      </c>
      <c r="W557" s="109">
        <f>+L557+SUM(M557:V557)</f>
        <v>1356.15</v>
      </c>
      <c r="X557" s="112"/>
      <c r="Y557" s="112"/>
    </row>
    <row r="558" spans="1:25" s="262" customFormat="1">
      <c r="A558" s="180">
        <v>478</v>
      </c>
      <c r="B558" s="110">
        <v>5049</v>
      </c>
      <c r="C558" s="106">
        <v>1</v>
      </c>
      <c r="D558" s="106">
        <v>1</v>
      </c>
      <c r="E558" s="107" t="s">
        <v>157</v>
      </c>
      <c r="F558" s="108" t="s">
        <v>1736</v>
      </c>
      <c r="G558" s="109">
        <f t="shared" si="424"/>
        <v>50</v>
      </c>
      <c r="H558" s="109">
        <f t="shared" si="425"/>
        <v>39.299999999999997</v>
      </c>
      <c r="I558" s="109">
        <f t="shared" si="426"/>
        <v>0</v>
      </c>
      <c r="J558" s="239">
        <f t="shared" si="427"/>
        <v>684.63</v>
      </c>
      <c r="K558" s="109">
        <f t="shared" si="428"/>
        <v>5</v>
      </c>
      <c r="L558" s="109">
        <f t="shared" si="429"/>
        <v>778.93</v>
      </c>
      <c r="M558" s="109">
        <f t="shared" si="430"/>
        <v>95.75</v>
      </c>
      <c r="N558" s="109">
        <f t="shared" si="431"/>
        <v>100</v>
      </c>
      <c r="O558" s="109">
        <f t="shared" si="432"/>
        <v>120</v>
      </c>
      <c r="P558" s="109">
        <f t="shared" si="433"/>
        <v>131.96</v>
      </c>
      <c r="Q558" s="109">
        <f t="shared" si="434"/>
        <v>153.07</v>
      </c>
      <c r="R558" s="109">
        <f t="shared" si="435"/>
        <v>177.57</v>
      </c>
      <c r="S558" s="109">
        <f t="shared" si="436"/>
        <v>250</v>
      </c>
      <c r="T558" s="109">
        <f t="shared" si="437"/>
        <v>628.53</v>
      </c>
      <c r="U558" s="109">
        <f t="shared" si="438"/>
        <v>1170</v>
      </c>
      <c r="V558" s="109">
        <f t="shared" si="439"/>
        <v>3101.51</v>
      </c>
      <c r="W558" s="109">
        <f t="shared" si="440"/>
        <v>6707.32</v>
      </c>
      <c r="X558" s="112"/>
      <c r="Y558" s="112"/>
    </row>
    <row r="559" spans="1:25" s="262" customFormat="1">
      <c r="A559" s="179">
        <v>948</v>
      </c>
      <c r="B559" s="106"/>
      <c r="C559" s="106">
        <v>1</v>
      </c>
      <c r="D559" s="106">
        <v>1</v>
      </c>
      <c r="E559" s="107" t="s">
        <v>157</v>
      </c>
      <c r="F559" s="108" t="s">
        <v>115</v>
      </c>
      <c r="G559" s="109">
        <f t="shared" si="424"/>
        <v>50</v>
      </c>
      <c r="H559" s="109">
        <f t="shared" si="425"/>
        <v>39.299999999999997</v>
      </c>
      <c r="I559" s="109">
        <f t="shared" si="426"/>
        <v>0</v>
      </c>
      <c r="J559" s="239">
        <f t="shared" si="427"/>
        <v>684.63</v>
      </c>
      <c r="K559" s="109">
        <f t="shared" si="428"/>
        <v>5</v>
      </c>
      <c r="L559" s="109">
        <f t="shared" si="429"/>
        <v>778.93</v>
      </c>
      <c r="M559" s="109">
        <f t="shared" si="430"/>
        <v>95.75</v>
      </c>
      <c r="N559" s="109">
        <f t="shared" si="431"/>
        <v>100</v>
      </c>
      <c r="O559" s="109">
        <f t="shared" si="432"/>
        <v>120</v>
      </c>
      <c r="P559" s="109">
        <f t="shared" si="433"/>
        <v>131.96</v>
      </c>
      <c r="Q559" s="109">
        <f t="shared" si="434"/>
        <v>153.07</v>
      </c>
      <c r="R559" s="109">
        <f t="shared" si="435"/>
        <v>177.57</v>
      </c>
      <c r="S559" s="109">
        <f t="shared" si="436"/>
        <v>250</v>
      </c>
      <c r="T559" s="109">
        <f t="shared" si="437"/>
        <v>280.62</v>
      </c>
      <c r="U559" s="109">
        <f t="shared" si="438"/>
        <v>560</v>
      </c>
      <c r="V559" s="109">
        <f t="shared" si="439"/>
        <v>4059.42</v>
      </c>
      <c r="W559" s="109">
        <f t="shared" si="440"/>
        <v>6707.32</v>
      </c>
      <c r="X559" s="112"/>
      <c r="Y559" s="112"/>
    </row>
    <row r="560" spans="1:25" s="262" customFormat="1">
      <c r="A560" s="179">
        <v>418</v>
      </c>
      <c r="B560" s="106"/>
      <c r="C560" s="106">
        <v>1</v>
      </c>
      <c r="D560" s="106">
        <v>1</v>
      </c>
      <c r="E560" s="107" t="s">
        <v>161</v>
      </c>
      <c r="F560" s="108" t="s">
        <v>1912</v>
      </c>
      <c r="G560" s="109">
        <f t="shared" si="424"/>
        <v>50</v>
      </c>
      <c r="H560" s="109">
        <f t="shared" si="425"/>
        <v>23.41</v>
      </c>
      <c r="I560" s="109">
        <f t="shared" si="426"/>
        <v>0</v>
      </c>
      <c r="J560" s="239">
        <f t="shared" si="427"/>
        <v>492.53</v>
      </c>
      <c r="K560" s="109">
        <f t="shared" si="428"/>
        <v>5</v>
      </c>
      <c r="L560" s="109">
        <f t="shared" si="429"/>
        <v>570.94000000000005</v>
      </c>
      <c r="M560" s="109">
        <f t="shared" si="430"/>
        <v>69.180000000000007</v>
      </c>
      <c r="N560" s="109">
        <f t="shared" si="431"/>
        <v>100</v>
      </c>
      <c r="O560" s="109">
        <f t="shared" si="432"/>
        <v>105</v>
      </c>
      <c r="P560" s="109">
        <f t="shared" si="433"/>
        <v>94.43</v>
      </c>
      <c r="Q560" s="109">
        <f t="shared" si="434"/>
        <v>109.54</v>
      </c>
      <c r="R560" s="109">
        <f t="shared" si="435"/>
        <v>127.06</v>
      </c>
      <c r="S560" s="109">
        <f t="shared" si="436"/>
        <v>180</v>
      </c>
      <c r="T560" s="109">
        <f t="shared" si="437"/>
        <v>0</v>
      </c>
      <c r="U560" s="109">
        <f t="shared" si="438"/>
        <v>0</v>
      </c>
      <c r="V560" s="109">
        <f t="shared" si="439"/>
        <v>651.85</v>
      </c>
      <c r="W560" s="109">
        <f t="shared" si="440"/>
        <v>2008</v>
      </c>
      <c r="X560" s="112"/>
      <c r="Y560" s="112"/>
    </row>
    <row r="561" spans="1:25" s="262" customFormat="1">
      <c r="A561" s="179">
        <v>428</v>
      </c>
      <c r="B561" s="106">
        <v>4101</v>
      </c>
      <c r="C561" s="106">
        <v>1</v>
      </c>
      <c r="D561" s="106">
        <v>1</v>
      </c>
      <c r="E561" s="107" t="s">
        <v>160</v>
      </c>
      <c r="F561" s="108" t="s">
        <v>89</v>
      </c>
      <c r="G561" s="109">
        <f t="shared" si="424"/>
        <v>50</v>
      </c>
      <c r="H561" s="109">
        <f t="shared" si="425"/>
        <v>32.17</v>
      </c>
      <c r="I561" s="109">
        <f t="shared" si="426"/>
        <v>0</v>
      </c>
      <c r="J561" s="239">
        <f t="shared" si="427"/>
        <v>587.77</v>
      </c>
      <c r="K561" s="109">
        <f t="shared" si="428"/>
        <v>5</v>
      </c>
      <c r="L561" s="109">
        <f t="shared" si="429"/>
        <v>674.94</v>
      </c>
      <c r="M561" s="109">
        <f t="shared" si="430"/>
        <v>81.39</v>
      </c>
      <c r="N561" s="109">
        <f t="shared" si="431"/>
        <v>100</v>
      </c>
      <c r="O561" s="109">
        <f t="shared" si="432"/>
        <v>110</v>
      </c>
      <c r="P561" s="109">
        <f t="shared" si="433"/>
        <v>113.02</v>
      </c>
      <c r="Q561" s="109">
        <f t="shared" si="434"/>
        <v>131.11000000000001</v>
      </c>
      <c r="R561" s="109">
        <f t="shared" si="435"/>
        <v>152.08000000000001</v>
      </c>
      <c r="S561" s="109">
        <f t="shared" si="436"/>
        <v>210</v>
      </c>
      <c r="T561" s="109">
        <f t="shared" si="437"/>
        <v>281.81</v>
      </c>
      <c r="U561" s="109">
        <f t="shared" si="438"/>
        <v>560</v>
      </c>
      <c r="V561" s="109">
        <f t="shared" si="439"/>
        <v>593.65</v>
      </c>
      <c r="W561" s="109">
        <f t="shared" si="440"/>
        <v>3008</v>
      </c>
      <c r="X561" s="112"/>
      <c r="Y561" s="112"/>
    </row>
    <row r="562" spans="1:25" s="262" customFormat="1">
      <c r="A562" s="179">
        <v>429</v>
      </c>
      <c r="B562" s="106">
        <v>1894</v>
      </c>
      <c r="C562" s="106">
        <v>1</v>
      </c>
      <c r="D562" s="106">
        <v>1</v>
      </c>
      <c r="E562" s="107" t="s">
        <v>160</v>
      </c>
      <c r="F562" s="108" t="s">
        <v>114</v>
      </c>
      <c r="G562" s="109">
        <f t="shared" si="424"/>
        <v>50</v>
      </c>
      <c r="H562" s="109">
        <f t="shared" si="425"/>
        <v>32.17</v>
      </c>
      <c r="I562" s="109">
        <f t="shared" si="426"/>
        <v>0</v>
      </c>
      <c r="J562" s="239">
        <f t="shared" si="427"/>
        <v>587.77</v>
      </c>
      <c r="K562" s="109">
        <f t="shared" si="428"/>
        <v>5</v>
      </c>
      <c r="L562" s="109">
        <f t="shared" si="429"/>
        <v>674.94</v>
      </c>
      <c r="M562" s="109">
        <f t="shared" si="430"/>
        <v>81.39</v>
      </c>
      <c r="N562" s="109">
        <f t="shared" si="431"/>
        <v>100</v>
      </c>
      <c r="O562" s="109">
        <f t="shared" si="432"/>
        <v>110</v>
      </c>
      <c r="P562" s="109">
        <f t="shared" si="433"/>
        <v>113.02</v>
      </c>
      <c r="Q562" s="109">
        <f t="shared" si="434"/>
        <v>131.11000000000001</v>
      </c>
      <c r="R562" s="109">
        <f t="shared" si="435"/>
        <v>152.08000000000001</v>
      </c>
      <c r="S562" s="109">
        <f t="shared" si="436"/>
        <v>210</v>
      </c>
      <c r="T562" s="109">
        <f t="shared" si="437"/>
        <v>280.76</v>
      </c>
      <c r="U562" s="109">
        <f t="shared" si="438"/>
        <v>560</v>
      </c>
      <c r="V562" s="109">
        <f t="shared" si="439"/>
        <v>594.70000000000005</v>
      </c>
      <c r="W562" s="109">
        <f t="shared" si="440"/>
        <v>3008</v>
      </c>
      <c r="X562" s="112"/>
      <c r="Y562" s="112"/>
    </row>
    <row r="563" spans="1:25" s="262" customFormat="1">
      <c r="A563" s="179">
        <v>430</v>
      </c>
      <c r="B563" s="106">
        <v>2013</v>
      </c>
      <c r="C563" s="106">
        <v>1</v>
      </c>
      <c r="D563" s="106">
        <v>1</v>
      </c>
      <c r="E563" s="107" t="s">
        <v>160</v>
      </c>
      <c r="F563" s="108" t="s">
        <v>1047</v>
      </c>
      <c r="G563" s="109">
        <f t="shared" si="424"/>
        <v>50</v>
      </c>
      <c r="H563" s="109">
        <f t="shared" si="425"/>
        <v>32.17</v>
      </c>
      <c r="I563" s="109">
        <f t="shared" si="426"/>
        <v>0</v>
      </c>
      <c r="J563" s="239">
        <f t="shared" si="427"/>
        <v>587.77</v>
      </c>
      <c r="K563" s="109">
        <f t="shared" si="428"/>
        <v>5</v>
      </c>
      <c r="L563" s="109">
        <f t="shared" si="429"/>
        <v>674.94</v>
      </c>
      <c r="M563" s="109">
        <f t="shared" si="430"/>
        <v>81.39</v>
      </c>
      <c r="N563" s="109">
        <f t="shared" si="431"/>
        <v>100</v>
      </c>
      <c r="O563" s="109">
        <f t="shared" si="432"/>
        <v>110</v>
      </c>
      <c r="P563" s="109">
        <f t="shared" si="433"/>
        <v>113.02</v>
      </c>
      <c r="Q563" s="109">
        <f t="shared" si="434"/>
        <v>131.11000000000001</v>
      </c>
      <c r="R563" s="109">
        <f t="shared" si="435"/>
        <v>152.08000000000001</v>
      </c>
      <c r="S563" s="109">
        <f t="shared" si="436"/>
        <v>210</v>
      </c>
      <c r="T563" s="109">
        <f t="shared" si="437"/>
        <v>280.63</v>
      </c>
      <c r="U563" s="109">
        <f t="shared" si="438"/>
        <v>560</v>
      </c>
      <c r="V563" s="109">
        <f t="shared" si="439"/>
        <v>594.83000000000004</v>
      </c>
      <c r="W563" s="109">
        <f t="shared" si="440"/>
        <v>3008</v>
      </c>
      <c r="X563" s="112"/>
      <c r="Y563" s="112"/>
    </row>
    <row r="564" spans="1:25" s="262" customFormat="1">
      <c r="A564" s="179">
        <v>432</v>
      </c>
      <c r="B564" s="106">
        <v>4102</v>
      </c>
      <c r="C564" s="106">
        <v>1</v>
      </c>
      <c r="D564" s="106">
        <v>1</v>
      </c>
      <c r="E564" s="107" t="s">
        <v>157</v>
      </c>
      <c r="F564" s="108" t="s">
        <v>277</v>
      </c>
      <c r="G564" s="109">
        <f t="shared" si="424"/>
        <v>50</v>
      </c>
      <c r="H564" s="109">
        <f t="shared" si="425"/>
        <v>39.299999999999997</v>
      </c>
      <c r="I564" s="109">
        <f t="shared" si="426"/>
        <v>0</v>
      </c>
      <c r="J564" s="239">
        <f t="shared" si="427"/>
        <v>684.63</v>
      </c>
      <c r="K564" s="109">
        <f t="shared" si="428"/>
        <v>5</v>
      </c>
      <c r="L564" s="109">
        <f t="shared" si="429"/>
        <v>778.93</v>
      </c>
      <c r="M564" s="109">
        <f t="shared" si="430"/>
        <v>95.75</v>
      </c>
      <c r="N564" s="109">
        <f t="shared" si="431"/>
        <v>100</v>
      </c>
      <c r="O564" s="109">
        <f t="shared" si="432"/>
        <v>120</v>
      </c>
      <c r="P564" s="109">
        <f t="shared" si="433"/>
        <v>131.96</v>
      </c>
      <c r="Q564" s="109">
        <f t="shared" si="434"/>
        <v>153.07</v>
      </c>
      <c r="R564" s="109">
        <f t="shared" si="435"/>
        <v>177.57</v>
      </c>
      <c r="S564" s="109">
        <f t="shared" si="436"/>
        <v>250</v>
      </c>
      <c r="T564" s="109">
        <f t="shared" si="437"/>
        <v>281.81</v>
      </c>
      <c r="U564" s="109">
        <f t="shared" si="438"/>
        <v>560</v>
      </c>
      <c r="V564" s="109">
        <f t="shared" si="439"/>
        <v>4058.23</v>
      </c>
      <c r="W564" s="109">
        <f t="shared" si="440"/>
        <v>6707.32</v>
      </c>
      <c r="X564" s="112"/>
      <c r="Y564" s="112"/>
    </row>
    <row r="565" spans="1:25" s="262" customFormat="1">
      <c r="A565" s="179">
        <v>537</v>
      </c>
      <c r="B565" s="106">
        <v>3357</v>
      </c>
      <c r="C565" s="106">
        <v>1</v>
      </c>
      <c r="D565" s="106">
        <v>1</v>
      </c>
      <c r="E565" s="107" t="s">
        <v>161</v>
      </c>
      <c r="F565" s="108" t="s">
        <v>1911</v>
      </c>
      <c r="G565" s="109">
        <f t="shared" si="424"/>
        <v>50</v>
      </c>
      <c r="H565" s="109">
        <f t="shared" si="425"/>
        <v>23.41</v>
      </c>
      <c r="I565" s="109">
        <f t="shared" si="426"/>
        <v>0</v>
      </c>
      <c r="J565" s="239">
        <f t="shared" si="427"/>
        <v>492.53</v>
      </c>
      <c r="K565" s="109">
        <f t="shared" si="428"/>
        <v>5</v>
      </c>
      <c r="L565" s="109">
        <f t="shared" si="429"/>
        <v>570.94000000000005</v>
      </c>
      <c r="M565" s="109">
        <f t="shared" si="430"/>
        <v>69.180000000000007</v>
      </c>
      <c r="N565" s="109">
        <f t="shared" si="431"/>
        <v>100</v>
      </c>
      <c r="O565" s="109">
        <f t="shared" si="432"/>
        <v>105</v>
      </c>
      <c r="P565" s="109">
        <f t="shared" si="433"/>
        <v>94.43</v>
      </c>
      <c r="Q565" s="109">
        <f t="shared" si="434"/>
        <v>109.54</v>
      </c>
      <c r="R565" s="109">
        <f t="shared" si="435"/>
        <v>127.06</v>
      </c>
      <c r="S565" s="109">
        <f t="shared" si="436"/>
        <v>180</v>
      </c>
      <c r="T565" s="109">
        <f t="shared" si="437"/>
        <v>0</v>
      </c>
      <c r="U565" s="109">
        <f t="shared" si="438"/>
        <v>0</v>
      </c>
      <c r="V565" s="109">
        <f t="shared" si="439"/>
        <v>651.85</v>
      </c>
      <c r="W565" s="109">
        <f t="shared" si="440"/>
        <v>2008</v>
      </c>
      <c r="X565" s="112"/>
      <c r="Y565" s="112"/>
    </row>
    <row r="566" spans="1:25" s="262" customFormat="1">
      <c r="A566" s="179">
        <v>438</v>
      </c>
      <c r="B566" s="106">
        <v>5050</v>
      </c>
      <c r="C566" s="106">
        <v>1</v>
      </c>
      <c r="D566" s="106">
        <v>1</v>
      </c>
      <c r="E566" s="107" t="s">
        <v>160</v>
      </c>
      <c r="F566" s="108" t="s">
        <v>317</v>
      </c>
      <c r="G566" s="109">
        <f t="shared" si="424"/>
        <v>50</v>
      </c>
      <c r="H566" s="109">
        <f t="shared" si="425"/>
        <v>32.17</v>
      </c>
      <c r="I566" s="109">
        <f t="shared" si="426"/>
        <v>0</v>
      </c>
      <c r="J566" s="239">
        <f t="shared" si="427"/>
        <v>587.77</v>
      </c>
      <c r="K566" s="109">
        <f t="shared" si="428"/>
        <v>5</v>
      </c>
      <c r="L566" s="109">
        <f t="shared" si="429"/>
        <v>674.94</v>
      </c>
      <c r="M566" s="109">
        <f t="shared" si="430"/>
        <v>81.39</v>
      </c>
      <c r="N566" s="109">
        <f t="shared" si="431"/>
        <v>100</v>
      </c>
      <c r="O566" s="109">
        <f t="shared" si="432"/>
        <v>110</v>
      </c>
      <c r="P566" s="109">
        <f t="shared" si="433"/>
        <v>113.02</v>
      </c>
      <c r="Q566" s="109">
        <f t="shared" si="434"/>
        <v>131.11000000000001</v>
      </c>
      <c r="R566" s="109">
        <f t="shared" si="435"/>
        <v>152.08000000000001</v>
      </c>
      <c r="S566" s="109">
        <f t="shared" si="436"/>
        <v>210</v>
      </c>
      <c r="T566" s="109">
        <f t="shared" si="437"/>
        <v>0</v>
      </c>
      <c r="U566" s="109">
        <f t="shared" si="438"/>
        <v>560</v>
      </c>
      <c r="V566" s="109">
        <f t="shared" si="439"/>
        <v>875.46</v>
      </c>
      <c r="W566" s="109">
        <f t="shared" si="440"/>
        <v>3008</v>
      </c>
      <c r="X566" s="112"/>
      <c r="Y566" s="112"/>
    </row>
    <row r="567" spans="1:25" s="262" customFormat="1">
      <c r="A567" s="179"/>
      <c r="B567" s="108"/>
      <c r="C567" s="106">
        <f>SUM(C549:C566)</f>
        <v>18</v>
      </c>
      <c r="D567" s="106">
        <f>COUNTIF(D549:D566,"1")</f>
        <v>17</v>
      </c>
      <c r="E567" s="106"/>
      <c r="F567" s="106" t="s">
        <v>545</v>
      </c>
      <c r="G567" s="239">
        <f t="shared" ref="G567:L567" si="441">SUM(G549:G566)</f>
        <v>900</v>
      </c>
      <c r="H567" s="239">
        <f t="shared" si="441"/>
        <v>633.20000000000005</v>
      </c>
      <c r="I567" s="239">
        <f t="shared" si="441"/>
        <v>0</v>
      </c>
      <c r="J567" s="239">
        <f t="shared" si="441"/>
        <v>11647.62</v>
      </c>
      <c r="K567" s="239">
        <f t="shared" si="441"/>
        <v>90</v>
      </c>
      <c r="L567" s="239">
        <f t="shared" si="441"/>
        <v>13270.82</v>
      </c>
      <c r="M567" s="239">
        <f t="shared" ref="M567:V567" si="442">SUM(M549:M566)</f>
        <v>1593.58</v>
      </c>
      <c r="N567" s="239">
        <f t="shared" si="442"/>
        <v>1800</v>
      </c>
      <c r="O567" s="239">
        <f t="shared" si="442"/>
        <v>2060</v>
      </c>
      <c r="P567" s="239">
        <f t="shared" si="442"/>
        <v>2234.48</v>
      </c>
      <c r="Q567" s="239">
        <f t="shared" si="442"/>
        <v>2592</v>
      </c>
      <c r="R567" s="239">
        <f t="shared" si="442"/>
        <v>3006.74</v>
      </c>
      <c r="S567" s="239">
        <f t="shared" si="442"/>
        <v>4060</v>
      </c>
      <c r="T567" s="239">
        <f t="shared" si="442"/>
        <v>6479.29</v>
      </c>
      <c r="U567" s="239">
        <f t="shared" si="442"/>
        <v>12780</v>
      </c>
      <c r="V567" s="239">
        <f t="shared" si="442"/>
        <v>36608.44</v>
      </c>
      <c r="W567" s="239">
        <f>SUM(W549:W566)</f>
        <v>86485.35</v>
      </c>
      <c r="X567" s="112"/>
      <c r="Y567" s="112"/>
    </row>
    <row r="568" spans="1:25" s="226" customFormat="1" ht="18.75">
      <c r="A568" s="295" t="s">
        <v>119</v>
      </c>
      <c r="B568" s="241"/>
      <c r="C568" s="269"/>
      <c r="D568" s="269"/>
      <c r="E568" s="269"/>
      <c r="F568" s="243"/>
      <c r="G568" s="247"/>
      <c r="H568" s="246"/>
      <c r="I568" s="246"/>
      <c r="J568" s="247"/>
      <c r="K568" s="248"/>
      <c r="L568" s="248"/>
      <c r="M568" s="248"/>
      <c r="N568" s="248"/>
      <c r="O568" s="248"/>
      <c r="P568" s="248"/>
      <c r="Q568" s="248"/>
      <c r="R568" s="248"/>
      <c r="S568" s="248" t="s">
        <v>587</v>
      </c>
      <c r="T568" s="248"/>
      <c r="U568" s="248"/>
      <c r="V568" s="248"/>
      <c r="W568" s="248"/>
      <c r="X568" s="112"/>
      <c r="Y568" s="112"/>
    </row>
    <row r="569" spans="1:25" s="262" customFormat="1">
      <c r="A569" s="330" t="s">
        <v>236</v>
      </c>
      <c r="B569" s="254"/>
      <c r="C569" s="254" t="s">
        <v>153</v>
      </c>
      <c r="D569" s="255" t="s">
        <v>538</v>
      </c>
      <c r="E569" s="254" t="s">
        <v>22</v>
      </c>
      <c r="F569" s="254" t="s">
        <v>154</v>
      </c>
      <c r="G569" s="303" t="s">
        <v>503</v>
      </c>
      <c r="H569" s="303" t="s">
        <v>505</v>
      </c>
      <c r="I569" s="303" t="s">
        <v>535</v>
      </c>
      <c r="J569" s="303" t="s">
        <v>507</v>
      </c>
      <c r="K569" s="304" t="s">
        <v>509</v>
      </c>
      <c r="L569" s="303" t="s">
        <v>511</v>
      </c>
      <c r="M569" s="303" t="s">
        <v>514</v>
      </c>
      <c r="N569" s="304" t="s">
        <v>669</v>
      </c>
      <c r="O569" s="304" t="s">
        <v>603</v>
      </c>
      <c r="P569" s="303" t="s">
        <v>518</v>
      </c>
      <c r="Q569" s="303" t="s">
        <v>517</v>
      </c>
      <c r="R569" s="303" t="s">
        <v>528</v>
      </c>
      <c r="S569" s="304" t="s">
        <v>485</v>
      </c>
      <c r="T569" s="303" t="s">
        <v>1785</v>
      </c>
      <c r="U569" s="303" t="s">
        <v>1787</v>
      </c>
      <c r="V569" s="303" t="s">
        <v>1788</v>
      </c>
      <c r="W569" s="303" t="s">
        <v>532</v>
      </c>
      <c r="X569" s="112"/>
      <c r="Y569" s="112"/>
    </row>
    <row r="570" spans="1:25" s="262" customFormat="1">
      <c r="A570" s="331" t="s">
        <v>155</v>
      </c>
      <c r="B570" s="329"/>
      <c r="C570" s="329" t="s">
        <v>540</v>
      </c>
      <c r="D570" s="256" t="s">
        <v>539</v>
      </c>
      <c r="E570" s="329" t="s">
        <v>21</v>
      </c>
      <c r="F570" s="329"/>
      <c r="G570" s="328" t="s">
        <v>504</v>
      </c>
      <c r="H570" s="328" t="s">
        <v>506</v>
      </c>
      <c r="I570" s="328" t="s">
        <v>537</v>
      </c>
      <c r="J570" s="328" t="s">
        <v>508</v>
      </c>
      <c r="K570" s="306" t="s">
        <v>510</v>
      </c>
      <c r="L570" s="328"/>
      <c r="M570" s="328"/>
      <c r="N570" s="306" t="s">
        <v>670</v>
      </c>
      <c r="O570" s="308" t="s">
        <v>611</v>
      </c>
      <c r="P570" s="328" t="s">
        <v>519</v>
      </c>
      <c r="Q570" s="328" t="s">
        <v>530</v>
      </c>
      <c r="R570" s="328" t="s">
        <v>529</v>
      </c>
      <c r="S570" s="308" t="s">
        <v>565</v>
      </c>
      <c r="T570" s="309" t="s">
        <v>1786</v>
      </c>
      <c r="U570" s="309" t="s">
        <v>377</v>
      </c>
      <c r="V570" s="309" t="s">
        <v>377</v>
      </c>
      <c r="W570" s="328" t="s">
        <v>531</v>
      </c>
      <c r="X570" s="112"/>
      <c r="Y570" s="112"/>
    </row>
    <row r="571" spans="1:25" s="262" customFormat="1">
      <c r="A571" s="179"/>
      <c r="B571" s="108"/>
      <c r="C571" s="106"/>
      <c r="D571" s="106"/>
      <c r="E571" s="107" t="s">
        <v>533</v>
      </c>
      <c r="F571" s="108"/>
      <c r="G571" s="239"/>
      <c r="H571" s="258"/>
      <c r="I571" s="258"/>
      <c r="J571" s="239"/>
      <c r="K571" s="239"/>
      <c r="L571" s="239"/>
      <c r="M571" s="239"/>
      <c r="N571" s="239"/>
      <c r="O571" s="239"/>
      <c r="P571" s="239"/>
      <c r="Q571" s="239"/>
      <c r="R571" s="239"/>
      <c r="S571" s="239"/>
      <c r="T571" s="239"/>
      <c r="U571" s="239"/>
      <c r="V571" s="239"/>
      <c r="W571" s="239"/>
      <c r="X571" s="112"/>
      <c r="Y571" s="112"/>
    </row>
    <row r="572" spans="1:25" s="262" customFormat="1">
      <c r="A572" s="180">
        <v>6</v>
      </c>
      <c r="B572" s="110">
        <v>4013</v>
      </c>
      <c r="C572" s="106">
        <v>1</v>
      </c>
      <c r="D572" s="106">
        <v>1</v>
      </c>
      <c r="E572" s="107" t="s">
        <v>157</v>
      </c>
      <c r="F572" s="108" t="s">
        <v>784</v>
      </c>
      <c r="G572" s="109">
        <f t="shared" ref="G572:G582" si="443">VLOOKUP(E572,REMU,3,0)</f>
        <v>50</v>
      </c>
      <c r="H572" s="109">
        <f t="shared" ref="H572:H582" si="444">VLOOKUP(E572,REMU,4,0)</f>
        <v>39.299999999999997</v>
      </c>
      <c r="I572" s="109">
        <f t="shared" ref="I572:I582" si="445">VLOOKUP(E572,REMU,8,0)</f>
        <v>0</v>
      </c>
      <c r="J572" s="239">
        <f t="shared" ref="J572:J582" si="446">VLOOKUP(E572,REMU,7,0)</f>
        <v>684.63</v>
      </c>
      <c r="K572" s="109">
        <f t="shared" ref="K572:K582" si="447">VLOOKUP(E572,REMU,10,0)</f>
        <v>5</v>
      </c>
      <c r="L572" s="109">
        <f t="shared" ref="L572:L582" si="448">SUM(G572:K572)</f>
        <v>778.93</v>
      </c>
      <c r="M572" s="109">
        <f t="shared" ref="M572:M582" si="449">VLOOKUP(E572,REMU,12,0)</f>
        <v>95.75</v>
      </c>
      <c r="N572" s="109">
        <f t="shared" ref="N572:N582" si="450">VLOOKUP(E572,REMU,13,0)</f>
        <v>100</v>
      </c>
      <c r="O572" s="109">
        <f t="shared" ref="O572:O582" si="451">VLOOKUP(E572,REMU,19,0)</f>
        <v>120</v>
      </c>
      <c r="P572" s="109">
        <f t="shared" ref="P572:P582" si="452">VLOOKUP(E572,REMU,16,0)</f>
        <v>131.96</v>
      </c>
      <c r="Q572" s="109">
        <f t="shared" ref="Q572:Q582" si="453">VLOOKUP(E572,REMU,17,0)</f>
        <v>153.07</v>
      </c>
      <c r="R572" s="109">
        <f t="shared" ref="R572:R582" si="454">VLOOKUP(E572,REMU,18,0)</f>
        <v>177.57</v>
      </c>
      <c r="S572" s="109">
        <f t="shared" ref="S572:S582" si="455">VLOOKUP(E572,DSUP,2,FALSE)</f>
        <v>250</v>
      </c>
      <c r="T572" s="109">
        <f t="shared" ref="T572:T582" si="456">IF(F572="VACANTE",0,VLOOKUP(F572,HOMO,8,0))</f>
        <v>633.84</v>
      </c>
      <c r="U572" s="109">
        <f t="shared" ref="U572:U582" si="457">IF(F572="VACANTE",0,VLOOKUP(F572,HOMO,9,0))</f>
        <v>1170</v>
      </c>
      <c r="V572" s="109">
        <f t="shared" ref="V572:V582" si="458">+IF(D572=0,0,(VLOOKUP(E572,CATE,2,0)-L572-SUM(M572:U572)))</f>
        <v>3096.2</v>
      </c>
      <c r="W572" s="109">
        <f t="shared" ref="W572:W582" si="459">+L572+SUM(M572:V572)</f>
        <v>6707.32</v>
      </c>
      <c r="X572" s="112"/>
      <c r="Y572" s="112"/>
    </row>
    <row r="573" spans="1:25" s="262" customFormat="1">
      <c r="A573" s="179">
        <v>473</v>
      </c>
      <c r="B573" s="106">
        <v>1481</v>
      </c>
      <c r="C573" s="106">
        <v>1</v>
      </c>
      <c r="D573" s="106">
        <v>0</v>
      </c>
      <c r="E573" s="107" t="s">
        <v>161</v>
      </c>
      <c r="F573" s="108" t="s">
        <v>364</v>
      </c>
      <c r="G573" s="109">
        <f t="shared" si="443"/>
        <v>50</v>
      </c>
      <c r="H573" s="109">
        <f t="shared" si="444"/>
        <v>23.41</v>
      </c>
      <c r="I573" s="109">
        <f t="shared" si="445"/>
        <v>0</v>
      </c>
      <c r="J573" s="239">
        <f t="shared" si="446"/>
        <v>492.53</v>
      </c>
      <c r="K573" s="109">
        <f t="shared" si="447"/>
        <v>5</v>
      </c>
      <c r="L573" s="109">
        <f t="shared" si="448"/>
        <v>570.94000000000005</v>
      </c>
      <c r="M573" s="109">
        <f t="shared" si="449"/>
        <v>69.180000000000007</v>
      </c>
      <c r="N573" s="109">
        <f t="shared" si="450"/>
        <v>100</v>
      </c>
      <c r="O573" s="109">
        <f t="shared" si="451"/>
        <v>105</v>
      </c>
      <c r="P573" s="109">
        <f t="shared" si="452"/>
        <v>94.43</v>
      </c>
      <c r="Q573" s="109">
        <f t="shared" si="453"/>
        <v>109.54</v>
      </c>
      <c r="R573" s="109">
        <f t="shared" si="454"/>
        <v>127.06</v>
      </c>
      <c r="S573" s="109">
        <f t="shared" si="455"/>
        <v>180</v>
      </c>
      <c r="T573" s="109">
        <f t="shared" si="456"/>
        <v>0</v>
      </c>
      <c r="U573" s="109">
        <f t="shared" si="457"/>
        <v>0</v>
      </c>
      <c r="V573" s="109">
        <f t="shared" si="458"/>
        <v>0</v>
      </c>
      <c r="W573" s="109">
        <f t="shared" si="459"/>
        <v>1356.15</v>
      </c>
      <c r="X573" s="112"/>
      <c r="Y573" s="112"/>
    </row>
    <row r="574" spans="1:25" s="262" customFormat="1">
      <c r="A574" s="179">
        <v>440</v>
      </c>
      <c r="B574" s="106">
        <v>2504</v>
      </c>
      <c r="C574" s="106">
        <v>1</v>
      </c>
      <c r="D574" s="106">
        <v>1</v>
      </c>
      <c r="E574" s="107" t="s">
        <v>157</v>
      </c>
      <c r="F574" s="108" t="s">
        <v>802</v>
      </c>
      <c r="G574" s="109">
        <f t="shared" si="443"/>
        <v>50</v>
      </c>
      <c r="H574" s="109">
        <f t="shared" si="444"/>
        <v>39.299999999999997</v>
      </c>
      <c r="I574" s="109">
        <f t="shared" si="445"/>
        <v>0</v>
      </c>
      <c r="J574" s="239">
        <f t="shared" si="446"/>
        <v>684.63</v>
      </c>
      <c r="K574" s="109">
        <f t="shared" si="447"/>
        <v>5</v>
      </c>
      <c r="L574" s="109">
        <f t="shared" si="448"/>
        <v>778.93</v>
      </c>
      <c r="M574" s="109">
        <f t="shared" si="449"/>
        <v>95.75</v>
      </c>
      <c r="N574" s="109">
        <f t="shared" si="450"/>
        <v>100</v>
      </c>
      <c r="O574" s="109">
        <f t="shared" si="451"/>
        <v>120</v>
      </c>
      <c r="P574" s="109">
        <f t="shared" si="452"/>
        <v>131.96</v>
      </c>
      <c r="Q574" s="109">
        <f t="shared" si="453"/>
        <v>153.07</v>
      </c>
      <c r="R574" s="109">
        <f t="shared" si="454"/>
        <v>177.57</v>
      </c>
      <c r="S574" s="109">
        <f t="shared" si="455"/>
        <v>250</v>
      </c>
      <c r="T574" s="109">
        <f t="shared" si="456"/>
        <v>633.84</v>
      </c>
      <c r="U574" s="109">
        <f t="shared" si="457"/>
        <v>1170</v>
      </c>
      <c r="V574" s="109">
        <f t="shared" si="458"/>
        <v>3096.2</v>
      </c>
      <c r="W574" s="109">
        <f t="shared" si="459"/>
        <v>6707.32</v>
      </c>
      <c r="X574" s="112"/>
      <c r="Y574" s="112"/>
    </row>
    <row r="575" spans="1:25" s="262" customFormat="1">
      <c r="A575" s="179">
        <v>484</v>
      </c>
      <c r="B575" s="106">
        <v>4012</v>
      </c>
      <c r="C575" s="106">
        <v>1</v>
      </c>
      <c r="D575" s="106">
        <v>1</v>
      </c>
      <c r="E575" s="107" t="s">
        <v>157</v>
      </c>
      <c r="F575" s="108" t="s">
        <v>122</v>
      </c>
      <c r="G575" s="109">
        <f t="shared" si="443"/>
        <v>50</v>
      </c>
      <c r="H575" s="109">
        <f t="shared" si="444"/>
        <v>39.299999999999997</v>
      </c>
      <c r="I575" s="109">
        <f t="shared" si="445"/>
        <v>0</v>
      </c>
      <c r="J575" s="239">
        <f t="shared" si="446"/>
        <v>684.63</v>
      </c>
      <c r="K575" s="109">
        <f t="shared" si="447"/>
        <v>5</v>
      </c>
      <c r="L575" s="109">
        <f t="shared" si="448"/>
        <v>778.93</v>
      </c>
      <c r="M575" s="109">
        <f t="shared" si="449"/>
        <v>95.75</v>
      </c>
      <c r="N575" s="109">
        <f t="shared" si="450"/>
        <v>100</v>
      </c>
      <c r="O575" s="109">
        <f t="shared" si="451"/>
        <v>120</v>
      </c>
      <c r="P575" s="109">
        <f t="shared" si="452"/>
        <v>131.96</v>
      </c>
      <c r="Q575" s="109">
        <f t="shared" si="453"/>
        <v>153.07</v>
      </c>
      <c r="R575" s="109">
        <f t="shared" si="454"/>
        <v>177.57</v>
      </c>
      <c r="S575" s="109">
        <f t="shared" si="455"/>
        <v>250</v>
      </c>
      <c r="T575" s="109">
        <f t="shared" si="456"/>
        <v>633.84</v>
      </c>
      <c r="U575" s="109">
        <f t="shared" si="457"/>
        <v>1170</v>
      </c>
      <c r="V575" s="109">
        <f t="shared" si="458"/>
        <v>3096.2</v>
      </c>
      <c r="W575" s="109">
        <f t="shared" si="459"/>
        <v>6707.32</v>
      </c>
      <c r="X575" s="112"/>
      <c r="Y575" s="112"/>
    </row>
    <row r="576" spans="1:25" s="262" customFormat="1" ht="15.75" customHeight="1">
      <c r="A576" s="179">
        <v>939</v>
      </c>
      <c r="B576" s="106"/>
      <c r="C576" s="106">
        <v>1</v>
      </c>
      <c r="D576" s="106">
        <v>1</v>
      </c>
      <c r="E576" s="107" t="s">
        <v>157</v>
      </c>
      <c r="F576" s="108" t="s">
        <v>123</v>
      </c>
      <c r="G576" s="109">
        <f t="shared" si="443"/>
        <v>50</v>
      </c>
      <c r="H576" s="109">
        <f t="shared" si="444"/>
        <v>39.299999999999997</v>
      </c>
      <c r="I576" s="109">
        <f t="shared" si="445"/>
        <v>0</v>
      </c>
      <c r="J576" s="239">
        <f t="shared" si="446"/>
        <v>684.63</v>
      </c>
      <c r="K576" s="109">
        <f t="shared" si="447"/>
        <v>5</v>
      </c>
      <c r="L576" s="109">
        <f t="shared" si="448"/>
        <v>778.93</v>
      </c>
      <c r="M576" s="109">
        <f t="shared" si="449"/>
        <v>95.75</v>
      </c>
      <c r="N576" s="109">
        <f t="shared" si="450"/>
        <v>100</v>
      </c>
      <c r="O576" s="109">
        <f t="shared" si="451"/>
        <v>120</v>
      </c>
      <c r="P576" s="109">
        <f t="shared" si="452"/>
        <v>131.96</v>
      </c>
      <c r="Q576" s="109">
        <f t="shared" si="453"/>
        <v>153.07</v>
      </c>
      <c r="R576" s="109">
        <f t="shared" si="454"/>
        <v>177.57</v>
      </c>
      <c r="S576" s="109">
        <f t="shared" si="455"/>
        <v>250</v>
      </c>
      <c r="T576" s="109">
        <f t="shared" si="456"/>
        <v>273.72000000000003</v>
      </c>
      <c r="U576" s="109">
        <f t="shared" si="457"/>
        <v>560</v>
      </c>
      <c r="V576" s="109">
        <f t="shared" si="458"/>
        <v>4066.32</v>
      </c>
      <c r="W576" s="109">
        <f t="shared" si="459"/>
        <v>6707.32</v>
      </c>
      <c r="X576" s="265"/>
      <c r="Y576" s="112"/>
    </row>
    <row r="577" spans="1:25" s="262" customFormat="1">
      <c r="A577" s="179">
        <v>448</v>
      </c>
      <c r="B577" s="106"/>
      <c r="C577" s="106">
        <v>1</v>
      </c>
      <c r="D577" s="106">
        <v>0</v>
      </c>
      <c r="E577" s="107" t="s">
        <v>161</v>
      </c>
      <c r="F577" s="108" t="s">
        <v>364</v>
      </c>
      <c r="G577" s="109">
        <f t="shared" si="443"/>
        <v>50</v>
      </c>
      <c r="H577" s="109">
        <f t="shared" si="444"/>
        <v>23.41</v>
      </c>
      <c r="I577" s="109">
        <f t="shared" si="445"/>
        <v>0</v>
      </c>
      <c r="J577" s="239">
        <f t="shared" si="446"/>
        <v>492.53</v>
      </c>
      <c r="K577" s="109">
        <f t="shared" si="447"/>
        <v>5</v>
      </c>
      <c r="L577" s="109">
        <f t="shared" si="448"/>
        <v>570.94000000000005</v>
      </c>
      <c r="M577" s="109">
        <f t="shared" si="449"/>
        <v>69.180000000000007</v>
      </c>
      <c r="N577" s="109">
        <f t="shared" si="450"/>
        <v>100</v>
      </c>
      <c r="O577" s="109">
        <f t="shared" si="451"/>
        <v>105</v>
      </c>
      <c r="P577" s="109">
        <f t="shared" si="452"/>
        <v>94.43</v>
      </c>
      <c r="Q577" s="109">
        <f t="shared" si="453"/>
        <v>109.54</v>
      </c>
      <c r="R577" s="109">
        <f t="shared" si="454"/>
        <v>127.06</v>
      </c>
      <c r="S577" s="109">
        <f t="shared" si="455"/>
        <v>180</v>
      </c>
      <c r="T577" s="109">
        <f t="shared" si="456"/>
        <v>0</v>
      </c>
      <c r="U577" s="109">
        <f t="shared" si="457"/>
        <v>0</v>
      </c>
      <c r="V577" s="109">
        <f t="shared" si="458"/>
        <v>0</v>
      </c>
      <c r="W577" s="109">
        <f t="shared" si="459"/>
        <v>1356.15</v>
      </c>
      <c r="X577" s="112"/>
      <c r="Y577" s="112"/>
    </row>
    <row r="578" spans="1:25" s="262" customFormat="1">
      <c r="A578" s="179">
        <v>439</v>
      </c>
      <c r="B578" s="106">
        <v>2470</v>
      </c>
      <c r="C578" s="106">
        <v>1</v>
      </c>
      <c r="D578" s="106">
        <v>1</v>
      </c>
      <c r="E578" s="107" t="s">
        <v>157</v>
      </c>
      <c r="F578" s="108" t="s">
        <v>1049</v>
      </c>
      <c r="G578" s="109">
        <f t="shared" si="443"/>
        <v>50</v>
      </c>
      <c r="H578" s="109">
        <f t="shared" si="444"/>
        <v>39.299999999999997</v>
      </c>
      <c r="I578" s="109">
        <f t="shared" si="445"/>
        <v>0</v>
      </c>
      <c r="J578" s="239">
        <f t="shared" si="446"/>
        <v>684.63</v>
      </c>
      <c r="K578" s="109">
        <f t="shared" si="447"/>
        <v>5</v>
      </c>
      <c r="L578" s="109">
        <f t="shared" si="448"/>
        <v>778.93</v>
      </c>
      <c r="M578" s="109">
        <f t="shared" si="449"/>
        <v>95.75</v>
      </c>
      <c r="N578" s="109">
        <f t="shared" si="450"/>
        <v>100</v>
      </c>
      <c r="O578" s="109">
        <f t="shared" si="451"/>
        <v>120</v>
      </c>
      <c r="P578" s="109">
        <f t="shared" si="452"/>
        <v>131.96</v>
      </c>
      <c r="Q578" s="109">
        <f t="shared" si="453"/>
        <v>153.07</v>
      </c>
      <c r="R578" s="109">
        <f t="shared" si="454"/>
        <v>177.57</v>
      </c>
      <c r="S578" s="109">
        <f t="shared" si="455"/>
        <v>250</v>
      </c>
      <c r="T578" s="109">
        <f t="shared" si="456"/>
        <v>280.63</v>
      </c>
      <c r="U578" s="109">
        <f t="shared" si="457"/>
        <v>560</v>
      </c>
      <c r="V578" s="109">
        <f t="shared" si="458"/>
        <v>4059.41</v>
      </c>
      <c r="W578" s="109">
        <f t="shared" si="459"/>
        <v>6707.32</v>
      </c>
      <c r="X578" s="112"/>
      <c r="Y578" s="112"/>
    </row>
    <row r="579" spans="1:25" s="262" customFormat="1">
      <c r="A579" s="179">
        <v>446</v>
      </c>
      <c r="B579" s="106">
        <v>1998</v>
      </c>
      <c r="C579" s="106">
        <v>1</v>
      </c>
      <c r="D579" s="106">
        <v>0</v>
      </c>
      <c r="E579" s="107" t="s">
        <v>161</v>
      </c>
      <c r="F579" s="108" t="s">
        <v>364</v>
      </c>
      <c r="G579" s="109">
        <f t="shared" si="443"/>
        <v>50</v>
      </c>
      <c r="H579" s="109">
        <f t="shared" si="444"/>
        <v>23.41</v>
      </c>
      <c r="I579" s="109">
        <f t="shared" si="445"/>
        <v>0</v>
      </c>
      <c r="J579" s="239">
        <f t="shared" si="446"/>
        <v>492.53</v>
      </c>
      <c r="K579" s="109">
        <f t="shared" si="447"/>
        <v>5</v>
      </c>
      <c r="L579" s="109">
        <f t="shared" si="448"/>
        <v>570.94000000000005</v>
      </c>
      <c r="M579" s="109">
        <f t="shared" si="449"/>
        <v>69.180000000000007</v>
      </c>
      <c r="N579" s="109">
        <f t="shared" si="450"/>
        <v>100</v>
      </c>
      <c r="O579" s="109">
        <f t="shared" si="451"/>
        <v>105</v>
      </c>
      <c r="P579" s="109">
        <f t="shared" si="452"/>
        <v>94.43</v>
      </c>
      <c r="Q579" s="109">
        <f t="shared" si="453"/>
        <v>109.54</v>
      </c>
      <c r="R579" s="109">
        <f t="shared" si="454"/>
        <v>127.06</v>
      </c>
      <c r="S579" s="109">
        <f t="shared" si="455"/>
        <v>180</v>
      </c>
      <c r="T579" s="109">
        <f t="shared" si="456"/>
        <v>0</v>
      </c>
      <c r="U579" s="109">
        <f t="shared" si="457"/>
        <v>0</v>
      </c>
      <c r="V579" s="109">
        <f t="shared" si="458"/>
        <v>0</v>
      </c>
      <c r="W579" s="109">
        <f t="shared" si="459"/>
        <v>1356.15</v>
      </c>
      <c r="X579" s="112"/>
      <c r="Y579" s="112"/>
    </row>
    <row r="580" spans="1:25" s="262" customFormat="1">
      <c r="A580" s="179">
        <v>447</v>
      </c>
      <c r="B580" s="106">
        <v>4048</v>
      </c>
      <c r="C580" s="106">
        <v>1</v>
      </c>
      <c r="D580" s="106">
        <v>1</v>
      </c>
      <c r="E580" s="107" t="s">
        <v>161</v>
      </c>
      <c r="F580" s="108" t="s">
        <v>1332</v>
      </c>
      <c r="G580" s="109">
        <f t="shared" si="443"/>
        <v>50</v>
      </c>
      <c r="H580" s="109">
        <f t="shared" si="444"/>
        <v>23.41</v>
      </c>
      <c r="I580" s="109">
        <f t="shared" si="445"/>
        <v>0</v>
      </c>
      <c r="J580" s="239">
        <f t="shared" si="446"/>
        <v>492.53</v>
      </c>
      <c r="K580" s="109">
        <f t="shared" si="447"/>
        <v>5</v>
      </c>
      <c r="L580" s="109">
        <f t="shared" si="448"/>
        <v>570.94000000000005</v>
      </c>
      <c r="M580" s="109">
        <f t="shared" si="449"/>
        <v>69.180000000000007</v>
      </c>
      <c r="N580" s="109">
        <f t="shared" si="450"/>
        <v>100</v>
      </c>
      <c r="O580" s="109">
        <f t="shared" si="451"/>
        <v>105</v>
      </c>
      <c r="P580" s="109">
        <f t="shared" si="452"/>
        <v>94.43</v>
      </c>
      <c r="Q580" s="109">
        <f t="shared" si="453"/>
        <v>109.54</v>
      </c>
      <c r="R580" s="109">
        <f t="shared" si="454"/>
        <v>127.06</v>
      </c>
      <c r="S580" s="109">
        <f t="shared" si="455"/>
        <v>180</v>
      </c>
      <c r="T580" s="109">
        <f t="shared" si="456"/>
        <v>24.81</v>
      </c>
      <c r="U580" s="109">
        <f t="shared" si="457"/>
        <v>140</v>
      </c>
      <c r="V580" s="109">
        <f t="shared" si="458"/>
        <v>487.04</v>
      </c>
      <c r="W580" s="109">
        <f t="shared" si="459"/>
        <v>2008</v>
      </c>
      <c r="X580" s="112"/>
      <c r="Y580" s="112"/>
    </row>
    <row r="581" spans="1:25" s="262" customFormat="1">
      <c r="A581" s="179">
        <v>441</v>
      </c>
      <c r="B581" s="106">
        <v>4821</v>
      </c>
      <c r="C581" s="106">
        <v>1</v>
      </c>
      <c r="D581" s="106">
        <v>1</v>
      </c>
      <c r="E581" s="107" t="s">
        <v>160</v>
      </c>
      <c r="F581" s="108" t="s">
        <v>1211</v>
      </c>
      <c r="G581" s="109">
        <f t="shared" si="443"/>
        <v>50</v>
      </c>
      <c r="H581" s="109">
        <f t="shared" si="444"/>
        <v>32.17</v>
      </c>
      <c r="I581" s="109">
        <f t="shared" si="445"/>
        <v>0</v>
      </c>
      <c r="J581" s="239">
        <f t="shared" si="446"/>
        <v>587.77</v>
      </c>
      <c r="K581" s="109">
        <f t="shared" si="447"/>
        <v>5</v>
      </c>
      <c r="L581" s="109">
        <f t="shared" si="448"/>
        <v>674.94</v>
      </c>
      <c r="M581" s="109">
        <f t="shared" si="449"/>
        <v>81.39</v>
      </c>
      <c r="N581" s="109">
        <f t="shared" si="450"/>
        <v>100</v>
      </c>
      <c r="O581" s="109">
        <f t="shared" si="451"/>
        <v>110</v>
      </c>
      <c r="P581" s="109">
        <f t="shared" si="452"/>
        <v>113.02</v>
      </c>
      <c r="Q581" s="109">
        <f t="shared" si="453"/>
        <v>131.11000000000001</v>
      </c>
      <c r="R581" s="109">
        <f t="shared" si="454"/>
        <v>152.08000000000001</v>
      </c>
      <c r="S581" s="109">
        <f t="shared" si="455"/>
        <v>210</v>
      </c>
      <c r="T581" s="109">
        <f t="shared" si="456"/>
        <v>130.37</v>
      </c>
      <c r="U581" s="109">
        <f t="shared" si="457"/>
        <v>280</v>
      </c>
      <c r="V581" s="109">
        <f t="shared" si="458"/>
        <v>1025.0899999999999</v>
      </c>
      <c r="W581" s="109">
        <f t="shared" si="459"/>
        <v>3008</v>
      </c>
      <c r="X581" s="112"/>
      <c r="Y581" s="112"/>
    </row>
    <row r="582" spans="1:25" s="262" customFormat="1">
      <c r="A582" s="179">
        <v>449</v>
      </c>
      <c r="B582" s="106">
        <v>5385</v>
      </c>
      <c r="C582" s="106">
        <v>1</v>
      </c>
      <c r="D582" s="106">
        <v>1</v>
      </c>
      <c r="E582" s="107" t="s">
        <v>644</v>
      </c>
      <c r="F582" s="108" t="s">
        <v>1355</v>
      </c>
      <c r="G582" s="109">
        <f t="shared" si="443"/>
        <v>25</v>
      </c>
      <c r="H582" s="109">
        <f t="shared" si="444"/>
        <v>14.37</v>
      </c>
      <c r="I582" s="109">
        <f t="shared" si="445"/>
        <v>0</v>
      </c>
      <c r="J582" s="239">
        <f t="shared" si="446"/>
        <v>343.6</v>
      </c>
      <c r="K582" s="109">
        <f t="shared" si="447"/>
        <v>0</v>
      </c>
      <c r="L582" s="109">
        <f t="shared" si="448"/>
        <v>382.97</v>
      </c>
      <c r="M582" s="109">
        <f t="shared" si="449"/>
        <v>40.700000000000003</v>
      </c>
      <c r="N582" s="109">
        <f t="shared" si="450"/>
        <v>100</v>
      </c>
      <c r="O582" s="109">
        <f t="shared" si="451"/>
        <v>30</v>
      </c>
      <c r="P582" s="109">
        <f t="shared" si="452"/>
        <v>63.79</v>
      </c>
      <c r="Q582" s="109">
        <f t="shared" si="453"/>
        <v>74</v>
      </c>
      <c r="R582" s="109">
        <f t="shared" si="454"/>
        <v>85.84</v>
      </c>
      <c r="S582" s="109">
        <f t="shared" si="455"/>
        <v>80</v>
      </c>
      <c r="T582" s="109">
        <f t="shared" si="456"/>
        <v>29.34</v>
      </c>
      <c r="U582" s="109">
        <f t="shared" si="457"/>
        <v>140</v>
      </c>
      <c r="V582" s="109">
        <f t="shared" si="458"/>
        <v>-22.64</v>
      </c>
      <c r="W582" s="109">
        <f t="shared" si="459"/>
        <v>1004</v>
      </c>
      <c r="X582" s="112"/>
      <c r="Y582" s="112"/>
    </row>
    <row r="583" spans="1:25" s="262" customFormat="1">
      <c r="A583" s="298"/>
      <c r="B583" s="108"/>
      <c r="C583" s="106">
        <f>SUM(C572:C582)</f>
        <v>11</v>
      </c>
      <c r="D583" s="106">
        <f>COUNTIF(D572:D582,"1")</f>
        <v>8</v>
      </c>
      <c r="E583" s="106"/>
      <c r="F583" s="106" t="s">
        <v>545</v>
      </c>
      <c r="G583" s="239">
        <f t="shared" ref="G583:L583" si="460">SUM(G572:G582)</f>
        <v>525</v>
      </c>
      <c r="H583" s="239">
        <f t="shared" si="460"/>
        <v>336.68</v>
      </c>
      <c r="I583" s="239">
        <f t="shared" si="460"/>
        <v>0</v>
      </c>
      <c r="J583" s="239">
        <f t="shared" si="460"/>
        <v>6324.64</v>
      </c>
      <c r="K583" s="239">
        <f t="shared" si="460"/>
        <v>50</v>
      </c>
      <c r="L583" s="239">
        <f t="shared" si="460"/>
        <v>7236.32</v>
      </c>
      <c r="M583" s="239">
        <f t="shared" ref="M583:V583" si="461">SUM(M572:M582)</f>
        <v>877.56</v>
      </c>
      <c r="N583" s="239">
        <f t="shared" si="461"/>
        <v>1100</v>
      </c>
      <c r="O583" s="239">
        <f t="shared" si="461"/>
        <v>1160</v>
      </c>
      <c r="P583" s="239">
        <f t="shared" si="461"/>
        <v>1214.33</v>
      </c>
      <c r="Q583" s="239">
        <f t="shared" si="461"/>
        <v>1408.62</v>
      </c>
      <c r="R583" s="239">
        <f t="shared" si="461"/>
        <v>1634.01</v>
      </c>
      <c r="S583" s="239">
        <f t="shared" si="461"/>
        <v>2260</v>
      </c>
      <c r="T583" s="239">
        <f t="shared" si="461"/>
        <v>2640.39</v>
      </c>
      <c r="U583" s="239">
        <f t="shared" si="461"/>
        <v>5190</v>
      </c>
      <c r="V583" s="239">
        <f t="shared" si="461"/>
        <v>18903.82</v>
      </c>
      <c r="W583" s="239">
        <f>SUM(W572:W582)</f>
        <v>43625.05</v>
      </c>
      <c r="X583" s="112"/>
      <c r="Y583" s="112"/>
    </row>
    <row r="584" spans="1:25" s="226" customFormat="1" ht="18.75">
      <c r="A584" s="295" t="s">
        <v>125</v>
      </c>
      <c r="B584" s="241"/>
      <c r="C584" s="244"/>
      <c r="D584" s="244"/>
      <c r="E584" s="244"/>
      <c r="F584" s="241"/>
      <c r="G584" s="248"/>
      <c r="H584" s="246"/>
      <c r="I584" s="246"/>
      <c r="J584" s="247"/>
      <c r="K584" s="248"/>
      <c r="L584" s="248"/>
      <c r="M584" s="248"/>
      <c r="N584" s="248"/>
      <c r="O584" s="248"/>
      <c r="P584" s="248"/>
      <c r="Q584" s="248"/>
      <c r="R584" s="248"/>
      <c r="S584" s="248" t="s">
        <v>587</v>
      </c>
      <c r="T584" s="248"/>
      <c r="U584" s="248"/>
      <c r="V584" s="248"/>
      <c r="W584" s="248"/>
      <c r="X584" s="112"/>
      <c r="Y584" s="112"/>
    </row>
    <row r="585" spans="1:25" s="262" customFormat="1">
      <c r="A585" s="330" t="s">
        <v>236</v>
      </c>
      <c r="B585" s="254"/>
      <c r="C585" s="254" t="s">
        <v>153</v>
      </c>
      <c r="D585" s="255" t="s">
        <v>538</v>
      </c>
      <c r="E585" s="254" t="s">
        <v>22</v>
      </c>
      <c r="F585" s="254" t="s">
        <v>154</v>
      </c>
      <c r="G585" s="303" t="s">
        <v>503</v>
      </c>
      <c r="H585" s="303" t="s">
        <v>505</v>
      </c>
      <c r="I585" s="303" t="s">
        <v>535</v>
      </c>
      <c r="J585" s="303" t="s">
        <v>507</v>
      </c>
      <c r="K585" s="304" t="s">
        <v>509</v>
      </c>
      <c r="L585" s="303" t="s">
        <v>511</v>
      </c>
      <c r="M585" s="303" t="s">
        <v>514</v>
      </c>
      <c r="N585" s="304" t="s">
        <v>669</v>
      </c>
      <c r="O585" s="304" t="s">
        <v>603</v>
      </c>
      <c r="P585" s="303" t="s">
        <v>518</v>
      </c>
      <c r="Q585" s="303" t="s">
        <v>517</v>
      </c>
      <c r="R585" s="303" t="s">
        <v>528</v>
      </c>
      <c r="S585" s="304" t="s">
        <v>485</v>
      </c>
      <c r="T585" s="303" t="s">
        <v>1785</v>
      </c>
      <c r="U585" s="303" t="s">
        <v>1787</v>
      </c>
      <c r="V585" s="303" t="s">
        <v>1788</v>
      </c>
      <c r="W585" s="303" t="s">
        <v>532</v>
      </c>
      <c r="X585" s="112"/>
      <c r="Y585" s="112"/>
    </row>
    <row r="586" spans="1:25" s="262" customFormat="1">
      <c r="A586" s="331" t="s">
        <v>155</v>
      </c>
      <c r="B586" s="329"/>
      <c r="C586" s="329" t="s">
        <v>540</v>
      </c>
      <c r="D586" s="256" t="s">
        <v>539</v>
      </c>
      <c r="E586" s="329" t="s">
        <v>21</v>
      </c>
      <c r="F586" s="329"/>
      <c r="G586" s="328" t="s">
        <v>504</v>
      </c>
      <c r="H586" s="328" t="s">
        <v>506</v>
      </c>
      <c r="I586" s="328" t="s">
        <v>537</v>
      </c>
      <c r="J586" s="328" t="s">
        <v>508</v>
      </c>
      <c r="K586" s="306" t="s">
        <v>510</v>
      </c>
      <c r="L586" s="328"/>
      <c r="M586" s="328"/>
      <c r="N586" s="306" t="s">
        <v>670</v>
      </c>
      <c r="O586" s="308" t="s">
        <v>611</v>
      </c>
      <c r="P586" s="328" t="s">
        <v>519</v>
      </c>
      <c r="Q586" s="328" t="s">
        <v>530</v>
      </c>
      <c r="R586" s="328" t="s">
        <v>529</v>
      </c>
      <c r="S586" s="308" t="s">
        <v>565</v>
      </c>
      <c r="T586" s="309" t="s">
        <v>1786</v>
      </c>
      <c r="U586" s="309" t="s">
        <v>377</v>
      </c>
      <c r="V586" s="309" t="s">
        <v>377</v>
      </c>
      <c r="W586" s="328" t="s">
        <v>531</v>
      </c>
      <c r="X586" s="112"/>
      <c r="Y586" s="112"/>
    </row>
    <row r="587" spans="1:25" s="262" customFormat="1">
      <c r="A587" s="179"/>
      <c r="B587" s="108"/>
      <c r="C587" s="106"/>
      <c r="D587" s="106"/>
      <c r="E587" s="107" t="s">
        <v>533</v>
      </c>
      <c r="F587" s="108"/>
      <c r="G587" s="239"/>
      <c r="H587" s="258"/>
      <c r="I587" s="258"/>
      <c r="J587" s="239"/>
      <c r="K587" s="239"/>
      <c r="L587" s="239"/>
      <c r="M587" s="239"/>
      <c r="N587" s="239"/>
      <c r="O587" s="239"/>
      <c r="P587" s="239"/>
      <c r="Q587" s="239"/>
      <c r="R587" s="239"/>
      <c r="S587" s="239"/>
      <c r="T587" s="239"/>
      <c r="U587" s="239"/>
      <c r="V587" s="239"/>
      <c r="W587" s="239"/>
      <c r="X587" s="112"/>
      <c r="Y587" s="112"/>
    </row>
    <row r="588" spans="1:25" s="262" customFormat="1">
      <c r="A588" s="179">
        <v>450</v>
      </c>
      <c r="B588" s="106"/>
      <c r="C588" s="106">
        <v>1</v>
      </c>
      <c r="D588" s="106">
        <v>1</v>
      </c>
      <c r="E588" s="107" t="s">
        <v>156</v>
      </c>
      <c r="F588" s="108" t="s">
        <v>126</v>
      </c>
      <c r="G588" s="109">
        <f t="shared" ref="G588:G598" si="462">VLOOKUP(E588,REMU,3,0)</f>
        <v>50</v>
      </c>
      <c r="H588" s="109">
        <f t="shared" ref="H588:H598" si="463">VLOOKUP(E588,REMU,4,0)</f>
        <v>48.24</v>
      </c>
      <c r="I588" s="109">
        <f t="shared" ref="I588:I598" si="464">VLOOKUP(E588,REMU,8,0)</f>
        <v>0</v>
      </c>
      <c r="J588" s="239">
        <f t="shared" ref="J588:J598" si="465">VLOOKUP(E588,REMU,7,0)</f>
        <v>924.69</v>
      </c>
      <c r="K588" s="109">
        <f t="shared" ref="K588:K598" si="466">VLOOKUP(E588,REMU,10,0)</f>
        <v>5</v>
      </c>
      <c r="L588" s="109">
        <f t="shared" ref="L588:L598" si="467">SUM(G588:K588)</f>
        <v>1027.93</v>
      </c>
      <c r="M588" s="109">
        <f t="shared" ref="M588:M598" si="468">VLOOKUP(E588,REMU,12,0)</f>
        <v>112.65</v>
      </c>
      <c r="N588" s="109">
        <f t="shared" ref="N588:N598" si="469">VLOOKUP(E588,REMU,13,0)</f>
        <v>100</v>
      </c>
      <c r="O588" s="109">
        <f t="shared" ref="O588:O598" si="470">VLOOKUP(E588,REMU,19,0)</f>
        <v>120</v>
      </c>
      <c r="P588" s="109">
        <f t="shared" ref="P588:P598" si="471">VLOOKUP(E588,REMU,16,0)</f>
        <v>174.5</v>
      </c>
      <c r="Q588" s="109">
        <f t="shared" ref="Q588:Q598" si="472">VLOOKUP(E588,REMU,17,0)</f>
        <v>202.42</v>
      </c>
      <c r="R588" s="109">
        <f t="shared" ref="R588:R598" si="473">VLOOKUP(E588,REMU,18,0)</f>
        <v>234.81</v>
      </c>
      <c r="S588" s="109">
        <f t="shared" ref="S588:S598" si="474">VLOOKUP(E588,DSUP,2,FALSE)</f>
        <v>250</v>
      </c>
      <c r="T588" s="109">
        <f t="shared" ref="T588:T598" si="475">IF(F588="VACANTE",0,VLOOKUP(F588,HOMO,8,0))</f>
        <v>236.02</v>
      </c>
      <c r="U588" s="109">
        <f t="shared" ref="U588:U598" si="476">IF(F588="VACANTE",0,VLOOKUP(F588,HOMO,9,0))</f>
        <v>1200</v>
      </c>
      <c r="V588" s="109">
        <f t="shared" ref="V588:V598" si="477">+IF(D588=0,0,(VLOOKUP(E588,CATE,2,0)-L588-SUM(M588:U588)))</f>
        <v>3048.99</v>
      </c>
      <c r="W588" s="109">
        <f t="shared" ref="W588:W598" si="478">+L588+SUM(M588:V588)</f>
        <v>6707.32</v>
      </c>
      <c r="X588" s="112"/>
      <c r="Y588" s="112"/>
    </row>
    <row r="589" spans="1:25" s="262" customFormat="1">
      <c r="A589" s="179">
        <v>451</v>
      </c>
      <c r="B589" s="106">
        <v>554</v>
      </c>
      <c r="C589" s="106">
        <v>1</v>
      </c>
      <c r="D589" s="106">
        <v>1</v>
      </c>
      <c r="E589" s="107" t="s">
        <v>157</v>
      </c>
      <c r="F589" s="108" t="s">
        <v>128</v>
      </c>
      <c r="G589" s="109">
        <f t="shared" si="462"/>
        <v>50</v>
      </c>
      <c r="H589" s="109">
        <f t="shared" si="463"/>
        <v>39.299999999999997</v>
      </c>
      <c r="I589" s="109">
        <f t="shared" si="464"/>
        <v>0</v>
      </c>
      <c r="J589" s="239">
        <f t="shared" si="465"/>
        <v>684.63</v>
      </c>
      <c r="K589" s="109">
        <f t="shared" si="466"/>
        <v>5</v>
      </c>
      <c r="L589" s="109">
        <f t="shared" si="467"/>
        <v>778.93</v>
      </c>
      <c r="M589" s="109">
        <f t="shared" si="468"/>
        <v>95.75</v>
      </c>
      <c r="N589" s="109">
        <f t="shared" si="469"/>
        <v>100</v>
      </c>
      <c r="O589" s="109">
        <f t="shared" si="470"/>
        <v>120</v>
      </c>
      <c r="P589" s="109">
        <f t="shared" si="471"/>
        <v>131.96</v>
      </c>
      <c r="Q589" s="109">
        <f t="shared" si="472"/>
        <v>153.07</v>
      </c>
      <c r="R589" s="109">
        <f t="shared" si="473"/>
        <v>177.57</v>
      </c>
      <c r="S589" s="109">
        <f t="shared" si="474"/>
        <v>250</v>
      </c>
      <c r="T589" s="109">
        <f t="shared" si="475"/>
        <v>291</v>
      </c>
      <c r="U589" s="109">
        <f t="shared" si="476"/>
        <v>1170</v>
      </c>
      <c r="V589" s="109">
        <f t="shared" si="477"/>
        <v>3439.04</v>
      </c>
      <c r="W589" s="109">
        <f t="shared" si="478"/>
        <v>6707.32</v>
      </c>
      <c r="X589" s="112"/>
      <c r="Y589" s="112"/>
    </row>
    <row r="590" spans="1:25" s="262" customFormat="1">
      <c r="A590" s="179">
        <v>456</v>
      </c>
      <c r="B590" s="106">
        <v>3128</v>
      </c>
      <c r="C590" s="106">
        <v>1</v>
      </c>
      <c r="D590" s="106">
        <v>0</v>
      </c>
      <c r="E590" s="107" t="s">
        <v>161</v>
      </c>
      <c r="F590" s="111" t="s">
        <v>364</v>
      </c>
      <c r="G590" s="109">
        <f t="shared" si="462"/>
        <v>50</v>
      </c>
      <c r="H590" s="109">
        <f t="shared" si="463"/>
        <v>23.41</v>
      </c>
      <c r="I590" s="109">
        <f t="shared" si="464"/>
        <v>0</v>
      </c>
      <c r="J590" s="239">
        <f t="shared" si="465"/>
        <v>492.53</v>
      </c>
      <c r="K590" s="109">
        <f t="shared" si="466"/>
        <v>5</v>
      </c>
      <c r="L590" s="109">
        <f t="shared" si="467"/>
        <v>570.94000000000005</v>
      </c>
      <c r="M590" s="109">
        <f t="shared" si="468"/>
        <v>69.180000000000007</v>
      </c>
      <c r="N590" s="109">
        <f t="shared" si="469"/>
        <v>100</v>
      </c>
      <c r="O590" s="109">
        <f t="shared" si="470"/>
        <v>105</v>
      </c>
      <c r="P590" s="109">
        <f t="shared" si="471"/>
        <v>94.43</v>
      </c>
      <c r="Q590" s="109">
        <f t="shared" si="472"/>
        <v>109.54</v>
      </c>
      <c r="R590" s="109">
        <f t="shared" si="473"/>
        <v>127.06</v>
      </c>
      <c r="S590" s="109">
        <f t="shared" si="474"/>
        <v>180</v>
      </c>
      <c r="T590" s="109">
        <f>IF(F590="VACANTE",0,VLOOKUP(F590,HOMO,8,0))</f>
        <v>0</v>
      </c>
      <c r="U590" s="109">
        <f>IF(F590="VACANTE",0,VLOOKUP(F590,HOMO,9,0))</f>
        <v>0</v>
      </c>
      <c r="V590" s="109">
        <f t="shared" si="477"/>
        <v>0</v>
      </c>
      <c r="W590" s="109">
        <f t="shared" si="478"/>
        <v>1356.15</v>
      </c>
      <c r="X590" s="112"/>
      <c r="Y590" s="112"/>
    </row>
    <row r="591" spans="1:25" s="262" customFormat="1">
      <c r="A591" s="179">
        <v>453</v>
      </c>
      <c r="B591" s="106">
        <v>3246</v>
      </c>
      <c r="C591" s="106">
        <v>1</v>
      </c>
      <c r="D591" s="106">
        <v>1</v>
      </c>
      <c r="E591" s="107" t="s">
        <v>156</v>
      </c>
      <c r="F591" s="108" t="s">
        <v>127</v>
      </c>
      <c r="G591" s="109">
        <f t="shared" si="462"/>
        <v>50</v>
      </c>
      <c r="H591" s="109">
        <f t="shared" si="463"/>
        <v>48.24</v>
      </c>
      <c r="I591" s="109">
        <f t="shared" si="464"/>
        <v>0</v>
      </c>
      <c r="J591" s="239">
        <f t="shared" si="465"/>
        <v>924.69</v>
      </c>
      <c r="K591" s="109">
        <f t="shared" si="466"/>
        <v>5</v>
      </c>
      <c r="L591" s="109">
        <f t="shared" si="467"/>
        <v>1027.93</v>
      </c>
      <c r="M591" s="109">
        <f t="shared" si="468"/>
        <v>112.65</v>
      </c>
      <c r="N591" s="109">
        <f t="shared" si="469"/>
        <v>100</v>
      </c>
      <c r="O591" s="109">
        <f t="shared" si="470"/>
        <v>120</v>
      </c>
      <c r="P591" s="109">
        <f t="shared" si="471"/>
        <v>174.5</v>
      </c>
      <c r="Q591" s="109">
        <f t="shared" si="472"/>
        <v>202.42</v>
      </c>
      <c r="R591" s="109">
        <f t="shared" si="473"/>
        <v>234.81</v>
      </c>
      <c r="S591" s="109">
        <f t="shared" si="474"/>
        <v>250</v>
      </c>
      <c r="T591" s="109">
        <f t="shared" si="475"/>
        <v>236.05</v>
      </c>
      <c r="U591" s="109">
        <f t="shared" si="476"/>
        <v>580</v>
      </c>
      <c r="V591" s="109">
        <f t="shared" si="477"/>
        <v>3668.96</v>
      </c>
      <c r="W591" s="109">
        <f t="shared" si="478"/>
        <v>6707.32</v>
      </c>
      <c r="X591" s="112"/>
      <c r="Y591" s="112"/>
    </row>
    <row r="592" spans="1:25" s="262" customFormat="1">
      <c r="A592" s="179">
        <v>455</v>
      </c>
      <c r="B592" s="106">
        <v>3244</v>
      </c>
      <c r="C592" s="106">
        <v>1</v>
      </c>
      <c r="D592" s="106">
        <v>1</v>
      </c>
      <c r="E592" s="107" t="s">
        <v>160</v>
      </c>
      <c r="F592" s="108" t="s">
        <v>1125</v>
      </c>
      <c r="G592" s="109">
        <f t="shared" si="462"/>
        <v>50</v>
      </c>
      <c r="H592" s="109">
        <f t="shared" si="463"/>
        <v>32.17</v>
      </c>
      <c r="I592" s="109">
        <f t="shared" si="464"/>
        <v>0</v>
      </c>
      <c r="J592" s="239">
        <f t="shared" si="465"/>
        <v>587.77</v>
      </c>
      <c r="K592" s="109">
        <f t="shared" si="466"/>
        <v>5</v>
      </c>
      <c r="L592" s="109">
        <f t="shared" si="467"/>
        <v>674.94</v>
      </c>
      <c r="M592" s="109">
        <f t="shared" si="468"/>
        <v>81.39</v>
      </c>
      <c r="N592" s="109">
        <f t="shared" si="469"/>
        <v>100</v>
      </c>
      <c r="O592" s="109">
        <f t="shared" si="470"/>
        <v>110</v>
      </c>
      <c r="P592" s="109">
        <f t="shared" si="471"/>
        <v>113.02</v>
      </c>
      <c r="Q592" s="109">
        <f t="shared" si="472"/>
        <v>131.11000000000001</v>
      </c>
      <c r="R592" s="109">
        <f t="shared" si="473"/>
        <v>152.08000000000001</v>
      </c>
      <c r="S592" s="109">
        <f t="shared" si="474"/>
        <v>210</v>
      </c>
      <c r="T592" s="109">
        <f t="shared" si="475"/>
        <v>127.1</v>
      </c>
      <c r="U592" s="109">
        <f t="shared" si="476"/>
        <v>280</v>
      </c>
      <c r="V592" s="109">
        <f t="shared" si="477"/>
        <v>1028.3599999999999</v>
      </c>
      <c r="W592" s="109">
        <f t="shared" si="478"/>
        <v>3008</v>
      </c>
      <c r="X592" s="112"/>
      <c r="Y592" s="112"/>
    </row>
    <row r="593" spans="1:25" s="262" customFormat="1">
      <c r="A593" s="179">
        <v>367</v>
      </c>
      <c r="B593" s="106"/>
      <c r="C593" s="106">
        <v>1</v>
      </c>
      <c r="D593" s="106">
        <v>1</v>
      </c>
      <c r="E593" s="107" t="s">
        <v>645</v>
      </c>
      <c r="F593" s="108" t="s">
        <v>1746</v>
      </c>
      <c r="G593" s="109">
        <f t="shared" si="462"/>
        <v>25</v>
      </c>
      <c r="H593" s="109">
        <f t="shared" si="463"/>
        <v>20.16</v>
      </c>
      <c r="I593" s="109">
        <f t="shared" si="464"/>
        <v>0</v>
      </c>
      <c r="J593" s="239">
        <f t="shared" si="465"/>
        <v>481.8</v>
      </c>
      <c r="K593" s="109">
        <f t="shared" si="466"/>
        <v>0</v>
      </c>
      <c r="L593" s="109">
        <f t="shared" si="467"/>
        <v>526.96</v>
      </c>
      <c r="M593" s="109">
        <f t="shared" si="468"/>
        <v>56.33</v>
      </c>
      <c r="N593" s="109">
        <f t="shared" si="469"/>
        <v>100</v>
      </c>
      <c r="O593" s="109">
        <f t="shared" si="470"/>
        <v>50</v>
      </c>
      <c r="P593" s="109">
        <f t="shared" si="471"/>
        <v>89.33</v>
      </c>
      <c r="Q593" s="109">
        <f t="shared" si="472"/>
        <v>103.63</v>
      </c>
      <c r="R593" s="109">
        <f t="shared" si="473"/>
        <v>120.21</v>
      </c>
      <c r="S593" s="109">
        <f t="shared" si="474"/>
        <v>140</v>
      </c>
      <c r="T593" s="109">
        <f t="shared" si="475"/>
        <v>93.06</v>
      </c>
      <c r="U593" s="109">
        <f t="shared" si="476"/>
        <v>280</v>
      </c>
      <c r="V593" s="109">
        <f t="shared" si="477"/>
        <v>1794.14</v>
      </c>
      <c r="W593" s="109">
        <f t="shared" si="478"/>
        <v>3353.66</v>
      </c>
      <c r="X593" s="112"/>
      <c r="Y593" s="112"/>
    </row>
    <row r="594" spans="1:25" s="262" customFormat="1">
      <c r="A594" s="179">
        <v>899</v>
      </c>
      <c r="B594" s="106"/>
      <c r="C594" s="106">
        <v>1</v>
      </c>
      <c r="D594" s="106">
        <v>1</v>
      </c>
      <c r="E594" s="107" t="s">
        <v>160</v>
      </c>
      <c r="F594" s="108" t="s">
        <v>1082</v>
      </c>
      <c r="G594" s="109">
        <f t="shared" si="462"/>
        <v>50</v>
      </c>
      <c r="H594" s="109">
        <f t="shared" si="463"/>
        <v>32.17</v>
      </c>
      <c r="I594" s="109">
        <f t="shared" si="464"/>
        <v>0</v>
      </c>
      <c r="J594" s="239">
        <f t="shared" si="465"/>
        <v>587.77</v>
      </c>
      <c r="K594" s="109">
        <f t="shared" si="466"/>
        <v>5</v>
      </c>
      <c r="L594" s="109">
        <f t="shared" si="467"/>
        <v>674.94</v>
      </c>
      <c r="M594" s="109">
        <f t="shared" si="468"/>
        <v>81.39</v>
      </c>
      <c r="N594" s="109">
        <f t="shared" si="469"/>
        <v>100</v>
      </c>
      <c r="O594" s="109">
        <f t="shared" si="470"/>
        <v>110</v>
      </c>
      <c r="P594" s="109">
        <f t="shared" si="471"/>
        <v>113.02</v>
      </c>
      <c r="Q594" s="109">
        <f t="shared" si="472"/>
        <v>131.11000000000001</v>
      </c>
      <c r="R594" s="109">
        <f t="shared" si="473"/>
        <v>152.08000000000001</v>
      </c>
      <c r="S594" s="109">
        <f t="shared" si="474"/>
        <v>210</v>
      </c>
      <c r="T594" s="109">
        <f t="shared" si="475"/>
        <v>280.37</v>
      </c>
      <c r="U594" s="109">
        <f t="shared" si="476"/>
        <v>560</v>
      </c>
      <c r="V594" s="109">
        <f t="shared" si="477"/>
        <v>595.09</v>
      </c>
      <c r="W594" s="109">
        <f t="shared" si="478"/>
        <v>3008</v>
      </c>
      <c r="X594" s="112"/>
      <c r="Y594" s="112"/>
    </row>
    <row r="595" spans="1:25" s="262" customFormat="1">
      <c r="A595" s="179">
        <v>457</v>
      </c>
      <c r="B595" s="106">
        <v>4994</v>
      </c>
      <c r="C595" s="106">
        <v>1</v>
      </c>
      <c r="D595" s="106">
        <v>1</v>
      </c>
      <c r="E595" s="107" t="s">
        <v>161</v>
      </c>
      <c r="F595" s="108" t="s">
        <v>1867</v>
      </c>
      <c r="G595" s="109">
        <f t="shared" si="462"/>
        <v>50</v>
      </c>
      <c r="H595" s="109">
        <f t="shared" si="463"/>
        <v>23.41</v>
      </c>
      <c r="I595" s="109">
        <f t="shared" si="464"/>
        <v>0</v>
      </c>
      <c r="J595" s="239">
        <f t="shared" si="465"/>
        <v>492.53</v>
      </c>
      <c r="K595" s="109">
        <f t="shared" si="466"/>
        <v>5</v>
      </c>
      <c r="L595" s="109">
        <f t="shared" si="467"/>
        <v>570.94000000000005</v>
      </c>
      <c r="M595" s="109">
        <f t="shared" si="468"/>
        <v>69.180000000000007</v>
      </c>
      <c r="N595" s="109">
        <f t="shared" si="469"/>
        <v>100</v>
      </c>
      <c r="O595" s="109">
        <f t="shared" si="470"/>
        <v>105</v>
      </c>
      <c r="P595" s="109">
        <f t="shared" si="471"/>
        <v>94.43</v>
      </c>
      <c r="Q595" s="109">
        <f t="shared" si="472"/>
        <v>109.54</v>
      </c>
      <c r="R595" s="109">
        <f t="shared" si="473"/>
        <v>127.06</v>
      </c>
      <c r="S595" s="109">
        <f t="shared" si="474"/>
        <v>180</v>
      </c>
      <c r="T595" s="109">
        <f>IF(F595="VACANTE",0,VLOOKUP(F595,HOMO,8,0))</f>
        <v>0</v>
      </c>
      <c r="U595" s="109">
        <f>IF(F595="VACANTE",0,VLOOKUP(F595,HOMO,9,0))</f>
        <v>0</v>
      </c>
      <c r="V595" s="109">
        <f t="shared" si="477"/>
        <v>651.85</v>
      </c>
      <c r="W595" s="109">
        <f t="shared" si="478"/>
        <v>2008</v>
      </c>
      <c r="X595" s="112"/>
      <c r="Y595" s="112"/>
    </row>
    <row r="596" spans="1:25" s="262" customFormat="1">
      <c r="A596" s="179">
        <v>452</v>
      </c>
      <c r="B596" s="106">
        <v>4373</v>
      </c>
      <c r="C596" s="106">
        <v>1</v>
      </c>
      <c r="D596" s="106">
        <v>1</v>
      </c>
      <c r="E596" s="107" t="s">
        <v>163</v>
      </c>
      <c r="F596" s="262" t="s">
        <v>278</v>
      </c>
      <c r="G596" s="109">
        <f t="shared" si="462"/>
        <v>50</v>
      </c>
      <c r="H596" s="109">
        <f t="shared" si="463"/>
        <v>39.31</v>
      </c>
      <c r="I596" s="109">
        <f t="shared" si="464"/>
        <v>0</v>
      </c>
      <c r="J596" s="239">
        <f t="shared" si="465"/>
        <v>785.63</v>
      </c>
      <c r="K596" s="109">
        <f t="shared" si="466"/>
        <v>5</v>
      </c>
      <c r="L596" s="109">
        <f t="shared" si="467"/>
        <v>879.94</v>
      </c>
      <c r="M596" s="109">
        <f t="shared" si="468"/>
        <v>95.75</v>
      </c>
      <c r="N596" s="109">
        <f t="shared" si="469"/>
        <v>100</v>
      </c>
      <c r="O596" s="109">
        <f t="shared" si="470"/>
        <v>110</v>
      </c>
      <c r="P596" s="109">
        <f t="shared" si="471"/>
        <v>148.12</v>
      </c>
      <c r="Q596" s="109">
        <f t="shared" si="472"/>
        <v>171.82</v>
      </c>
      <c r="R596" s="109">
        <f t="shared" si="473"/>
        <v>199.31</v>
      </c>
      <c r="S596" s="109">
        <f t="shared" si="474"/>
        <v>210</v>
      </c>
      <c r="T596" s="109">
        <f>IF(F596="VACANTE",0,VLOOKUP(F596,HOMO,8,0))</f>
        <v>130.37</v>
      </c>
      <c r="U596" s="109">
        <f>IF(F596="VACANTE",0,VLOOKUP(F596,HOMO,9,0))</f>
        <v>280</v>
      </c>
      <c r="V596" s="109">
        <f t="shared" si="477"/>
        <v>682.69</v>
      </c>
      <c r="W596" s="109">
        <f t="shared" si="478"/>
        <v>3008</v>
      </c>
      <c r="X596" s="112"/>
      <c r="Y596" s="112"/>
    </row>
    <row r="597" spans="1:25" s="262" customFormat="1">
      <c r="A597" s="179">
        <v>458</v>
      </c>
      <c r="B597" s="106">
        <v>4644</v>
      </c>
      <c r="C597" s="106">
        <v>1</v>
      </c>
      <c r="D597" s="106">
        <v>1</v>
      </c>
      <c r="E597" s="107" t="s">
        <v>161</v>
      </c>
      <c r="F597" s="108" t="s">
        <v>1198</v>
      </c>
      <c r="G597" s="109">
        <f t="shared" si="462"/>
        <v>50</v>
      </c>
      <c r="H597" s="109">
        <f t="shared" si="463"/>
        <v>23.41</v>
      </c>
      <c r="I597" s="109">
        <f t="shared" si="464"/>
        <v>0</v>
      </c>
      <c r="J597" s="239">
        <f t="shared" si="465"/>
        <v>492.53</v>
      </c>
      <c r="K597" s="109">
        <f t="shared" si="466"/>
        <v>5</v>
      </c>
      <c r="L597" s="109">
        <f t="shared" si="467"/>
        <v>570.94000000000005</v>
      </c>
      <c r="M597" s="109">
        <f t="shared" si="468"/>
        <v>69.180000000000007</v>
      </c>
      <c r="N597" s="109">
        <f t="shared" si="469"/>
        <v>100</v>
      </c>
      <c r="O597" s="109">
        <f t="shared" si="470"/>
        <v>105</v>
      </c>
      <c r="P597" s="109">
        <f t="shared" si="471"/>
        <v>94.43</v>
      </c>
      <c r="Q597" s="109">
        <f t="shared" si="472"/>
        <v>109.54</v>
      </c>
      <c r="R597" s="109">
        <f t="shared" si="473"/>
        <v>127.06</v>
      </c>
      <c r="S597" s="109">
        <f t="shared" si="474"/>
        <v>180</v>
      </c>
      <c r="T597" s="109">
        <f t="shared" si="475"/>
        <v>124.97</v>
      </c>
      <c r="U597" s="109">
        <f t="shared" si="476"/>
        <v>280</v>
      </c>
      <c r="V597" s="109">
        <f t="shared" si="477"/>
        <v>246.88</v>
      </c>
      <c r="W597" s="109">
        <f t="shared" si="478"/>
        <v>2008</v>
      </c>
      <c r="X597" s="112"/>
      <c r="Y597" s="112"/>
    </row>
    <row r="598" spans="1:25" s="262" customFormat="1">
      <c r="A598" s="179">
        <v>460</v>
      </c>
      <c r="B598" s="106">
        <v>4995</v>
      </c>
      <c r="C598" s="106">
        <v>1</v>
      </c>
      <c r="D598" s="106">
        <v>1</v>
      </c>
      <c r="E598" s="107" t="s">
        <v>644</v>
      </c>
      <c r="F598" s="108" t="s">
        <v>279</v>
      </c>
      <c r="G598" s="109">
        <f t="shared" si="462"/>
        <v>25</v>
      </c>
      <c r="H598" s="109">
        <f t="shared" si="463"/>
        <v>14.37</v>
      </c>
      <c r="I598" s="109">
        <f t="shared" si="464"/>
        <v>0</v>
      </c>
      <c r="J598" s="239">
        <f t="shared" si="465"/>
        <v>343.6</v>
      </c>
      <c r="K598" s="109">
        <f t="shared" si="466"/>
        <v>0</v>
      </c>
      <c r="L598" s="109">
        <f t="shared" si="467"/>
        <v>382.97</v>
      </c>
      <c r="M598" s="109">
        <f t="shared" si="468"/>
        <v>40.700000000000003</v>
      </c>
      <c r="N598" s="109">
        <f t="shared" si="469"/>
        <v>100</v>
      </c>
      <c r="O598" s="109">
        <f t="shared" si="470"/>
        <v>30</v>
      </c>
      <c r="P598" s="109">
        <f t="shared" si="471"/>
        <v>63.79</v>
      </c>
      <c r="Q598" s="109">
        <f t="shared" si="472"/>
        <v>74</v>
      </c>
      <c r="R598" s="109">
        <f t="shared" si="473"/>
        <v>85.84</v>
      </c>
      <c r="S598" s="109">
        <f t="shared" si="474"/>
        <v>80</v>
      </c>
      <c r="T598" s="109">
        <f t="shared" si="475"/>
        <v>29.34</v>
      </c>
      <c r="U598" s="109">
        <f t="shared" si="476"/>
        <v>140</v>
      </c>
      <c r="V598" s="109">
        <f t="shared" si="477"/>
        <v>-22.64</v>
      </c>
      <c r="W598" s="109">
        <f t="shared" si="478"/>
        <v>1004</v>
      </c>
      <c r="X598" s="112"/>
      <c r="Y598" s="112"/>
    </row>
    <row r="599" spans="1:25" s="262" customFormat="1">
      <c r="A599" s="298"/>
      <c r="B599" s="108"/>
      <c r="C599" s="106">
        <f>SUM(C588:C598)</f>
        <v>11</v>
      </c>
      <c r="D599" s="106">
        <f>COUNTIF(D588:D598,"1")</f>
        <v>10</v>
      </c>
      <c r="E599" s="106"/>
      <c r="F599" s="106" t="s">
        <v>545</v>
      </c>
      <c r="G599" s="239">
        <f t="shared" ref="G599:L599" si="479">SUM(G588:G598)</f>
        <v>500</v>
      </c>
      <c r="H599" s="239">
        <f t="shared" si="479"/>
        <v>344.19</v>
      </c>
      <c r="I599" s="239">
        <f t="shared" si="479"/>
        <v>0</v>
      </c>
      <c r="J599" s="239">
        <f t="shared" si="479"/>
        <v>6798.17</v>
      </c>
      <c r="K599" s="239">
        <f t="shared" si="479"/>
        <v>45</v>
      </c>
      <c r="L599" s="239">
        <f t="shared" si="479"/>
        <v>7687.36</v>
      </c>
      <c r="M599" s="239">
        <f>SUM(M588:M598)</f>
        <v>884.15</v>
      </c>
      <c r="N599" s="239">
        <f t="shared" ref="N599:V599" si="480">SUM(N588:N598)</f>
        <v>1100</v>
      </c>
      <c r="O599" s="239">
        <f t="shared" si="480"/>
        <v>1085</v>
      </c>
      <c r="P599" s="239">
        <f t="shared" si="480"/>
        <v>1291.53</v>
      </c>
      <c r="Q599" s="239">
        <f t="shared" si="480"/>
        <v>1498.2</v>
      </c>
      <c r="R599" s="239">
        <f t="shared" si="480"/>
        <v>1737.89</v>
      </c>
      <c r="S599" s="239">
        <f t="shared" si="480"/>
        <v>2140</v>
      </c>
      <c r="T599" s="239">
        <f t="shared" si="480"/>
        <v>1548.28</v>
      </c>
      <c r="U599" s="239">
        <f t="shared" si="480"/>
        <v>4770</v>
      </c>
      <c r="V599" s="239">
        <f t="shared" si="480"/>
        <v>15133.36</v>
      </c>
      <c r="W599" s="239">
        <f>SUM(W588:W598)</f>
        <v>38875.769999999997</v>
      </c>
      <c r="X599" s="112"/>
      <c r="Y599" s="112"/>
    </row>
    <row r="600" spans="1:25" s="226" customFormat="1" ht="18.75">
      <c r="A600" s="295" t="s">
        <v>39</v>
      </c>
      <c r="B600" s="241"/>
      <c r="C600" s="244"/>
      <c r="D600" s="244"/>
      <c r="E600" s="244"/>
      <c r="F600" s="241"/>
      <c r="G600" s="248"/>
      <c r="H600" s="246"/>
      <c r="I600" s="246"/>
      <c r="J600" s="247"/>
      <c r="K600" s="248"/>
      <c r="L600" s="248"/>
      <c r="M600" s="248"/>
      <c r="N600" s="248"/>
      <c r="O600" s="248"/>
      <c r="P600" s="248"/>
      <c r="Q600" s="248"/>
      <c r="R600" s="248"/>
      <c r="S600" s="248" t="s">
        <v>587</v>
      </c>
      <c r="T600" s="248"/>
      <c r="U600" s="248"/>
      <c r="V600" s="248"/>
      <c r="W600" s="301"/>
      <c r="X600" s="112"/>
      <c r="Y600" s="112"/>
    </row>
    <row r="601" spans="1:25" s="262" customFormat="1">
      <c r="A601" s="330" t="s">
        <v>236</v>
      </c>
      <c r="B601" s="254"/>
      <c r="C601" s="254" t="s">
        <v>153</v>
      </c>
      <c r="D601" s="255" t="s">
        <v>538</v>
      </c>
      <c r="E601" s="254" t="s">
        <v>22</v>
      </c>
      <c r="F601" s="254" t="s">
        <v>154</v>
      </c>
      <c r="G601" s="303" t="s">
        <v>503</v>
      </c>
      <c r="H601" s="303" t="s">
        <v>505</v>
      </c>
      <c r="I601" s="303" t="s">
        <v>535</v>
      </c>
      <c r="J601" s="303" t="s">
        <v>507</v>
      </c>
      <c r="K601" s="304" t="s">
        <v>509</v>
      </c>
      <c r="L601" s="303" t="s">
        <v>511</v>
      </c>
      <c r="M601" s="303" t="s">
        <v>514</v>
      </c>
      <c r="N601" s="304" t="s">
        <v>669</v>
      </c>
      <c r="O601" s="304" t="s">
        <v>603</v>
      </c>
      <c r="P601" s="303" t="s">
        <v>518</v>
      </c>
      <c r="Q601" s="303" t="s">
        <v>517</v>
      </c>
      <c r="R601" s="303" t="s">
        <v>528</v>
      </c>
      <c r="S601" s="304" t="s">
        <v>485</v>
      </c>
      <c r="T601" s="303" t="s">
        <v>1785</v>
      </c>
      <c r="U601" s="303" t="s">
        <v>1787</v>
      </c>
      <c r="V601" s="303" t="s">
        <v>1788</v>
      </c>
      <c r="W601" s="303" t="s">
        <v>532</v>
      </c>
      <c r="X601" s="112"/>
      <c r="Y601" s="112"/>
    </row>
    <row r="602" spans="1:25" s="262" customFormat="1">
      <c r="A602" s="331" t="s">
        <v>155</v>
      </c>
      <c r="B602" s="329"/>
      <c r="C602" s="329" t="s">
        <v>540</v>
      </c>
      <c r="D602" s="256" t="s">
        <v>539</v>
      </c>
      <c r="E602" s="329" t="s">
        <v>21</v>
      </c>
      <c r="F602" s="329"/>
      <c r="G602" s="328" t="s">
        <v>504</v>
      </c>
      <c r="H602" s="328" t="s">
        <v>506</v>
      </c>
      <c r="I602" s="328" t="s">
        <v>537</v>
      </c>
      <c r="J602" s="328" t="s">
        <v>508</v>
      </c>
      <c r="K602" s="306" t="s">
        <v>510</v>
      </c>
      <c r="L602" s="328"/>
      <c r="M602" s="328"/>
      <c r="N602" s="306" t="s">
        <v>670</v>
      </c>
      <c r="O602" s="308" t="s">
        <v>611</v>
      </c>
      <c r="P602" s="328" t="s">
        <v>519</v>
      </c>
      <c r="Q602" s="328" t="s">
        <v>530</v>
      </c>
      <c r="R602" s="328" t="s">
        <v>529</v>
      </c>
      <c r="S602" s="308" t="s">
        <v>565</v>
      </c>
      <c r="T602" s="309" t="s">
        <v>1786</v>
      </c>
      <c r="U602" s="309" t="s">
        <v>377</v>
      </c>
      <c r="V602" s="309" t="s">
        <v>377</v>
      </c>
      <c r="W602" s="328" t="s">
        <v>531</v>
      </c>
      <c r="X602" s="112"/>
      <c r="Y602" s="112"/>
    </row>
    <row r="603" spans="1:25" s="262" customFormat="1">
      <c r="A603" s="179"/>
      <c r="B603" s="108"/>
      <c r="C603" s="106"/>
      <c r="D603" s="106"/>
      <c r="E603" s="107" t="s">
        <v>533</v>
      </c>
      <c r="F603" s="108"/>
      <c r="G603" s="239"/>
      <c r="H603" s="258"/>
      <c r="I603" s="258"/>
      <c r="J603" s="239"/>
      <c r="K603" s="239"/>
      <c r="L603" s="239"/>
      <c r="M603" s="239"/>
      <c r="N603" s="239"/>
      <c r="O603" s="239"/>
      <c r="P603" s="239"/>
      <c r="Q603" s="239"/>
      <c r="R603" s="239"/>
      <c r="S603" s="239"/>
      <c r="T603" s="239"/>
      <c r="U603" s="239"/>
      <c r="V603" s="239"/>
      <c r="W603" s="239"/>
      <c r="X603" s="112"/>
      <c r="Y603" s="112"/>
    </row>
    <row r="604" spans="1:25" s="262" customFormat="1">
      <c r="A604" s="179">
        <v>343</v>
      </c>
      <c r="B604" s="106"/>
      <c r="C604" s="106">
        <v>1</v>
      </c>
      <c r="D604" s="106">
        <v>1</v>
      </c>
      <c r="E604" s="107" t="s">
        <v>156</v>
      </c>
      <c r="F604" s="108" t="s">
        <v>129</v>
      </c>
      <c r="G604" s="109">
        <f t="shared" ref="G604:G620" si="481">VLOOKUP(E604,REMU,3,0)</f>
        <v>50</v>
      </c>
      <c r="H604" s="109">
        <f t="shared" ref="H604:H620" si="482">VLOOKUP(E604,REMU,4,0)</f>
        <v>48.24</v>
      </c>
      <c r="I604" s="109">
        <f t="shared" ref="I604:I620" si="483">VLOOKUP(E604,REMU,8,0)</f>
        <v>0</v>
      </c>
      <c r="J604" s="239">
        <f t="shared" ref="J604:J620" si="484">VLOOKUP(E604,REMU,7,0)</f>
        <v>924.69</v>
      </c>
      <c r="K604" s="109">
        <f t="shared" ref="K604:K620" si="485">VLOOKUP(E604,REMU,10,0)</f>
        <v>5</v>
      </c>
      <c r="L604" s="109">
        <f t="shared" ref="L604:L620" si="486">SUM(G604:K604)</f>
        <v>1027.93</v>
      </c>
      <c r="M604" s="109">
        <f t="shared" ref="M604:M620" si="487">VLOOKUP(E604,REMU,12,0)</f>
        <v>112.65</v>
      </c>
      <c r="N604" s="109">
        <f t="shared" ref="N604:N620" si="488">VLOOKUP(E604,REMU,13,0)</f>
        <v>100</v>
      </c>
      <c r="O604" s="109">
        <f t="shared" ref="O604:O620" si="489">VLOOKUP(E604,REMU,19,0)</f>
        <v>120</v>
      </c>
      <c r="P604" s="109">
        <f t="shared" ref="P604:P620" si="490">VLOOKUP(E604,REMU,16,0)</f>
        <v>174.5</v>
      </c>
      <c r="Q604" s="109">
        <f t="shared" ref="Q604:Q620" si="491">VLOOKUP(E604,REMU,17,0)</f>
        <v>202.42</v>
      </c>
      <c r="R604" s="109">
        <f t="shared" ref="R604:R620" si="492">VLOOKUP(E604,REMU,18,0)</f>
        <v>234.81</v>
      </c>
      <c r="S604" s="109">
        <f t="shared" ref="S604:S620" si="493">VLOOKUP(E604,DSUP,2,FALSE)</f>
        <v>250</v>
      </c>
      <c r="T604" s="109">
        <f t="shared" ref="T604:T620" si="494">IF(F604="VACANTE",0,VLOOKUP(F604,HOMO,8,0))</f>
        <v>273.62</v>
      </c>
      <c r="U604" s="109">
        <f t="shared" ref="U604:U620" si="495">IF(F604="VACANTE",0,VLOOKUP(F604,HOMO,9,0))</f>
        <v>580</v>
      </c>
      <c r="V604" s="109">
        <f t="shared" ref="V604:V620" si="496">+IF(D604=0,0,(VLOOKUP(E604,CATE,2,0)-L604-SUM(M604:U604)))</f>
        <v>3631.39</v>
      </c>
      <c r="W604" s="109">
        <f t="shared" ref="W604:W620" si="497">+L604+SUM(M604:V604)</f>
        <v>6707.32</v>
      </c>
      <c r="X604" s="112"/>
      <c r="Y604" s="112"/>
    </row>
    <row r="605" spans="1:25" s="262" customFormat="1">
      <c r="A605" s="179">
        <v>443</v>
      </c>
      <c r="B605" s="106"/>
      <c r="C605" s="106">
        <v>1</v>
      </c>
      <c r="D605" s="106">
        <v>1</v>
      </c>
      <c r="E605" s="107" t="s">
        <v>160</v>
      </c>
      <c r="F605" s="108" t="s">
        <v>605</v>
      </c>
      <c r="G605" s="109">
        <f t="shared" si="481"/>
        <v>50</v>
      </c>
      <c r="H605" s="109">
        <f t="shared" si="482"/>
        <v>32.17</v>
      </c>
      <c r="I605" s="109">
        <f t="shared" si="483"/>
        <v>0</v>
      </c>
      <c r="J605" s="239">
        <f t="shared" si="484"/>
        <v>587.77</v>
      </c>
      <c r="K605" s="109">
        <f t="shared" si="485"/>
        <v>5</v>
      </c>
      <c r="L605" s="109">
        <f t="shared" si="486"/>
        <v>674.94</v>
      </c>
      <c r="M605" s="109">
        <f t="shared" si="487"/>
        <v>81.39</v>
      </c>
      <c r="N605" s="109">
        <f t="shared" si="488"/>
        <v>100</v>
      </c>
      <c r="O605" s="109">
        <f t="shared" si="489"/>
        <v>110</v>
      </c>
      <c r="P605" s="109">
        <f t="shared" si="490"/>
        <v>113.02</v>
      </c>
      <c r="Q605" s="109">
        <f t="shared" si="491"/>
        <v>131.11000000000001</v>
      </c>
      <c r="R605" s="109">
        <f t="shared" si="492"/>
        <v>152.08000000000001</v>
      </c>
      <c r="S605" s="109">
        <f t="shared" si="493"/>
        <v>210</v>
      </c>
      <c r="T605" s="109">
        <f t="shared" si="494"/>
        <v>120.66</v>
      </c>
      <c r="U605" s="109">
        <f t="shared" si="495"/>
        <v>280</v>
      </c>
      <c r="V605" s="109">
        <f t="shared" si="496"/>
        <v>1034.8</v>
      </c>
      <c r="W605" s="109">
        <f t="shared" si="497"/>
        <v>3008</v>
      </c>
      <c r="X605" s="112"/>
      <c r="Y605" s="112"/>
    </row>
    <row r="606" spans="1:25" s="262" customFormat="1">
      <c r="A606" s="179">
        <v>497</v>
      </c>
      <c r="B606" s="106">
        <v>4683</v>
      </c>
      <c r="C606" s="106">
        <v>1</v>
      </c>
      <c r="D606" s="106">
        <v>1</v>
      </c>
      <c r="E606" s="107" t="s">
        <v>160</v>
      </c>
      <c r="F606" s="108" t="s">
        <v>483</v>
      </c>
      <c r="G606" s="109">
        <f t="shared" si="481"/>
        <v>50</v>
      </c>
      <c r="H606" s="109">
        <f t="shared" si="482"/>
        <v>32.17</v>
      </c>
      <c r="I606" s="109">
        <f t="shared" si="483"/>
        <v>0</v>
      </c>
      <c r="J606" s="239">
        <f t="shared" si="484"/>
        <v>587.77</v>
      </c>
      <c r="K606" s="109">
        <f t="shared" si="485"/>
        <v>5</v>
      </c>
      <c r="L606" s="109">
        <f t="shared" si="486"/>
        <v>674.94</v>
      </c>
      <c r="M606" s="109">
        <f t="shared" si="487"/>
        <v>81.39</v>
      </c>
      <c r="N606" s="109">
        <f t="shared" si="488"/>
        <v>100</v>
      </c>
      <c r="O606" s="109">
        <f t="shared" si="489"/>
        <v>110</v>
      </c>
      <c r="P606" s="109">
        <f t="shared" si="490"/>
        <v>113.02</v>
      </c>
      <c r="Q606" s="109">
        <f t="shared" si="491"/>
        <v>131.11000000000001</v>
      </c>
      <c r="R606" s="109">
        <f t="shared" si="492"/>
        <v>152.08000000000001</v>
      </c>
      <c r="S606" s="109">
        <f t="shared" si="493"/>
        <v>210</v>
      </c>
      <c r="T606" s="109">
        <f t="shared" si="494"/>
        <v>130.38</v>
      </c>
      <c r="U606" s="109">
        <f t="shared" si="495"/>
        <v>280</v>
      </c>
      <c r="V606" s="109">
        <f t="shared" si="496"/>
        <v>1025.08</v>
      </c>
      <c r="W606" s="109">
        <f t="shared" si="497"/>
        <v>3008</v>
      </c>
      <c r="X606" s="112"/>
      <c r="Y606" s="112"/>
    </row>
    <row r="607" spans="1:25" s="262" customFormat="1">
      <c r="A607" s="179">
        <v>499</v>
      </c>
      <c r="B607" s="106">
        <v>1702</v>
      </c>
      <c r="C607" s="106">
        <v>1</v>
      </c>
      <c r="D607" s="106">
        <v>1</v>
      </c>
      <c r="E607" s="107" t="s">
        <v>160</v>
      </c>
      <c r="F607" s="108" t="s">
        <v>1121</v>
      </c>
      <c r="G607" s="109">
        <f t="shared" si="481"/>
        <v>50</v>
      </c>
      <c r="H607" s="109">
        <f t="shared" si="482"/>
        <v>32.17</v>
      </c>
      <c r="I607" s="109">
        <f t="shared" si="483"/>
        <v>0</v>
      </c>
      <c r="J607" s="239">
        <f t="shared" si="484"/>
        <v>587.77</v>
      </c>
      <c r="K607" s="109">
        <f t="shared" si="485"/>
        <v>5</v>
      </c>
      <c r="L607" s="109">
        <f t="shared" si="486"/>
        <v>674.94</v>
      </c>
      <c r="M607" s="109">
        <f t="shared" si="487"/>
        <v>81.39</v>
      </c>
      <c r="N607" s="109">
        <f t="shared" si="488"/>
        <v>100</v>
      </c>
      <c r="O607" s="109">
        <f t="shared" si="489"/>
        <v>110</v>
      </c>
      <c r="P607" s="109">
        <f t="shared" si="490"/>
        <v>113.02</v>
      </c>
      <c r="Q607" s="109">
        <f t="shared" si="491"/>
        <v>131.11000000000001</v>
      </c>
      <c r="R607" s="109">
        <f t="shared" si="492"/>
        <v>152.08000000000001</v>
      </c>
      <c r="S607" s="109">
        <f t="shared" si="493"/>
        <v>210</v>
      </c>
      <c r="T607" s="109">
        <f t="shared" si="494"/>
        <v>125.08</v>
      </c>
      <c r="U607" s="109">
        <f t="shared" si="495"/>
        <v>280</v>
      </c>
      <c r="V607" s="109">
        <f t="shared" si="496"/>
        <v>1030.3800000000001</v>
      </c>
      <c r="W607" s="109">
        <f t="shared" si="497"/>
        <v>3008</v>
      </c>
      <c r="X607" s="112"/>
      <c r="Y607" s="112"/>
    </row>
    <row r="608" spans="1:25" s="262" customFormat="1">
      <c r="A608" s="179">
        <v>501</v>
      </c>
      <c r="B608" s="106">
        <v>1888</v>
      </c>
      <c r="C608" s="106">
        <v>1</v>
      </c>
      <c r="D608" s="106">
        <v>1</v>
      </c>
      <c r="E608" s="107" t="s">
        <v>160</v>
      </c>
      <c r="F608" s="108" t="s">
        <v>413</v>
      </c>
      <c r="G608" s="109">
        <f t="shared" si="481"/>
        <v>50</v>
      </c>
      <c r="H608" s="109">
        <f t="shared" si="482"/>
        <v>32.17</v>
      </c>
      <c r="I608" s="109">
        <f t="shared" si="483"/>
        <v>0</v>
      </c>
      <c r="J608" s="239">
        <f t="shared" si="484"/>
        <v>587.77</v>
      </c>
      <c r="K608" s="109">
        <f t="shared" si="485"/>
        <v>5</v>
      </c>
      <c r="L608" s="109">
        <f t="shared" si="486"/>
        <v>674.94</v>
      </c>
      <c r="M608" s="109">
        <f t="shared" si="487"/>
        <v>81.39</v>
      </c>
      <c r="N608" s="109">
        <f t="shared" si="488"/>
        <v>100</v>
      </c>
      <c r="O608" s="109">
        <f t="shared" si="489"/>
        <v>110</v>
      </c>
      <c r="P608" s="109">
        <f t="shared" si="490"/>
        <v>113.02</v>
      </c>
      <c r="Q608" s="109">
        <f t="shared" si="491"/>
        <v>131.11000000000001</v>
      </c>
      <c r="R608" s="109">
        <f t="shared" si="492"/>
        <v>152.08000000000001</v>
      </c>
      <c r="S608" s="109">
        <f t="shared" si="493"/>
        <v>210</v>
      </c>
      <c r="T608" s="109">
        <f t="shared" si="494"/>
        <v>116.9</v>
      </c>
      <c r="U608" s="109">
        <f t="shared" si="495"/>
        <v>280</v>
      </c>
      <c r="V608" s="109">
        <f t="shared" si="496"/>
        <v>1038.56</v>
      </c>
      <c r="W608" s="109">
        <f t="shared" si="497"/>
        <v>3008</v>
      </c>
      <c r="X608" s="112"/>
      <c r="Y608" s="112"/>
    </row>
    <row r="609" spans="1:25" s="262" customFormat="1">
      <c r="A609" s="179">
        <v>509</v>
      </c>
      <c r="B609" s="106"/>
      <c r="C609" s="106">
        <v>1</v>
      </c>
      <c r="D609" s="106">
        <v>1</v>
      </c>
      <c r="E609" s="107" t="s">
        <v>160</v>
      </c>
      <c r="F609" s="108" t="s">
        <v>414</v>
      </c>
      <c r="G609" s="109">
        <f t="shared" si="481"/>
        <v>50</v>
      </c>
      <c r="H609" s="109">
        <f t="shared" si="482"/>
        <v>32.17</v>
      </c>
      <c r="I609" s="109">
        <f t="shared" si="483"/>
        <v>0</v>
      </c>
      <c r="J609" s="239">
        <f t="shared" si="484"/>
        <v>587.77</v>
      </c>
      <c r="K609" s="109">
        <f t="shared" si="485"/>
        <v>5</v>
      </c>
      <c r="L609" s="109">
        <f t="shared" si="486"/>
        <v>674.94</v>
      </c>
      <c r="M609" s="109">
        <f t="shared" si="487"/>
        <v>81.39</v>
      </c>
      <c r="N609" s="109">
        <f t="shared" si="488"/>
        <v>100</v>
      </c>
      <c r="O609" s="109">
        <f t="shared" si="489"/>
        <v>110</v>
      </c>
      <c r="P609" s="109">
        <f t="shared" si="490"/>
        <v>113.02</v>
      </c>
      <c r="Q609" s="109">
        <f t="shared" si="491"/>
        <v>131.11000000000001</v>
      </c>
      <c r="R609" s="109">
        <f t="shared" si="492"/>
        <v>152.08000000000001</v>
      </c>
      <c r="S609" s="109">
        <f t="shared" si="493"/>
        <v>210</v>
      </c>
      <c r="T609" s="109">
        <f t="shared" si="494"/>
        <v>287.08999999999997</v>
      </c>
      <c r="U609" s="109">
        <f t="shared" si="495"/>
        <v>560</v>
      </c>
      <c r="V609" s="109">
        <f t="shared" si="496"/>
        <v>588.37</v>
      </c>
      <c r="W609" s="109">
        <f t="shared" si="497"/>
        <v>3008</v>
      </c>
      <c r="X609" s="112"/>
      <c r="Y609" s="112"/>
    </row>
    <row r="610" spans="1:25" s="262" customFormat="1">
      <c r="A610" s="179">
        <v>214</v>
      </c>
      <c r="B610" s="106"/>
      <c r="C610" s="106">
        <v>1</v>
      </c>
      <c r="D610" s="106">
        <v>1</v>
      </c>
      <c r="E610" s="107" t="s">
        <v>161</v>
      </c>
      <c r="F610" s="108" t="s">
        <v>440</v>
      </c>
      <c r="G610" s="109">
        <f t="shared" si="481"/>
        <v>50</v>
      </c>
      <c r="H610" s="109">
        <f t="shared" si="482"/>
        <v>23.41</v>
      </c>
      <c r="I610" s="109">
        <f t="shared" si="483"/>
        <v>0</v>
      </c>
      <c r="J610" s="239">
        <f t="shared" si="484"/>
        <v>492.53</v>
      </c>
      <c r="K610" s="109">
        <f t="shared" si="485"/>
        <v>5</v>
      </c>
      <c r="L610" s="109">
        <f t="shared" si="486"/>
        <v>570.94000000000005</v>
      </c>
      <c r="M610" s="109">
        <f t="shared" si="487"/>
        <v>69.180000000000007</v>
      </c>
      <c r="N610" s="109">
        <f t="shared" si="488"/>
        <v>100</v>
      </c>
      <c r="O610" s="109">
        <f t="shared" si="489"/>
        <v>105</v>
      </c>
      <c r="P610" s="109">
        <f t="shared" si="490"/>
        <v>94.43</v>
      </c>
      <c r="Q610" s="109">
        <f t="shared" si="491"/>
        <v>109.54</v>
      </c>
      <c r="R610" s="109">
        <f t="shared" si="492"/>
        <v>127.06</v>
      </c>
      <c r="S610" s="109">
        <f t="shared" si="493"/>
        <v>180</v>
      </c>
      <c r="T610" s="109">
        <f t="shared" si="494"/>
        <v>0</v>
      </c>
      <c r="U610" s="109">
        <f t="shared" si="495"/>
        <v>280</v>
      </c>
      <c r="V610" s="109">
        <f t="shared" si="496"/>
        <v>371.85</v>
      </c>
      <c r="W610" s="109">
        <f t="shared" si="497"/>
        <v>2008</v>
      </c>
      <c r="X610" s="112"/>
      <c r="Y610" s="112"/>
    </row>
    <row r="611" spans="1:25" s="262" customFormat="1">
      <c r="A611" s="179">
        <v>407</v>
      </c>
      <c r="B611" s="106">
        <v>4843</v>
      </c>
      <c r="C611" s="106">
        <v>1</v>
      </c>
      <c r="D611" s="106">
        <v>1</v>
      </c>
      <c r="E611" s="107" t="s">
        <v>160</v>
      </c>
      <c r="F611" s="108" t="s">
        <v>1214</v>
      </c>
      <c r="G611" s="109">
        <f t="shared" si="481"/>
        <v>50</v>
      </c>
      <c r="H611" s="109">
        <f t="shared" si="482"/>
        <v>32.17</v>
      </c>
      <c r="I611" s="109">
        <f t="shared" si="483"/>
        <v>0</v>
      </c>
      <c r="J611" s="239">
        <f t="shared" si="484"/>
        <v>587.77</v>
      </c>
      <c r="K611" s="109">
        <f t="shared" si="485"/>
        <v>5</v>
      </c>
      <c r="L611" s="109">
        <f t="shared" si="486"/>
        <v>674.94</v>
      </c>
      <c r="M611" s="109">
        <f t="shared" si="487"/>
        <v>81.39</v>
      </c>
      <c r="N611" s="109">
        <f t="shared" si="488"/>
        <v>100</v>
      </c>
      <c r="O611" s="109">
        <f t="shared" si="489"/>
        <v>110</v>
      </c>
      <c r="P611" s="109">
        <f t="shared" si="490"/>
        <v>113.02</v>
      </c>
      <c r="Q611" s="109">
        <f t="shared" si="491"/>
        <v>131.11000000000001</v>
      </c>
      <c r="R611" s="109">
        <f t="shared" si="492"/>
        <v>152.08000000000001</v>
      </c>
      <c r="S611" s="109">
        <f t="shared" si="493"/>
        <v>210</v>
      </c>
      <c r="T611" s="109">
        <f t="shared" si="494"/>
        <v>130.37</v>
      </c>
      <c r="U611" s="109">
        <f t="shared" si="495"/>
        <v>280</v>
      </c>
      <c r="V611" s="109">
        <f t="shared" si="496"/>
        <v>1025.0899999999999</v>
      </c>
      <c r="W611" s="109">
        <f t="shared" si="497"/>
        <v>3008</v>
      </c>
      <c r="X611" s="112"/>
      <c r="Y611" s="112"/>
    </row>
    <row r="612" spans="1:25" s="262" customFormat="1">
      <c r="A612" s="179">
        <v>467</v>
      </c>
      <c r="B612" s="106">
        <v>4362</v>
      </c>
      <c r="C612" s="106">
        <v>1</v>
      </c>
      <c r="D612" s="106">
        <v>1</v>
      </c>
      <c r="E612" s="107" t="s">
        <v>161</v>
      </c>
      <c r="F612" s="108" t="s">
        <v>813</v>
      </c>
      <c r="G612" s="109">
        <f t="shared" si="481"/>
        <v>50</v>
      </c>
      <c r="H612" s="109">
        <f t="shared" si="482"/>
        <v>23.41</v>
      </c>
      <c r="I612" s="109">
        <f t="shared" si="483"/>
        <v>0</v>
      </c>
      <c r="J612" s="239">
        <f t="shared" si="484"/>
        <v>492.53</v>
      </c>
      <c r="K612" s="109">
        <f t="shared" si="485"/>
        <v>5</v>
      </c>
      <c r="L612" s="109">
        <f t="shared" si="486"/>
        <v>570.94000000000005</v>
      </c>
      <c r="M612" s="109">
        <f t="shared" si="487"/>
        <v>69.180000000000007</v>
      </c>
      <c r="N612" s="109">
        <f t="shared" si="488"/>
        <v>100</v>
      </c>
      <c r="O612" s="109">
        <f t="shared" si="489"/>
        <v>105</v>
      </c>
      <c r="P612" s="109">
        <f t="shared" si="490"/>
        <v>94.43</v>
      </c>
      <c r="Q612" s="109">
        <f t="shared" si="491"/>
        <v>109.54</v>
      </c>
      <c r="R612" s="109">
        <f t="shared" si="492"/>
        <v>127.06</v>
      </c>
      <c r="S612" s="109">
        <f t="shared" si="493"/>
        <v>180</v>
      </c>
      <c r="T612" s="109">
        <f t="shared" si="494"/>
        <v>126.66</v>
      </c>
      <c r="U612" s="109">
        <f t="shared" si="495"/>
        <v>280</v>
      </c>
      <c r="V612" s="109">
        <f t="shared" si="496"/>
        <v>245.19</v>
      </c>
      <c r="W612" s="109">
        <f t="shared" si="497"/>
        <v>2008</v>
      </c>
      <c r="X612" s="112"/>
      <c r="Y612" s="112"/>
    </row>
    <row r="613" spans="1:25" s="262" customFormat="1">
      <c r="A613" s="179">
        <v>802</v>
      </c>
      <c r="B613" s="106">
        <v>4361</v>
      </c>
      <c r="C613" s="106">
        <v>1</v>
      </c>
      <c r="D613" s="106">
        <v>1</v>
      </c>
      <c r="E613" s="107" t="s">
        <v>163</v>
      </c>
      <c r="F613" s="108" t="s">
        <v>1175</v>
      </c>
      <c r="G613" s="109">
        <f t="shared" si="481"/>
        <v>50</v>
      </c>
      <c r="H613" s="109">
        <f t="shared" si="482"/>
        <v>39.31</v>
      </c>
      <c r="I613" s="109">
        <f t="shared" si="483"/>
        <v>0</v>
      </c>
      <c r="J613" s="239">
        <f t="shared" si="484"/>
        <v>785.63</v>
      </c>
      <c r="K613" s="109">
        <f t="shared" si="485"/>
        <v>5</v>
      </c>
      <c r="L613" s="109">
        <f t="shared" si="486"/>
        <v>879.94</v>
      </c>
      <c r="M613" s="109">
        <f t="shared" si="487"/>
        <v>95.75</v>
      </c>
      <c r="N613" s="109">
        <f t="shared" si="488"/>
        <v>100</v>
      </c>
      <c r="O613" s="109">
        <f t="shared" si="489"/>
        <v>110</v>
      </c>
      <c r="P613" s="109">
        <f t="shared" si="490"/>
        <v>148.12</v>
      </c>
      <c r="Q613" s="109">
        <f t="shared" si="491"/>
        <v>171.82</v>
      </c>
      <c r="R613" s="109">
        <f t="shared" si="492"/>
        <v>199.31</v>
      </c>
      <c r="S613" s="109">
        <f t="shared" si="493"/>
        <v>210</v>
      </c>
      <c r="T613" s="109">
        <f t="shared" si="494"/>
        <v>130.37</v>
      </c>
      <c r="U613" s="109">
        <f t="shared" si="495"/>
        <v>280</v>
      </c>
      <c r="V613" s="109">
        <f t="shared" si="496"/>
        <v>682.69</v>
      </c>
      <c r="W613" s="109">
        <f t="shared" si="497"/>
        <v>3008</v>
      </c>
      <c r="X613" s="112"/>
      <c r="Y613" s="112"/>
    </row>
    <row r="614" spans="1:25" s="262" customFormat="1">
      <c r="A614" s="179">
        <v>469</v>
      </c>
      <c r="B614" s="106">
        <v>4195</v>
      </c>
      <c r="C614" s="106">
        <v>1</v>
      </c>
      <c r="D614" s="106">
        <v>1</v>
      </c>
      <c r="E614" s="107" t="s">
        <v>161</v>
      </c>
      <c r="F614" s="108" t="s">
        <v>280</v>
      </c>
      <c r="G614" s="109">
        <f t="shared" si="481"/>
        <v>50</v>
      </c>
      <c r="H614" s="109">
        <f t="shared" si="482"/>
        <v>23.41</v>
      </c>
      <c r="I614" s="109">
        <f t="shared" si="483"/>
        <v>0</v>
      </c>
      <c r="J614" s="239">
        <f t="shared" si="484"/>
        <v>492.53</v>
      </c>
      <c r="K614" s="109">
        <f t="shared" si="485"/>
        <v>5</v>
      </c>
      <c r="L614" s="109">
        <f t="shared" si="486"/>
        <v>570.94000000000005</v>
      </c>
      <c r="M614" s="109">
        <f t="shared" si="487"/>
        <v>69.180000000000007</v>
      </c>
      <c r="N614" s="109">
        <f t="shared" si="488"/>
        <v>100</v>
      </c>
      <c r="O614" s="109">
        <f t="shared" si="489"/>
        <v>105</v>
      </c>
      <c r="P614" s="109">
        <f t="shared" si="490"/>
        <v>94.43</v>
      </c>
      <c r="Q614" s="109">
        <f t="shared" si="491"/>
        <v>109.54</v>
      </c>
      <c r="R614" s="109">
        <f t="shared" si="492"/>
        <v>127.06</v>
      </c>
      <c r="S614" s="109">
        <f t="shared" si="493"/>
        <v>180</v>
      </c>
      <c r="T614" s="109">
        <f t="shared" si="494"/>
        <v>124.97</v>
      </c>
      <c r="U614" s="109">
        <f t="shared" si="495"/>
        <v>280</v>
      </c>
      <c r="V614" s="109">
        <f t="shared" si="496"/>
        <v>246.88</v>
      </c>
      <c r="W614" s="109">
        <f t="shared" si="497"/>
        <v>2008</v>
      </c>
      <c r="X614" s="112"/>
      <c r="Y614" s="112"/>
    </row>
    <row r="615" spans="1:25" s="262" customFormat="1">
      <c r="A615" s="179">
        <v>470</v>
      </c>
      <c r="B615" s="106">
        <v>4477</v>
      </c>
      <c r="C615" s="106">
        <v>1</v>
      </c>
      <c r="D615" s="106">
        <v>1</v>
      </c>
      <c r="E615" s="107" t="s">
        <v>161</v>
      </c>
      <c r="F615" s="108" t="s">
        <v>482</v>
      </c>
      <c r="G615" s="109">
        <f t="shared" si="481"/>
        <v>50</v>
      </c>
      <c r="H615" s="109">
        <f t="shared" si="482"/>
        <v>23.41</v>
      </c>
      <c r="I615" s="109">
        <f t="shared" si="483"/>
        <v>0</v>
      </c>
      <c r="J615" s="239">
        <f t="shared" si="484"/>
        <v>492.53</v>
      </c>
      <c r="K615" s="109">
        <f t="shared" si="485"/>
        <v>5</v>
      </c>
      <c r="L615" s="109">
        <f t="shared" si="486"/>
        <v>570.94000000000005</v>
      </c>
      <c r="M615" s="109">
        <f t="shared" si="487"/>
        <v>69.180000000000007</v>
      </c>
      <c r="N615" s="109">
        <f t="shared" si="488"/>
        <v>100</v>
      </c>
      <c r="O615" s="109">
        <f t="shared" si="489"/>
        <v>105</v>
      </c>
      <c r="P615" s="109">
        <f t="shared" si="490"/>
        <v>94.43</v>
      </c>
      <c r="Q615" s="109">
        <f t="shared" si="491"/>
        <v>109.54</v>
      </c>
      <c r="R615" s="109">
        <f t="shared" si="492"/>
        <v>127.06</v>
      </c>
      <c r="S615" s="109">
        <f t="shared" si="493"/>
        <v>180</v>
      </c>
      <c r="T615" s="109">
        <f t="shared" si="494"/>
        <v>116.89</v>
      </c>
      <c r="U615" s="109">
        <f t="shared" si="495"/>
        <v>280</v>
      </c>
      <c r="V615" s="109">
        <f t="shared" si="496"/>
        <v>254.96</v>
      </c>
      <c r="W615" s="109">
        <f t="shared" si="497"/>
        <v>2008</v>
      </c>
      <c r="X615" s="112"/>
      <c r="Y615" s="112"/>
    </row>
    <row r="616" spans="1:25" s="262" customFormat="1">
      <c r="A616" s="179">
        <v>472</v>
      </c>
      <c r="B616" s="106">
        <v>4359</v>
      </c>
      <c r="C616" s="106">
        <v>1</v>
      </c>
      <c r="D616" s="106">
        <v>1</v>
      </c>
      <c r="E616" s="107" t="s">
        <v>161</v>
      </c>
      <c r="F616" s="108" t="s">
        <v>1173</v>
      </c>
      <c r="G616" s="109">
        <f t="shared" si="481"/>
        <v>50</v>
      </c>
      <c r="H616" s="109">
        <f t="shared" si="482"/>
        <v>23.41</v>
      </c>
      <c r="I616" s="109">
        <f t="shared" si="483"/>
        <v>0</v>
      </c>
      <c r="J616" s="239">
        <f t="shared" si="484"/>
        <v>492.53</v>
      </c>
      <c r="K616" s="109">
        <f t="shared" si="485"/>
        <v>5</v>
      </c>
      <c r="L616" s="109">
        <f t="shared" si="486"/>
        <v>570.94000000000005</v>
      </c>
      <c r="M616" s="109">
        <f t="shared" si="487"/>
        <v>69.180000000000007</v>
      </c>
      <c r="N616" s="109">
        <f t="shared" si="488"/>
        <v>100</v>
      </c>
      <c r="O616" s="109">
        <f t="shared" si="489"/>
        <v>105</v>
      </c>
      <c r="P616" s="109">
        <f t="shared" si="490"/>
        <v>94.43</v>
      </c>
      <c r="Q616" s="109">
        <f t="shared" si="491"/>
        <v>109.54</v>
      </c>
      <c r="R616" s="109">
        <f t="shared" si="492"/>
        <v>127.06</v>
      </c>
      <c r="S616" s="109">
        <f t="shared" si="493"/>
        <v>180</v>
      </c>
      <c r="T616" s="109">
        <f t="shared" si="494"/>
        <v>117</v>
      </c>
      <c r="U616" s="109">
        <f t="shared" si="495"/>
        <v>280</v>
      </c>
      <c r="V616" s="109">
        <f t="shared" si="496"/>
        <v>254.85</v>
      </c>
      <c r="W616" s="109">
        <f t="shared" si="497"/>
        <v>2008</v>
      </c>
      <c r="X616" s="112"/>
      <c r="Y616" s="112"/>
    </row>
    <row r="617" spans="1:25" s="262" customFormat="1">
      <c r="A617" s="179">
        <v>442</v>
      </c>
      <c r="B617" s="106">
        <v>5192</v>
      </c>
      <c r="C617" s="106">
        <v>1</v>
      </c>
      <c r="D617" s="106">
        <v>1</v>
      </c>
      <c r="E617" s="107" t="s">
        <v>160</v>
      </c>
      <c r="F617" s="108" t="s">
        <v>1262</v>
      </c>
      <c r="G617" s="109">
        <f t="shared" si="481"/>
        <v>50</v>
      </c>
      <c r="H617" s="109">
        <f t="shared" si="482"/>
        <v>32.17</v>
      </c>
      <c r="I617" s="109">
        <f t="shared" si="483"/>
        <v>0</v>
      </c>
      <c r="J617" s="239">
        <f t="shared" si="484"/>
        <v>587.77</v>
      </c>
      <c r="K617" s="109">
        <f t="shared" si="485"/>
        <v>5</v>
      </c>
      <c r="L617" s="109">
        <f t="shared" si="486"/>
        <v>674.94</v>
      </c>
      <c r="M617" s="109">
        <f t="shared" si="487"/>
        <v>81.39</v>
      </c>
      <c r="N617" s="109">
        <f t="shared" si="488"/>
        <v>100</v>
      </c>
      <c r="O617" s="109">
        <f t="shared" si="489"/>
        <v>110</v>
      </c>
      <c r="P617" s="109">
        <f t="shared" si="490"/>
        <v>113.02</v>
      </c>
      <c r="Q617" s="109">
        <f t="shared" si="491"/>
        <v>131.11000000000001</v>
      </c>
      <c r="R617" s="109">
        <f t="shared" si="492"/>
        <v>152.08000000000001</v>
      </c>
      <c r="S617" s="109">
        <f t="shared" si="493"/>
        <v>210</v>
      </c>
      <c r="T617" s="109">
        <f t="shared" si="494"/>
        <v>130.37</v>
      </c>
      <c r="U617" s="109">
        <f t="shared" si="495"/>
        <v>280</v>
      </c>
      <c r="V617" s="109">
        <f t="shared" si="496"/>
        <v>1025.0899999999999</v>
      </c>
      <c r="W617" s="109">
        <f t="shared" si="497"/>
        <v>3008</v>
      </c>
      <c r="X617" s="112"/>
      <c r="Y617" s="112"/>
    </row>
    <row r="618" spans="1:25" s="262" customFormat="1">
      <c r="A618" s="179">
        <v>506</v>
      </c>
      <c r="B618" s="106">
        <v>5191</v>
      </c>
      <c r="C618" s="106">
        <v>1</v>
      </c>
      <c r="D618" s="106">
        <v>1</v>
      </c>
      <c r="E618" s="107" t="s">
        <v>160</v>
      </c>
      <c r="F618" s="108" t="s">
        <v>1260</v>
      </c>
      <c r="G618" s="109">
        <f t="shared" si="481"/>
        <v>50</v>
      </c>
      <c r="H618" s="109">
        <f t="shared" si="482"/>
        <v>32.17</v>
      </c>
      <c r="I618" s="109">
        <f t="shared" si="483"/>
        <v>0</v>
      </c>
      <c r="J618" s="239">
        <f t="shared" si="484"/>
        <v>587.77</v>
      </c>
      <c r="K618" s="109">
        <f t="shared" si="485"/>
        <v>5</v>
      </c>
      <c r="L618" s="109">
        <f t="shared" si="486"/>
        <v>674.94</v>
      </c>
      <c r="M618" s="109">
        <f t="shared" si="487"/>
        <v>81.39</v>
      </c>
      <c r="N618" s="109">
        <f t="shared" si="488"/>
        <v>100</v>
      </c>
      <c r="O618" s="109">
        <f t="shared" si="489"/>
        <v>110</v>
      </c>
      <c r="P618" s="109">
        <f t="shared" si="490"/>
        <v>113.02</v>
      </c>
      <c r="Q618" s="109">
        <f t="shared" si="491"/>
        <v>131.11000000000001</v>
      </c>
      <c r="R618" s="109">
        <f t="shared" si="492"/>
        <v>152.08000000000001</v>
      </c>
      <c r="S618" s="109">
        <f t="shared" si="493"/>
        <v>210</v>
      </c>
      <c r="T618" s="109">
        <f t="shared" si="494"/>
        <v>130.37</v>
      </c>
      <c r="U618" s="109">
        <f t="shared" si="495"/>
        <v>280</v>
      </c>
      <c r="V618" s="109">
        <f t="shared" si="496"/>
        <v>1025.0899999999999</v>
      </c>
      <c r="W618" s="109">
        <f t="shared" si="497"/>
        <v>3008</v>
      </c>
      <c r="X618" s="112"/>
      <c r="Y618" s="112"/>
    </row>
    <row r="619" spans="1:25" s="262" customFormat="1">
      <c r="A619" s="179">
        <v>157</v>
      </c>
      <c r="B619" s="106">
        <v>5342</v>
      </c>
      <c r="C619" s="106">
        <v>1</v>
      </c>
      <c r="D619" s="106">
        <v>1</v>
      </c>
      <c r="E619" s="107" t="s">
        <v>163</v>
      </c>
      <c r="F619" s="108" t="s">
        <v>627</v>
      </c>
      <c r="G619" s="109">
        <f t="shared" si="481"/>
        <v>50</v>
      </c>
      <c r="H619" s="109">
        <f t="shared" si="482"/>
        <v>39.31</v>
      </c>
      <c r="I619" s="109">
        <f t="shared" si="483"/>
        <v>0</v>
      </c>
      <c r="J619" s="239">
        <f t="shared" si="484"/>
        <v>785.63</v>
      </c>
      <c r="K619" s="109">
        <f t="shared" si="485"/>
        <v>5</v>
      </c>
      <c r="L619" s="109">
        <f t="shared" si="486"/>
        <v>879.94</v>
      </c>
      <c r="M619" s="109">
        <f t="shared" si="487"/>
        <v>95.75</v>
      </c>
      <c r="N619" s="109">
        <f t="shared" si="488"/>
        <v>100</v>
      </c>
      <c r="O619" s="109">
        <f t="shared" si="489"/>
        <v>110</v>
      </c>
      <c r="P619" s="109">
        <f t="shared" si="490"/>
        <v>148.12</v>
      </c>
      <c r="Q619" s="109">
        <f t="shared" si="491"/>
        <v>171.82</v>
      </c>
      <c r="R619" s="109">
        <f t="shared" si="492"/>
        <v>199.31</v>
      </c>
      <c r="S619" s="109">
        <f t="shared" si="493"/>
        <v>210</v>
      </c>
      <c r="T619" s="109">
        <f t="shared" si="494"/>
        <v>130.37</v>
      </c>
      <c r="U619" s="109">
        <f t="shared" si="495"/>
        <v>280</v>
      </c>
      <c r="V619" s="109">
        <f t="shared" si="496"/>
        <v>682.69</v>
      </c>
      <c r="W619" s="109">
        <f t="shared" si="497"/>
        <v>3008</v>
      </c>
      <c r="X619" s="112"/>
      <c r="Y619" s="112"/>
    </row>
    <row r="620" spans="1:25" s="262" customFormat="1">
      <c r="A620" s="179">
        <v>476</v>
      </c>
      <c r="B620" s="106">
        <v>5393</v>
      </c>
      <c r="C620" s="106">
        <v>1</v>
      </c>
      <c r="D620" s="106">
        <v>1</v>
      </c>
      <c r="E620" s="107" t="s">
        <v>160</v>
      </c>
      <c r="F620" s="108" t="s">
        <v>1277</v>
      </c>
      <c r="G620" s="109">
        <f t="shared" si="481"/>
        <v>50</v>
      </c>
      <c r="H620" s="109">
        <f t="shared" si="482"/>
        <v>32.17</v>
      </c>
      <c r="I620" s="109">
        <f t="shared" si="483"/>
        <v>0</v>
      </c>
      <c r="J620" s="239">
        <f t="shared" si="484"/>
        <v>587.77</v>
      </c>
      <c r="K620" s="109">
        <f t="shared" si="485"/>
        <v>5</v>
      </c>
      <c r="L620" s="109">
        <f t="shared" si="486"/>
        <v>674.94</v>
      </c>
      <c r="M620" s="109">
        <f t="shared" si="487"/>
        <v>81.39</v>
      </c>
      <c r="N620" s="109">
        <f t="shared" si="488"/>
        <v>100</v>
      </c>
      <c r="O620" s="109">
        <f t="shared" si="489"/>
        <v>110</v>
      </c>
      <c r="P620" s="109">
        <f t="shared" si="490"/>
        <v>113.02</v>
      </c>
      <c r="Q620" s="109">
        <f t="shared" si="491"/>
        <v>131.11000000000001</v>
      </c>
      <c r="R620" s="109">
        <f t="shared" si="492"/>
        <v>152.08000000000001</v>
      </c>
      <c r="S620" s="109">
        <f t="shared" si="493"/>
        <v>210</v>
      </c>
      <c r="T620" s="109">
        <f t="shared" si="494"/>
        <v>130.37</v>
      </c>
      <c r="U620" s="109">
        <f t="shared" si="495"/>
        <v>280</v>
      </c>
      <c r="V620" s="109">
        <f t="shared" si="496"/>
        <v>1025.0899999999999</v>
      </c>
      <c r="W620" s="109">
        <f t="shared" si="497"/>
        <v>3008</v>
      </c>
      <c r="X620" s="112"/>
      <c r="Y620" s="112"/>
    </row>
    <row r="621" spans="1:25" s="262" customFormat="1">
      <c r="A621" s="298"/>
      <c r="B621" s="108"/>
      <c r="C621" s="106">
        <f>SUM(C604:C620)</f>
        <v>17</v>
      </c>
      <c r="D621" s="106">
        <f>COUNTIF(D604:D620,"1")</f>
        <v>17</v>
      </c>
      <c r="E621" s="106"/>
      <c r="F621" s="106" t="s">
        <v>545</v>
      </c>
      <c r="G621" s="239">
        <f t="shared" ref="G621:L621" si="498">SUM(G604:G620)</f>
        <v>850</v>
      </c>
      <c r="H621" s="239">
        <f t="shared" si="498"/>
        <v>533.44000000000005</v>
      </c>
      <c r="I621" s="239">
        <f t="shared" si="498"/>
        <v>0</v>
      </c>
      <c r="J621" s="239">
        <f t="shared" si="498"/>
        <v>10248.530000000001</v>
      </c>
      <c r="K621" s="239">
        <f t="shared" si="498"/>
        <v>85</v>
      </c>
      <c r="L621" s="239">
        <f t="shared" si="498"/>
        <v>11716.97</v>
      </c>
      <c r="M621" s="239">
        <f t="shared" ref="M621:W621" si="499">SUM(M604:M620)</f>
        <v>1382.56</v>
      </c>
      <c r="N621" s="239">
        <f t="shared" si="499"/>
        <v>1700</v>
      </c>
      <c r="O621" s="239">
        <f t="shared" si="499"/>
        <v>1855</v>
      </c>
      <c r="P621" s="239">
        <f t="shared" si="499"/>
        <v>1960.07</v>
      </c>
      <c r="Q621" s="239">
        <f t="shared" si="499"/>
        <v>2273.75</v>
      </c>
      <c r="R621" s="239">
        <f t="shared" si="499"/>
        <v>2637.45</v>
      </c>
      <c r="S621" s="239">
        <f t="shared" si="499"/>
        <v>3460</v>
      </c>
      <c r="T621" s="239">
        <f t="shared" si="499"/>
        <v>2321.4699999999998</v>
      </c>
      <c r="U621" s="239">
        <f t="shared" si="499"/>
        <v>5340</v>
      </c>
      <c r="V621" s="239">
        <f t="shared" si="499"/>
        <v>15188.05</v>
      </c>
      <c r="W621" s="239">
        <f t="shared" si="499"/>
        <v>49835.32</v>
      </c>
      <c r="X621" s="112"/>
      <c r="Y621" s="112"/>
    </row>
    <row r="622" spans="1:25" s="226" customFormat="1" ht="18.75">
      <c r="A622" s="295" t="s">
        <v>40</v>
      </c>
      <c r="B622" s="241"/>
      <c r="C622" s="244"/>
      <c r="D622" s="244"/>
      <c r="E622" s="244"/>
      <c r="F622" s="241"/>
      <c r="G622" s="248"/>
      <c r="H622" s="246"/>
      <c r="I622" s="246"/>
      <c r="J622" s="247"/>
      <c r="K622" s="248"/>
      <c r="L622" s="248"/>
      <c r="M622" s="248"/>
      <c r="N622" s="248"/>
      <c r="O622" s="248"/>
      <c r="P622" s="248"/>
      <c r="Q622" s="248"/>
      <c r="R622" s="248"/>
      <c r="S622" s="248" t="s">
        <v>587</v>
      </c>
      <c r="T622" s="248"/>
      <c r="U622" s="248"/>
      <c r="V622" s="248"/>
      <c r="W622" s="301"/>
      <c r="X622" s="112"/>
      <c r="Y622" s="112"/>
    </row>
    <row r="623" spans="1:25" s="262" customFormat="1">
      <c r="A623" s="330" t="s">
        <v>236</v>
      </c>
      <c r="B623" s="254"/>
      <c r="C623" s="254" t="s">
        <v>153</v>
      </c>
      <c r="D623" s="255" t="s">
        <v>538</v>
      </c>
      <c r="E623" s="254" t="s">
        <v>22</v>
      </c>
      <c r="F623" s="254" t="s">
        <v>154</v>
      </c>
      <c r="G623" s="303" t="s">
        <v>503</v>
      </c>
      <c r="H623" s="303" t="s">
        <v>505</v>
      </c>
      <c r="I623" s="303" t="s">
        <v>535</v>
      </c>
      <c r="J623" s="303" t="s">
        <v>507</v>
      </c>
      <c r="K623" s="304" t="s">
        <v>509</v>
      </c>
      <c r="L623" s="303" t="s">
        <v>511</v>
      </c>
      <c r="M623" s="303" t="s">
        <v>514</v>
      </c>
      <c r="N623" s="304" t="s">
        <v>669</v>
      </c>
      <c r="O623" s="304" t="s">
        <v>603</v>
      </c>
      <c r="P623" s="303" t="s">
        <v>518</v>
      </c>
      <c r="Q623" s="303" t="s">
        <v>517</v>
      </c>
      <c r="R623" s="303" t="s">
        <v>528</v>
      </c>
      <c r="S623" s="304" t="s">
        <v>485</v>
      </c>
      <c r="T623" s="303" t="s">
        <v>1785</v>
      </c>
      <c r="U623" s="303" t="s">
        <v>1787</v>
      </c>
      <c r="V623" s="303" t="s">
        <v>1788</v>
      </c>
      <c r="W623" s="303" t="s">
        <v>532</v>
      </c>
      <c r="X623" s="112"/>
      <c r="Y623" s="112"/>
    </row>
    <row r="624" spans="1:25" s="262" customFormat="1">
      <c r="A624" s="331" t="s">
        <v>155</v>
      </c>
      <c r="B624" s="329"/>
      <c r="C624" s="329" t="s">
        <v>540</v>
      </c>
      <c r="D624" s="256" t="s">
        <v>539</v>
      </c>
      <c r="E624" s="329" t="s">
        <v>21</v>
      </c>
      <c r="F624" s="329"/>
      <c r="G624" s="328" t="s">
        <v>504</v>
      </c>
      <c r="H624" s="328" t="s">
        <v>506</v>
      </c>
      <c r="I624" s="328" t="s">
        <v>537</v>
      </c>
      <c r="J624" s="328" t="s">
        <v>508</v>
      </c>
      <c r="K624" s="306" t="s">
        <v>510</v>
      </c>
      <c r="L624" s="328"/>
      <c r="M624" s="328"/>
      <c r="N624" s="306" t="s">
        <v>670</v>
      </c>
      <c r="O624" s="308" t="s">
        <v>611</v>
      </c>
      <c r="P624" s="328" t="s">
        <v>519</v>
      </c>
      <c r="Q624" s="328" t="s">
        <v>530</v>
      </c>
      <c r="R624" s="328" t="s">
        <v>529</v>
      </c>
      <c r="S624" s="308" t="s">
        <v>565</v>
      </c>
      <c r="T624" s="309" t="s">
        <v>1786</v>
      </c>
      <c r="U624" s="309" t="s">
        <v>377</v>
      </c>
      <c r="V624" s="309" t="s">
        <v>377</v>
      </c>
      <c r="W624" s="328" t="s">
        <v>531</v>
      </c>
      <c r="X624" s="112"/>
      <c r="Y624" s="112"/>
    </row>
    <row r="625" spans="1:25" s="262" customFormat="1">
      <c r="A625" s="179"/>
      <c r="B625" s="108"/>
      <c r="C625" s="106"/>
      <c r="D625" s="106"/>
      <c r="E625" s="107" t="s">
        <v>533</v>
      </c>
      <c r="F625" s="108"/>
      <c r="G625" s="239"/>
      <c r="H625" s="258"/>
      <c r="I625" s="258"/>
      <c r="J625" s="239"/>
      <c r="K625" s="239"/>
      <c r="L625" s="239"/>
      <c r="M625" s="239"/>
      <c r="N625" s="239"/>
      <c r="O625" s="239"/>
      <c r="P625" s="239"/>
      <c r="Q625" s="239"/>
      <c r="R625" s="239"/>
      <c r="S625" s="239"/>
      <c r="T625" s="239"/>
      <c r="U625" s="239"/>
      <c r="V625" s="239"/>
      <c r="W625" s="239"/>
      <c r="X625" s="112"/>
      <c r="Y625" s="112"/>
    </row>
    <row r="626" spans="1:25" s="262" customFormat="1">
      <c r="A626" s="180">
        <v>504</v>
      </c>
      <c r="B626" s="110"/>
      <c r="C626" s="106">
        <v>1</v>
      </c>
      <c r="D626" s="106">
        <v>1</v>
      </c>
      <c r="E626" s="107" t="s">
        <v>160</v>
      </c>
      <c r="F626" s="108" t="s">
        <v>311</v>
      </c>
      <c r="G626" s="109">
        <f t="shared" ref="G626:G663" si="500">VLOOKUP(E626,REMU,3,0)</f>
        <v>50</v>
      </c>
      <c r="H626" s="109">
        <f t="shared" ref="H626:H663" si="501">VLOOKUP(E626,REMU,4,0)</f>
        <v>32.17</v>
      </c>
      <c r="I626" s="109">
        <f t="shared" ref="I626:I663" si="502">VLOOKUP(E626,REMU,8,0)</f>
        <v>0</v>
      </c>
      <c r="J626" s="239">
        <f t="shared" ref="J626:J663" si="503">VLOOKUP(E626,REMU,7,0)</f>
        <v>587.77</v>
      </c>
      <c r="K626" s="109">
        <f t="shared" ref="K626:K663" si="504">VLOOKUP(E626,REMU,10,0)</f>
        <v>5</v>
      </c>
      <c r="L626" s="109">
        <f t="shared" ref="L626:L663" si="505">SUM(G626:K626)</f>
        <v>674.94</v>
      </c>
      <c r="M626" s="109">
        <f t="shared" ref="M626:M663" si="506">VLOOKUP(E626,REMU,12,0)</f>
        <v>81.39</v>
      </c>
      <c r="N626" s="109">
        <f t="shared" ref="N626:N663" si="507">VLOOKUP(E626,REMU,13,0)</f>
        <v>100</v>
      </c>
      <c r="O626" s="109">
        <f t="shared" ref="O626:O663" si="508">VLOOKUP(E626,REMU,19,0)</f>
        <v>110</v>
      </c>
      <c r="P626" s="109">
        <f t="shared" ref="P626:P663" si="509">VLOOKUP(E626,REMU,16,0)</f>
        <v>113.02</v>
      </c>
      <c r="Q626" s="109">
        <f t="shared" ref="Q626:Q663" si="510">VLOOKUP(E626,REMU,17,0)</f>
        <v>131.11000000000001</v>
      </c>
      <c r="R626" s="109">
        <f t="shared" ref="R626:R663" si="511">VLOOKUP(E626,REMU,18,0)</f>
        <v>152.08000000000001</v>
      </c>
      <c r="S626" s="109">
        <f t="shared" ref="S626:S663" si="512">VLOOKUP(E626,DSUP,2,FALSE)</f>
        <v>210</v>
      </c>
      <c r="T626" s="109">
        <f t="shared" ref="T626:T663" si="513">IF(F626="VACANTE",0,VLOOKUP(F626,HOMO,8,0))</f>
        <v>0</v>
      </c>
      <c r="U626" s="109">
        <f t="shared" ref="U626:U663" si="514">IF(F626="VACANTE",0,VLOOKUP(F626,HOMO,9,0))</f>
        <v>280</v>
      </c>
      <c r="V626" s="109">
        <f t="shared" ref="V626:V641" si="515">+IF(D626=0,0,(VLOOKUP(E626,CATE,2,0)-L626-SUM(M626:U626)))</f>
        <v>1155.46</v>
      </c>
      <c r="W626" s="109">
        <f t="shared" ref="W626:W663" si="516">+L626+SUM(M626:V626)</f>
        <v>3008</v>
      </c>
      <c r="X626" s="112"/>
      <c r="Y626" s="112"/>
    </row>
    <row r="627" spans="1:25" s="262" customFormat="1">
      <c r="A627" s="180">
        <v>507</v>
      </c>
      <c r="B627" s="110">
        <v>5149</v>
      </c>
      <c r="C627" s="106">
        <v>1</v>
      </c>
      <c r="D627" s="106">
        <v>1</v>
      </c>
      <c r="E627" s="107" t="s">
        <v>160</v>
      </c>
      <c r="F627" s="108" t="s">
        <v>1247</v>
      </c>
      <c r="G627" s="109">
        <f t="shared" si="500"/>
        <v>50</v>
      </c>
      <c r="H627" s="109">
        <f t="shared" si="501"/>
        <v>32.17</v>
      </c>
      <c r="I627" s="109">
        <f t="shared" si="502"/>
        <v>0</v>
      </c>
      <c r="J627" s="239">
        <f t="shared" si="503"/>
        <v>587.77</v>
      </c>
      <c r="K627" s="109">
        <f t="shared" si="504"/>
        <v>5</v>
      </c>
      <c r="L627" s="109">
        <f t="shared" si="505"/>
        <v>674.94</v>
      </c>
      <c r="M627" s="109">
        <f t="shared" si="506"/>
        <v>81.39</v>
      </c>
      <c r="N627" s="109">
        <f t="shared" si="507"/>
        <v>100</v>
      </c>
      <c r="O627" s="109">
        <f t="shared" si="508"/>
        <v>110</v>
      </c>
      <c r="P627" s="109">
        <f t="shared" si="509"/>
        <v>113.02</v>
      </c>
      <c r="Q627" s="109">
        <f t="shared" si="510"/>
        <v>131.11000000000001</v>
      </c>
      <c r="R627" s="109">
        <f t="shared" si="511"/>
        <v>152.08000000000001</v>
      </c>
      <c r="S627" s="109">
        <f t="shared" si="512"/>
        <v>210</v>
      </c>
      <c r="T627" s="109">
        <f t="shared" si="513"/>
        <v>130.37</v>
      </c>
      <c r="U627" s="109">
        <f t="shared" si="514"/>
        <v>280</v>
      </c>
      <c r="V627" s="109">
        <f t="shared" si="515"/>
        <v>1025.0899999999999</v>
      </c>
      <c r="W627" s="109">
        <f t="shared" si="516"/>
        <v>3008</v>
      </c>
      <c r="X627" s="112"/>
      <c r="Y627" s="112"/>
    </row>
    <row r="628" spans="1:25" s="262" customFormat="1">
      <c r="A628" s="180">
        <v>358</v>
      </c>
      <c r="B628" s="110">
        <v>5394</v>
      </c>
      <c r="C628" s="106">
        <v>1</v>
      </c>
      <c r="D628" s="106">
        <v>1</v>
      </c>
      <c r="E628" s="107" t="s">
        <v>161</v>
      </c>
      <c r="F628" s="108" t="s">
        <v>202</v>
      </c>
      <c r="G628" s="109">
        <f t="shared" si="500"/>
        <v>50</v>
      </c>
      <c r="H628" s="109">
        <f t="shared" si="501"/>
        <v>23.41</v>
      </c>
      <c r="I628" s="109">
        <f t="shared" si="502"/>
        <v>0</v>
      </c>
      <c r="J628" s="239">
        <f t="shared" si="503"/>
        <v>492.53</v>
      </c>
      <c r="K628" s="109">
        <f t="shared" si="504"/>
        <v>5</v>
      </c>
      <c r="L628" s="109">
        <f t="shared" si="505"/>
        <v>570.94000000000005</v>
      </c>
      <c r="M628" s="109">
        <f t="shared" si="506"/>
        <v>69.180000000000007</v>
      </c>
      <c r="N628" s="109">
        <f t="shared" si="507"/>
        <v>100</v>
      </c>
      <c r="O628" s="109">
        <f t="shared" si="508"/>
        <v>105</v>
      </c>
      <c r="P628" s="109">
        <f t="shared" si="509"/>
        <v>94.43</v>
      </c>
      <c r="Q628" s="109">
        <f t="shared" si="510"/>
        <v>109.54</v>
      </c>
      <c r="R628" s="109">
        <f t="shared" si="511"/>
        <v>127.06</v>
      </c>
      <c r="S628" s="109">
        <f t="shared" si="512"/>
        <v>180</v>
      </c>
      <c r="T628" s="109">
        <f t="shared" si="513"/>
        <v>130.37</v>
      </c>
      <c r="U628" s="109">
        <f t="shared" si="514"/>
        <v>280</v>
      </c>
      <c r="V628" s="109">
        <f t="shared" si="515"/>
        <v>241.48</v>
      </c>
      <c r="W628" s="109">
        <f t="shared" si="516"/>
        <v>2008</v>
      </c>
      <c r="X628" s="112"/>
      <c r="Y628" s="112"/>
    </row>
    <row r="629" spans="1:25" s="262" customFormat="1">
      <c r="A629" s="179">
        <v>462</v>
      </c>
      <c r="B629" s="106">
        <v>4194</v>
      </c>
      <c r="C629" s="106">
        <v>1</v>
      </c>
      <c r="D629" s="106">
        <v>1</v>
      </c>
      <c r="E629" s="107" t="s">
        <v>161</v>
      </c>
      <c r="F629" s="257" t="s">
        <v>1871</v>
      </c>
      <c r="G629" s="109">
        <f t="shared" si="500"/>
        <v>50</v>
      </c>
      <c r="H629" s="109">
        <f t="shared" si="501"/>
        <v>23.41</v>
      </c>
      <c r="I629" s="109">
        <f t="shared" si="502"/>
        <v>0</v>
      </c>
      <c r="J629" s="239">
        <f t="shared" si="503"/>
        <v>492.53</v>
      </c>
      <c r="K629" s="109">
        <f t="shared" si="504"/>
        <v>5</v>
      </c>
      <c r="L629" s="109">
        <f t="shared" si="505"/>
        <v>570.94000000000005</v>
      </c>
      <c r="M629" s="109">
        <f t="shared" si="506"/>
        <v>69.180000000000007</v>
      </c>
      <c r="N629" s="109">
        <f t="shared" si="507"/>
        <v>100</v>
      </c>
      <c r="O629" s="109">
        <f t="shared" si="508"/>
        <v>105</v>
      </c>
      <c r="P629" s="109">
        <f t="shared" si="509"/>
        <v>94.43</v>
      </c>
      <c r="Q629" s="109">
        <f t="shared" si="510"/>
        <v>109.54</v>
      </c>
      <c r="R629" s="109">
        <f t="shared" si="511"/>
        <v>127.06</v>
      </c>
      <c r="S629" s="109">
        <f t="shared" si="512"/>
        <v>180</v>
      </c>
      <c r="T629" s="109">
        <f t="shared" si="513"/>
        <v>0</v>
      </c>
      <c r="U629" s="109">
        <f t="shared" si="514"/>
        <v>0</v>
      </c>
      <c r="V629" s="109">
        <f t="shared" si="515"/>
        <v>651.85</v>
      </c>
      <c r="W629" s="109">
        <f t="shared" si="516"/>
        <v>2008</v>
      </c>
      <c r="X629" s="112"/>
      <c r="Y629" s="112"/>
    </row>
    <row r="630" spans="1:25" s="262" customFormat="1">
      <c r="A630" s="179">
        <v>463</v>
      </c>
      <c r="B630" s="106">
        <v>4119</v>
      </c>
      <c r="C630" s="329">
        <v>1</v>
      </c>
      <c r="D630" s="329">
        <v>2</v>
      </c>
      <c r="E630" s="270" t="s">
        <v>161</v>
      </c>
      <c r="F630" s="257" t="s">
        <v>364</v>
      </c>
      <c r="G630" s="109">
        <f t="shared" si="500"/>
        <v>50</v>
      </c>
      <c r="H630" s="109">
        <f t="shared" si="501"/>
        <v>23.41</v>
      </c>
      <c r="I630" s="109">
        <f t="shared" si="502"/>
        <v>0</v>
      </c>
      <c r="J630" s="239">
        <f t="shared" si="503"/>
        <v>492.53</v>
      </c>
      <c r="K630" s="109">
        <f t="shared" si="504"/>
        <v>5</v>
      </c>
      <c r="L630" s="109">
        <f t="shared" si="505"/>
        <v>570.94000000000005</v>
      </c>
      <c r="M630" s="109">
        <f t="shared" si="506"/>
        <v>69.180000000000007</v>
      </c>
      <c r="N630" s="109">
        <f t="shared" si="507"/>
        <v>100</v>
      </c>
      <c r="O630" s="109">
        <f t="shared" si="508"/>
        <v>105</v>
      </c>
      <c r="P630" s="109">
        <f t="shared" si="509"/>
        <v>94.43</v>
      </c>
      <c r="Q630" s="109">
        <f t="shared" si="510"/>
        <v>109.54</v>
      </c>
      <c r="R630" s="109">
        <f t="shared" si="511"/>
        <v>127.06</v>
      </c>
      <c r="S630" s="109">
        <f t="shared" si="512"/>
        <v>180</v>
      </c>
      <c r="T630" s="109">
        <f t="shared" si="513"/>
        <v>0</v>
      </c>
      <c r="U630" s="109">
        <f t="shared" si="514"/>
        <v>0</v>
      </c>
      <c r="V630" s="109">
        <f t="shared" si="515"/>
        <v>651.85</v>
      </c>
      <c r="W630" s="109">
        <f t="shared" si="516"/>
        <v>2008</v>
      </c>
      <c r="X630" s="112"/>
      <c r="Y630" s="112"/>
    </row>
    <row r="631" spans="1:25" s="262" customFormat="1">
      <c r="A631" s="179">
        <v>464</v>
      </c>
      <c r="B631" s="106">
        <v>4118</v>
      </c>
      <c r="C631" s="106">
        <v>1</v>
      </c>
      <c r="D631" s="106">
        <v>1</v>
      </c>
      <c r="E631" s="107" t="s">
        <v>161</v>
      </c>
      <c r="F631" s="257" t="s">
        <v>1869</v>
      </c>
      <c r="G631" s="109">
        <f t="shared" si="500"/>
        <v>50</v>
      </c>
      <c r="H631" s="109">
        <f t="shared" si="501"/>
        <v>23.41</v>
      </c>
      <c r="I631" s="109">
        <f t="shared" si="502"/>
        <v>0</v>
      </c>
      <c r="J631" s="239">
        <f t="shared" si="503"/>
        <v>492.53</v>
      </c>
      <c r="K631" s="109">
        <f t="shared" si="504"/>
        <v>5</v>
      </c>
      <c r="L631" s="109">
        <f t="shared" si="505"/>
        <v>570.94000000000005</v>
      </c>
      <c r="M631" s="109">
        <f t="shared" si="506"/>
        <v>69.180000000000007</v>
      </c>
      <c r="N631" s="109">
        <f t="shared" si="507"/>
        <v>100</v>
      </c>
      <c r="O631" s="109">
        <f t="shared" si="508"/>
        <v>105</v>
      </c>
      <c r="P631" s="109">
        <f t="shared" si="509"/>
        <v>94.43</v>
      </c>
      <c r="Q631" s="109">
        <f t="shared" si="510"/>
        <v>109.54</v>
      </c>
      <c r="R631" s="109">
        <f t="shared" si="511"/>
        <v>127.06</v>
      </c>
      <c r="S631" s="109">
        <f t="shared" si="512"/>
        <v>180</v>
      </c>
      <c r="T631" s="109">
        <f t="shared" si="513"/>
        <v>0</v>
      </c>
      <c r="U631" s="109">
        <f t="shared" si="514"/>
        <v>0</v>
      </c>
      <c r="V631" s="109">
        <f t="shared" si="515"/>
        <v>651.85</v>
      </c>
      <c r="W631" s="109">
        <f t="shared" si="516"/>
        <v>2008</v>
      </c>
      <c r="X631" s="112"/>
      <c r="Y631" s="112"/>
    </row>
    <row r="632" spans="1:25" s="262" customFormat="1">
      <c r="A632" s="179">
        <v>471</v>
      </c>
      <c r="B632" s="106">
        <v>5081</v>
      </c>
      <c r="C632" s="106">
        <v>1</v>
      </c>
      <c r="D632" s="106">
        <v>1</v>
      </c>
      <c r="E632" s="107" t="s">
        <v>161</v>
      </c>
      <c r="F632" s="266" t="s">
        <v>1870</v>
      </c>
      <c r="G632" s="109">
        <f t="shared" si="500"/>
        <v>50</v>
      </c>
      <c r="H632" s="109">
        <f t="shared" si="501"/>
        <v>23.41</v>
      </c>
      <c r="I632" s="109">
        <f t="shared" si="502"/>
        <v>0</v>
      </c>
      <c r="J632" s="239">
        <f t="shared" si="503"/>
        <v>492.53</v>
      </c>
      <c r="K632" s="109">
        <f t="shared" si="504"/>
        <v>5</v>
      </c>
      <c r="L632" s="109">
        <f t="shared" si="505"/>
        <v>570.94000000000005</v>
      </c>
      <c r="M632" s="109">
        <f t="shared" si="506"/>
        <v>69.180000000000007</v>
      </c>
      <c r="N632" s="109">
        <f t="shared" si="507"/>
        <v>100</v>
      </c>
      <c r="O632" s="109">
        <f t="shared" si="508"/>
        <v>105</v>
      </c>
      <c r="P632" s="109">
        <f t="shared" si="509"/>
        <v>94.43</v>
      </c>
      <c r="Q632" s="109">
        <f t="shared" si="510"/>
        <v>109.54</v>
      </c>
      <c r="R632" s="109">
        <f t="shared" si="511"/>
        <v>127.06</v>
      </c>
      <c r="S632" s="109">
        <f t="shared" si="512"/>
        <v>180</v>
      </c>
      <c r="T632" s="109">
        <f t="shared" si="513"/>
        <v>0</v>
      </c>
      <c r="U632" s="109">
        <f t="shared" si="514"/>
        <v>0</v>
      </c>
      <c r="V632" s="109">
        <f t="shared" si="515"/>
        <v>651.85</v>
      </c>
      <c r="W632" s="109">
        <f t="shared" si="516"/>
        <v>2008</v>
      </c>
      <c r="X632" s="112"/>
      <c r="Y632" s="112"/>
    </row>
    <row r="633" spans="1:25" s="262" customFormat="1">
      <c r="A633" s="180">
        <v>518</v>
      </c>
      <c r="B633" s="110"/>
      <c r="C633" s="106">
        <v>1</v>
      </c>
      <c r="D633" s="106">
        <v>1</v>
      </c>
      <c r="E633" s="107" t="s">
        <v>161</v>
      </c>
      <c r="F633" s="264" t="s">
        <v>313</v>
      </c>
      <c r="G633" s="109">
        <f t="shared" si="500"/>
        <v>50</v>
      </c>
      <c r="H633" s="109">
        <f t="shared" si="501"/>
        <v>23.41</v>
      </c>
      <c r="I633" s="109">
        <f t="shared" si="502"/>
        <v>0</v>
      </c>
      <c r="J633" s="239">
        <f t="shared" si="503"/>
        <v>492.53</v>
      </c>
      <c r="K633" s="109">
        <f t="shared" si="504"/>
        <v>5</v>
      </c>
      <c r="L633" s="109">
        <f t="shared" si="505"/>
        <v>570.94000000000005</v>
      </c>
      <c r="M633" s="109">
        <f t="shared" si="506"/>
        <v>69.180000000000007</v>
      </c>
      <c r="N633" s="109">
        <f t="shared" si="507"/>
        <v>100</v>
      </c>
      <c r="O633" s="109">
        <f t="shared" si="508"/>
        <v>105</v>
      </c>
      <c r="P633" s="109">
        <f t="shared" si="509"/>
        <v>94.43</v>
      </c>
      <c r="Q633" s="109">
        <f t="shared" si="510"/>
        <v>109.54</v>
      </c>
      <c r="R633" s="109">
        <f t="shared" si="511"/>
        <v>127.06</v>
      </c>
      <c r="S633" s="109">
        <f t="shared" si="512"/>
        <v>180</v>
      </c>
      <c r="T633" s="109">
        <f t="shared" si="513"/>
        <v>0</v>
      </c>
      <c r="U633" s="109">
        <f t="shared" si="514"/>
        <v>280</v>
      </c>
      <c r="V633" s="109">
        <f t="shared" si="515"/>
        <v>371.85</v>
      </c>
      <c r="W633" s="109">
        <f t="shared" si="516"/>
        <v>2008</v>
      </c>
      <c r="X633" s="112"/>
      <c r="Y633" s="112"/>
    </row>
    <row r="634" spans="1:25" s="262" customFormat="1">
      <c r="A634" s="179">
        <v>519</v>
      </c>
      <c r="B634" s="106"/>
      <c r="C634" s="106">
        <v>1</v>
      </c>
      <c r="D634" s="106">
        <v>1</v>
      </c>
      <c r="E634" s="107" t="s">
        <v>161</v>
      </c>
      <c r="F634" s="108" t="s">
        <v>1140</v>
      </c>
      <c r="G634" s="109">
        <f t="shared" si="500"/>
        <v>50</v>
      </c>
      <c r="H634" s="109">
        <f t="shared" si="501"/>
        <v>23.41</v>
      </c>
      <c r="I634" s="109">
        <f t="shared" si="502"/>
        <v>0</v>
      </c>
      <c r="J634" s="239">
        <f t="shared" si="503"/>
        <v>492.53</v>
      </c>
      <c r="K634" s="109">
        <f t="shared" si="504"/>
        <v>5</v>
      </c>
      <c r="L634" s="109">
        <f t="shared" si="505"/>
        <v>570.94000000000005</v>
      </c>
      <c r="M634" s="109">
        <f t="shared" si="506"/>
        <v>69.180000000000007</v>
      </c>
      <c r="N634" s="109">
        <f t="shared" si="507"/>
        <v>100</v>
      </c>
      <c r="O634" s="109">
        <f t="shared" si="508"/>
        <v>105</v>
      </c>
      <c r="P634" s="109">
        <f t="shared" si="509"/>
        <v>94.43</v>
      </c>
      <c r="Q634" s="109">
        <f t="shared" si="510"/>
        <v>109.54</v>
      </c>
      <c r="R634" s="109">
        <f t="shared" si="511"/>
        <v>127.06</v>
      </c>
      <c r="S634" s="109">
        <f t="shared" si="512"/>
        <v>180</v>
      </c>
      <c r="T634" s="109">
        <f t="shared" si="513"/>
        <v>124.97</v>
      </c>
      <c r="U634" s="109">
        <f t="shared" si="514"/>
        <v>280</v>
      </c>
      <c r="V634" s="109">
        <f t="shared" si="515"/>
        <v>246.88</v>
      </c>
      <c r="W634" s="109">
        <f t="shared" si="516"/>
        <v>2008</v>
      </c>
      <c r="X634" s="112"/>
      <c r="Y634" s="112"/>
    </row>
    <row r="635" spans="1:25" s="262" customFormat="1">
      <c r="A635" s="179">
        <v>520</v>
      </c>
      <c r="B635" s="106"/>
      <c r="C635" s="106">
        <v>1</v>
      </c>
      <c r="D635" s="106">
        <v>1</v>
      </c>
      <c r="E635" s="107" t="s">
        <v>161</v>
      </c>
      <c r="F635" s="108" t="s">
        <v>1152</v>
      </c>
      <c r="G635" s="109">
        <f t="shared" si="500"/>
        <v>50</v>
      </c>
      <c r="H635" s="109">
        <f t="shared" si="501"/>
        <v>23.41</v>
      </c>
      <c r="I635" s="109">
        <f t="shared" si="502"/>
        <v>0</v>
      </c>
      <c r="J635" s="239">
        <f t="shared" si="503"/>
        <v>492.53</v>
      </c>
      <c r="K635" s="109">
        <f t="shared" si="504"/>
        <v>5</v>
      </c>
      <c r="L635" s="109">
        <f t="shared" si="505"/>
        <v>570.94000000000005</v>
      </c>
      <c r="M635" s="109">
        <f t="shared" si="506"/>
        <v>69.180000000000007</v>
      </c>
      <c r="N635" s="109">
        <f t="shared" si="507"/>
        <v>100</v>
      </c>
      <c r="O635" s="109">
        <f t="shared" si="508"/>
        <v>105</v>
      </c>
      <c r="P635" s="109">
        <f t="shared" si="509"/>
        <v>94.43</v>
      </c>
      <c r="Q635" s="109">
        <f t="shared" si="510"/>
        <v>109.54</v>
      </c>
      <c r="R635" s="109">
        <f t="shared" si="511"/>
        <v>127.06</v>
      </c>
      <c r="S635" s="109">
        <f t="shared" si="512"/>
        <v>180</v>
      </c>
      <c r="T635" s="109">
        <f t="shared" si="513"/>
        <v>124.24</v>
      </c>
      <c r="U635" s="109">
        <f t="shared" si="514"/>
        <v>280</v>
      </c>
      <c r="V635" s="109">
        <f t="shared" si="515"/>
        <v>247.61</v>
      </c>
      <c r="W635" s="109">
        <f t="shared" si="516"/>
        <v>2008</v>
      </c>
      <c r="X635" s="112"/>
      <c r="Y635" s="112"/>
    </row>
    <row r="636" spans="1:25" s="262" customFormat="1">
      <c r="A636" s="180">
        <v>435</v>
      </c>
      <c r="B636" s="110"/>
      <c r="C636" s="106">
        <v>1</v>
      </c>
      <c r="D636" s="106">
        <v>1</v>
      </c>
      <c r="E636" s="107" t="s">
        <v>160</v>
      </c>
      <c r="F636" s="108" t="s">
        <v>1280</v>
      </c>
      <c r="G636" s="109">
        <f t="shared" si="500"/>
        <v>50</v>
      </c>
      <c r="H636" s="109">
        <f t="shared" si="501"/>
        <v>32.17</v>
      </c>
      <c r="I636" s="109">
        <f t="shared" si="502"/>
        <v>0</v>
      </c>
      <c r="J636" s="239">
        <f t="shared" si="503"/>
        <v>587.77</v>
      </c>
      <c r="K636" s="109">
        <f t="shared" si="504"/>
        <v>5</v>
      </c>
      <c r="L636" s="109">
        <f t="shared" si="505"/>
        <v>674.94</v>
      </c>
      <c r="M636" s="109">
        <f t="shared" si="506"/>
        <v>81.39</v>
      </c>
      <c r="N636" s="109">
        <f t="shared" si="507"/>
        <v>100</v>
      </c>
      <c r="O636" s="109">
        <f t="shared" si="508"/>
        <v>110</v>
      </c>
      <c r="P636" s="109">
        <f t="shared" si="509"/>
        <v>113.02</v>
      </c>
      <c r="Q636" s="109">
        <f t="shared" si="510"/>
        <v>131.11000000000001</v>
      </c>
      <c r="R636" s="109">
        <f t="shared" si="511"/>
        <v>152.08000000000001</v>
      </c>
      <c r="S636" s="109">
        <f t="shared" si="512"/>
        <v>210</v>
      </c>
      <c r="T636" s="109">
        <f t="shared" si="513"/>
        <v>130.37</v>
      </c>
      <c r="U636" s="109">
        <f t="shared" si="514"/>
        <v>280</v>
      </c>
      <c r="V636" s="109">
        <f t="shared" si="515"/>
        <v>1025.0899999999999</v>
      </c>
      <c r="W636" s="109">
        <f t="shared" si="516"/>
        <v>3008</v>
      </c>
      <c r="X636" s="112"/>
      <c r="Y636" s="112"/>
    </row>
    <row r="637" spans="1:25" s="262" customFormat="1">
      <c r="A637" s="179">
        <v>522</v>
      </c>
      <c r="B637" s="106"/>
      <c r="C637" s="106">
        <v>1</v>
      </c>
      <c r="D637" s="106">
        <v>1</v>
      </c>
      <c r="E637" s="107" t="s">
        <v>161</v>
      </c>
      <c r="F637" s="108" t="s">
        <v>315</v>
      </c>
      <c r="G637" s="109">
        <f t="shared" si="500"/>
        <v>50</v>
      </c>
      <c r="H637" s="109">
        <f t="shared" si="501"/>
        <v>23.41</v>
      </c>
      <c r="I637" s="109">
        <f t="shared" si="502"/>
        <v>0</v>
      </c>
      <c r="J637" s="239">
        <f t="shared" si="503"/>
        <v>492.53</v>
      </c>
      <c r="K637" s="109">
        <f t="shared" si="504"/>
        <v>5</v>
      </c>
      <c r="L637" s="109">
        <f t="shared" si="505"/>
        <v>570.94000000000005</v>
      </c>
      <c r="M637" s="109">
        <f t="shared" si="506"/>
        <v>69.180000000000007</v>
      </c>
      <c r="N637" s="109">
        <f t="shared" si="507"/>
        <v>100</v>
      </c>
      <c r="O637" s="109">
        <f t="shared" si="508"/>
        <v>105</v>
      </c>
      <c r="P637" s="109">
        <f t="shared" si="509"/>
        <v>94.43</v>
      </c>
      <c r="Q637" s="109">
        <f t="shared" si="510"/>
        <v>109.54</v>
      </c>
      <c r="R637" s="109">
        <f t="shared" si="511"/>
        <v>127.06</v>
      </c>
      <c r="S637" s="109">
        <f t="shared" si="512"/>
        <v>180</v>
      </c>
      <c r="T637" s="109">
        <f t="shared" si="513"/>
        <v>0</v>
      </c>
      <c r="U637" s="109">
        <f t="shared" si="514"/>
        <v>280</v>
      </c>
      <c r="V637" s="109">
        <f t="shared" si="515"/>
        <v>371.85</v>
      </c>
      <c r="W637" s="109">
        <f t="shared" si="516"/>
        <v>2008</v>
      </c>
      <c r="X637" s="112"/>
      <c r="Y637" s="112"/>
    </row>
    <row r="638" spans="1:25" s="262" customFormat="1">
      <c r="A638" s="179">
        <v>523</v>
      </c>
      <c r="B638" s="106"/>
      <c r="C638" s="106">
        <v>1</v>
      </c>
      <c r="D638" s="106">
        <v>1</v>
      </c>
      <c r="E638" s="107" t="s">
        <v>161</v>
      </c>
      <c r="F638" s="264" t="s">
        <v>404</v>
      </c>
      <c r="G638" s="109">
        <f t="shared" si="500"/>
        <v>50</v>
      </c>
      <c r="H638" s="109">
        <f t="shared" si="501"/>
        <v>23.41</v>
      </c>
      <c r="I638" s="109">
        <f t="shared" si="502"/>
        <v>0</v>
      </c>
      <c r="J638" s="239">
        <f t="shared" si="503"/>
        <v>492.53</v>
      </c>
      <c r="K638" s="109">
        <f t="shared" si="504"/>
        <v>5</v>
      </c>
      <c r="L638" s="109">
        <f t="shared" si="505"/>
        <v>570.94000000000005</v>
      </c>
      <c r="M638" s="109">
        <f t="shared" si="506"/>
        <v>69.180000000000007</v>
      </c>
      <c r="N638" s="109">
        <f t="shared" si="507"/>
        <v>100</v>
      </c>
      <c r="O638" s="109">
        <f t="shared" si="508"/>
        <v>105</v>
      </c>
      <c r="P638" s="109">
        <f t="shared" si="509"/>
        <v>94.43</v>
      </c>
      <c r="Q638" s="109">
        <f t="shared" si="510"/>
        <v>109.54</v>
      </c>
      <c r="R638" s="109">
        <f t="shared" si="511"/>
        <v>127.06</v>
      </c>
      <c r="S638" s="109">
        <f t="shared" si="512"/>
        <v>180</v>
      </c>
      <c r="T638" s="109">
        <f>IF(F638="VACANTE",0,VLOOKUP(F638,HOMO,8,0))</f>
        <v>0</v>
      </c>
      <c r="U638" s="109">
        <f>IF(F638="VACANTE",0,VLOOKUP(F638,HOMO,9,0))</f>
        <v>0</v>
      </c>
      <c r="V638" s="109">
        <f t="shared" si="515"/>
        <v>651.85</v>
      </c>
      <c r="W638" s="109">
        <f t="shared" si="516"/>
        <v>2008</v>
      </c>
      <c r="X638" s="112"/>
      <c r="Y638" s="112"/>
    </row>
    <row r="639" spans="1:25" s="262" customFormat="1">
      <c r="A639" s="179">
        <v>524</v>
      </c>
      <c r="B639" s="106"/>
      <c r="C639" s="106">
        <v>1</v>
      </c>
      <c r="D639" s="106">
        <v>1</v>
      </c>
      <c r="E639" s="107" t="s">
        <v>160</v>
      </c>
      <c r="F639" s="108" t="s">
        <v>365</v>
      </c>
      <c r="G639" s="109">
        <f t="shared" si="500"/>
        <v>50</v>
      </c>
      <c r="H639" s="109">
        <f t="shared" si="501"/>
        <v>32.17</v>
      </c>
      <c r="I639" s="109">
        <f t="shared" si="502"/>
        <v>0</v>
      </c>
      <c r="J639" s="239">
        <f t="shared" si="503"/>
        <v>587.77</v>
      </c>
      <c r="K639" s="109">
        <f t="shared" si="504"/>
        <v>5</v>
      </c>
      <c r="L639" s="109">
        <f t="shared" si="505"/>
        <v>674.94</v>
      </c>
      <c r="M639" s="109">
        <f t="shared" si="506"/>
        <v>81.39</v>
      </c>
      <c r="N639" s="109">
        <f t="shared" si="507"/>
        <v>100</v>
      </c>
      <c r="O639" s="109">
        <f t="shared" si="508"/>
        <v>110</v>
      </c>
      <c r="P639" s="109">
        <f t="shared" si="509"/>
        <v>113.02</v>
      </c>
      <c r="Q639" s="109">
        <f t="shared" si="510"/>
        <v>131.11000000000001</v>
      </c>
      <c r="R639" s="109">
        <f t="shared" si="511"/>
        <v>152.08000000000001</v>
      </c>
      <c r="S639" s="109">
        <f t="shared" si="512"/>
        <v>210</v>
      </c>
      <c r="T639" s="109">
        <f t="shared" si="513"/>
        <v>130.37</v>
      </c>
      <c r="U639" s="109">
        <f t="shared" si="514"/>
        <v>280</v>
      </c>
      <c r="V639" s="109">
        <f t="shared" si="515"/>
        <v>1025.0899999999999</v>
      </c>
      <c r="W639" s="109">
        <f t="shared" si="516"/>
        <v>3008</v>
      </c>
      <c r="X639" s="112"/>
      <c r="Y639" s="112"/>
    </row>
    <row r="640" spans="1:25" s="262" customFormat="1">
      <c r="A640" s="179">
        <v>420</v>
      </c>
      <c r="B640" s="106"/>
      <c r="C640" s="106">
        <v>1</v>
      </c>
      <c r="D640" s="106">
        <v>1</v>
      </c>
      <c r="E640" s="107" t="s">
        <v>161</v>
      </c>
      <c r="F640" s="108" t="s">
        <v>1360</v>
      </c>
      <c r="G640" s="109">
        <f t="shared" si="500"/>
        <v>50</v>
      </c>
      <c r="H640" s="109">
        <f t="shared" si="501"/>
        <v>23.41</v>
      </c>
      <c r="I640" s="109">
        <f t="shared" si="502"/>
        <v>0</v>
      </c>
      <c r="J640" s="239">
        <f t="shared" si="503"/>
        <v>492.53</v>
      </c>
      <c r="K640" s="109">
        <f t="shared" si="504"/>
        <v>5</v>
      </c>
      <c r="L640" s="109">
        <f t="shared" si="505"/>
        <v>570.94000000000005</v>
      </c>
      <c r="M640" s="109">
        <f t="shared" si="506"/>
        <v>69.180000000000007</v>
      </c>
      <c r="N640" s="109">
        <f t="shared" si="507"/>
        <v>100</v>
      </c>
      <c r="O640" s="109">
        <f t="shared" si="508"/>
        <v>105</v>
      </c>
      <c r="P640" s="109">
        <f t="shared" si="509"/>
        <v>94.43</v>
      </c>
      <c r="Q640" s="109">
        <f t="shared" si="510"/>
        <v>109.54</v>
      </c>
      <c r="R640" s="109">
        <f t="shared" si="511"/>
        <v>127.06</v>
      </c>
      <c r="S640" s="109">
        <f t="shared" si="512"/>
        <v>180</v>
      </c>
      <c r="T640" s="109">
        <f t="shared" si="513"/>
        <v>0</v>
      </c>
      <c r="U640" s="109">
        <f t="shared" si="514"/>
        <v>0</v>
      </c>
      <c r="V640" s="109">
        <f t="shared" si="515"/>
        <v>651.85</v>
      </c>
      <c r="W640" s="109">
        <f t="shared" si="516"/>
        <v>2008</v>
      </c>
      <c r="X640" s="112"/>
      <c r="Y640" s="112"/>
    </row>
    <row r="641" spans="1:25" s="262" customFormat="1">
      <c r="A641" s="179">
        <v>32</v>
      </c>
      <c r="B641" s="106"/>
      <c r="C641" s="106">
        <v>1</v>
      </c>
      <c r="D641" s="106">
        <v>0</v>
      </c>
      <c r="E641" s="107" t="s">
        <v>161</v>
      </c>
      <c r="F641" s="108" t="s">
        <v>364</v>
      </c>
      <c r="G641" s="109">
        <f>VLOOKUP(E641,REMU,3,0)</f>
        <v>50</v>
      </c>
      <c r="H641" s="109">
        <f>VLOOKUP(E641,REMU,4,0)</f>
        <v>23.41</v>
      </c>
      <c r="I641" s="109">
        <f>VLOOKUP(E641,REMU,8,0)</f>
        <v>0</v>
      </c>
      <c r="J641" s="239">
        <f>VLOOKUP(E641,REMU,7,0)</f>
        <v>492.53</v>
      </c>
      <c r="K641" s="109">
        <f>VLOOKUP(E641,REMU,10,0)</f>
        <v>5</v>
      </c>
      <c r="L641" s="109">
        <f>SUM(G641:K641)</f>
        <v>570.94000000000005</v>
      </c>
      <c r="M641" s="109">
        <f>VLOOKUP(E641,REMU,12,0)</f>
        <v>69.180000000000007</v>
      </c>
      <c r="N641" s="109">
        <f>VLOOKUP(E641,REMU,13,0)</f>
        <v>100</v>
      </c>
      <c r="O641" s="109">
        <f>VLOOKUP(E641,REMU,19,0)</f>
        <v>105</v>
      </c>
      <c r="P641" s="109">
        <f>VLOOKUP(E641,REMU,16,0)</f>
        <v>94.43</v>
      </c>
      <c r="Q641" s="109">
        <f>VLOOKUP(E641,REMU,17,0)</f>
        <v>109.54</v>
      </c>
      <c r="R641" s="109">
        <f>VLOOKUP(E641,REMU,18,0)</f>
        <v>127.06</v>
      </c>
      <c r="S641" s="109">
        <f>VLOOKUP(E641,DSUP,2,FALSE)</f>
        <v>180</v>
      </c>
      <c r="T641" s="109">
        <f>IF(F641="VACANTE",0,VLOOKUP(F641,HOMO,8,0))</f>
        <v>0</v>
      </c>
      <c r="U641" s="109">
        <f>IF(F641="VACANTE",0,VLOOKUP(F641,HOMO,9,0))</f>
        <v>0</v>
      </c>
      <c r="V641" s="109">
        <f t="shared" si="515"/>
        <v>0</v>
      </c>
      <c r="W641" s="109">
        <f t="shared" si="516"/>
        <v>1356.15</v>
      </c>
      <c r="X641" s="112"/>
      <c r="Y641" s="112"/>
    </row>
    <row r="642" spans="1:25" s="262" customFormat="1">
      <c r="A642" s="179">
        <v>526</v>
      </c>
      <c r="B642" s="106"/>
      <c r="C642" s="106">
        <v>1</v>
      </c>
      <c r="D642" s="106">
        <v>0</v>
      </c>
      <c r="E642" s="107" t="s">
        <v>644</v>
      </c>
      <c r="F642" s="262" t="s">
        <v>364</v>
      </c>
      <c r="G642" s="109">
        <f t="shared" si="500"/>
        <v>25</v>
      </c>
      <c r="H642" s="109">
        <f t="shared" si="501"/>
        <v>14.37</v>
      </c>
      <c r="I642" s="109">
        <f t="shared" si="502"/>
        <v>0</v>
      </c>
      <c r="J642" s="239">
        <f t="shared" si="503"/>
        <v>343.6</v>
      </c>
      <c r="K642" s="109">
        <f t="shared" si="504"/>
        <v>0</v>
      </c>
      <c r="L642" s="109">
        <f t="shared" si="505"/>
        <v>382.97</v>
      </c>
      <c r="M642" s="109">
        <f t="shared" si="506"/>
        <v>40.700000000000003</v>
      </c>
      <c r="N642" s="109">
        <f t="shared" si="507"/>
        <v>100</v>
      </c>
      <c r="O642" s="109">
        <f t="shared" si="508"/>
        <v>30</v>
      </c>
      <c r="P642" s="109">
        <f t="shared" si="509"/>
        <v>63.79</v>
      </c>
      <c r="Q642" s="109">
        <f t="shared" si="510"/>
        <v>74</v>
      </c>
      <c r="R642" s="109">
        <f t="shared" si="511"/>
        <v>85.84</v>
      </c>
      <c r="S642" s="109">
        <f t="shared" si="512"/>
        <v>80</v>
      </c>
      <c r="T642" s="109">
        <f>IF(F642="VACANTE",0,VLOOKUP(F642,HOMO,8,0))</f>
        <v>0</v>
      </c>
      <c r="U642" s="109">
        <f>IF(F642="VACANTE",0,VLOOKUP(F642,HOMO,9,0))</f>
        <v>0</v>
      </c>
      <c r="V642" s="109">
        <f t="shared" ref="V642:V663" si="517">+IF(D642=0,0,(VLOOKUP(E642,CATE,2,0)-L642-SUM(M642:U642)))</f>
        <v>0</v>
      </c>
      <c r="W642" s="109">
        <f t="shared" si="516"/>
        <v>857.3</v>
      </c>
      <c r="X642" s="112"/>
      <c r="Y642" s="112"/>
    </row>
    <row r="643" spans="1:25" s="262" customFormat="1">
      <c r="A643" s="179">
        <v>527</v>
      </c>
      <c r="B643" s="106"/>
      <c r="C643" s="106">
        <v>1</v>
      </c>
      <c r="D643" s="106">
        <v>1</v>
      </c>
      <c r="E643" s="107" t="s">
        <v>644</v>
      </c>
      <c r="F643" s="108" t="s">
        <v>147</v>
      </c>
      <c r="G643" s="109">
        <f t="shared" si="500"/>
        <v>25</v>
      </c>
      <c r="H643" s="109">
        <f t="shared" si="501"/>
        <v>14.37</v>
      </c>
      <c r="I643" s="109">
        <f t="shared" si="502"/>
        <v>0</v>
      </c>
      <c r="J643" s="239">
        <f t="shared" si="503"/>
        <v>343.6</v>
      </c>
      <c r="K643" s="109">
        <f t="shared" si="504"/>
        <v>0</v>
      </c>
      <c r="L643" s="109">
        <f t="shared" si="505"/>
        <v>382.97</v>
      </c>
      <c r="M643" s="109">
        <f t="shared" si="506"/>
        <v>40.700000000000003</v>
      </c>
      <c r="N643" s="109">
        <f t="shared" si="507"/>
        <v>100</v>
      </c>
      <c r="O643" s="109">
        <f t="shared" si="508"/>
        <v>30</v>
      </c>
      <c r="P643" s="109">
        <f t="shared" si="509"/>
        <v>63.79</v>
      </c>
      <c r="Q643" s="109">
        <f t="shared" si="510"/>
        <v>74</v>
      </c>
      <c r="R643" s="109">
        <f t="shared" si="511"/>
        <v>85.84</v>
      </c>
      <c r="S643" s="109">
        <f t="shared" si="512"/>
        <v>80</v>
      </c>
      <c r="T643" s="109">
        <f t="shared" si="513"/>
        <v>20.29</v>
      </c>
      <c r="U643" s="109">
        <f t="shared" si="514"/>
        <v>140</v>
      </c>
      <c r="V643" s="109">
        <f t="shared" si="517"/>
        <v>-13.59</v>
      </c>
      <c r="W643" s="109">
        <f t="shared" si="516"/>
        <v>1004</v>
      </c>
      <c r="X643" s="112"/>
      <c r="Y643" s="112"/>
    </row>
    <row r="644" spans="1:25" s="262" customFormat="1">
      <c r="A644" s="179">
        <v>528</v>
      </c>
      <c r="B644" s="106"/>
      <c r="C644" s="106">
        <v>1</v>
      </c>
      <c r="D644" s="106">
        <v>1</v>
      </c>
      <c r="E644" s="107" t="s">
        <v>644</v>
      </c>
      <c r="F644" s="108" t="s">
        <v>1344</v>
      </c>
      <c r="G644" s="109">
        <f t="shared" si="500"/>
        <v>25</v>
      </c>
      <c r="H644" s="109">
        <f t="shared" si="501"/>
        <v>14.37</v>
      </c>
      <c r="I644" s="109">
        <f t="shared" si="502"/>
        <v>0</v>
      </c>
      <c r="J644" s="239">
        <f t="shared" si="503"/>
        <v>343.6</v>
      </c>
      <c r="K644" s="109">
        <f t="shared" si="504"/>
        <v>0</v>
      </c>
      <c r="L644" s="109">
        <f t="shared" si="505"/>
        <v>382.97</v>
      </c>
      <c r="M644" s="109">
        <f t="shared" si="506"/>
        <v>40.700000000000003</v>
      </c>
      <c r="N644" s="109">
        <f t="shared" si="507"/>
        <v>100</v>
      </c>
      <c r="O644" s="109">
        <f t="shared" si="508"/>
        <v>30</v>
      </c>
      <c r="P644" s="109">
        <f t="shared" si="509"/>
        <v>63.79</v>
      </c>
      <c r="Q644" s="109">
        <f t="shared" si="510"/>
        <v>74</v>
      </c>
      <c r="R644" s="109">
        <f t="shared" si="511"/>
        <v>85.84</v>
      </c>
      <c r="S644" s="109">
        <f t="shared" si="512"/>
        <v>80</v>
      </c>
      <c r="T644" s="109">
        <f t="shared" si="513"/>
        <v>29.34</v>
      </c>
      <c r="U644" s="109">
        <f t="shared" si="514"/>
        <v>140</v>
      </c>
      <c r="V644" s="109">
        <f t="shared" si="517"/>
        <v>-22.64</v>
      </c>
      <c r="W644" s="109">
        <f t="shared" si="516"/>
        <v>1004</v>
      </c>
      <c r="X644" s="112"/>
      <c r="Y644" s="112"/>
    </row>
    <row r="645" spans="1:25" s="262" customFormat="1">
      <c r="A645" s="180">
        <v>529</v>
      </c>
      <c r="B645" s="110"/>
      <c r="C645" s="106">
        <v>1</v>
      </c>
      <c r="D645" s="106">
        <v>0</v>
      </c>
      <c r="E645" s="107" t="s">
        <v>644</v>
      </c>
      <c r="F645" s="108" t="s">
        <v>364</v>
      </c>
      <c r="G645" s="109">
        <f t="shared" si="500"/>
        <v>25</v>
      </c>
      <c r="H645" s="109">
        <f t="shared" si="501"/>
        <v>14.37</v>
      </c>
      <c r="I645" s="109">
        <f t="shared" si="502"/>
        <v>0</v>
      </c>
      <c r="J645" s="239">
        <f t="shared" si="503"/>
        <v>343.6</v>
      </c>
      <c r="K645" s="109">
        <f t="shared" si="504"/>
        <v>0</v>
      </c>
      <c r="L645" s="109">
        <f t="shared" si="505"/>
        <v>382.97</v>
      </c>
      <c r="M645" s="109">
        <f t="shared" si="506"/>
        <v>40.700000000000003</v>
      </c>
      <c r="N645" s="109">
        <f t="shared" si="507"/>
        <v>100</v>
      </c>
      <c r="O645" s="109">
        <f t="shared" si="508"/>
        <v>30</v>
      </c>
      <c r="P645" s="109">
        <f t="shared" si="509"/>
        <v>63.79</v>
      </c>
      <c r="Q645" s="109">
        <f t="shared" si="510"/>
        <v>74</v>
      </c>
      <c r="R645" s="109">
        <f t="shared" si="511"/>
        <v>85.84</v>
      </c>
      <c r="S645" s="109">
        <f t="shared" si="512"/>
        <v>80</v>
      </c>
      <c r="T645" s="109">
        <f t="shared" si="513"/>
        <v>0</v>
      </c>
      <c r="U645" s="109">
        <f t="shared" si="514"/>
        <v>0</v>
      </c>
      <c r="V645" s="109">
        <f t="shared" si="517"/>
        <v>0</v>
      </c>
      <c r="W645" s="109">
        <f t="shared" si="516"/>
        <v>857.3</v>
      </c>
      <c r="X645" s="112"/>
      <c r="Y645" s="112"/>
    </row>
    <row r="646" spans="1:25" s="262" customFormat="1">
      <c r="A646" s="179">
        <v>530</v>
      </c>
      <c r="B646" s="106"/>
      <c r="C646" s="106">
        <v>1</v>
      </c>
      <c r="D646" s="106">
        <v>1</v>
      </c>
      <c r="E646" s="107" t="s">
        <v>644</v>
      </c>
      <c r="F646" s="108" t="s">
        <v>148</v>
      </c>
      <c r="G646" s="109">
        <f t="shared" si="500"/>
        <v>25</v>
      </c>
      <c r="H646" s="109">
        <f t="shared" si="501"/>
        <v>14.37</v>
      </c>
      <c r="I646" s="109">
        <f t="shared" si="502"/>
        <v>0</v>
      </c>
      <c r="J646" s="239">
        <f t="shared" si="503"/>
        <v>343.6</v>
      </c>
      <c r="K646" s="109">
        <f t="shared" si="504"/>
        <v>0</v>
      </c>
      <c r="L646" s="109">
        <f t="shared" si="505"/>
        <v>382.97</v>
      </c>
      <c r="M646" s="109">
        <f t="shared" si="506"/>
        <v>40.700000000000003</v>
      </c>
      <c r="N646" s="109">
        <f t="shared" si="507"/>
        <v>100</v>
      </c>
      <c r="O646" s="109">
        <f t="shared" si="508"/>
        <v>30</v>
      </c>
      <c r="P646" s="109">
        <f t="shared" si="509"/>
        <v>63.79</v>
      </c>
      <c r="Q646" s="109">
        <f t="shared" si="510"/>
        <v>74</v>
      </c>
      <c r="R646" s="109">
        <f t="shared" si="511"/>
        <v>85.84</v>
      </c>
      <c r="S646" s="109">
        <f t="shared" si="512"/>
        <v>80</v>
      </c>
      <c r="T646" s="109">
        <f t="shared" si="513"/>
        <v>25.2</v>
      </c>
      <c r="U646" s="109">
        <f t="shared" si="514"/>
        <v>140</v>
      </c>
      <c r="V646" s="109">
        <f t="shared" si="517"/>
        <v>-18.5</v>
      </c>
      <c r="W646" s="109">
        <f t="shared" si="516"/>
        <v>1004</v>
      </c>
      <c r="X646" s="112"/>
      <c r="Y646" s="112"/>
    </row>
    <row r="647" spans="1:25" s="262" customFormat="1">
      <c r="A647" s="179">
        <v>531</v>
      </c>
      <c r="B647" s="106"/>
      <c r="C647" s="106">
        <v>1</v>
      </c>
      <c r="D647" s="106">
        <v>1</v>
      </c>
      <c r="E647" s="107" t="s">
        <v>644</v>
      </c>
      <c r="F647" s="108" t="s">
        <v>1329</v>
      </c>
      <c r="G647" s="109">
        <f t="shared" si="500"/>
        <v>25</v>
      </c>
      <c r="H647" s="109">
        <f t="shared" si="501"/>
        <v>14.37</v>
      </c>
      <c r="I647" s="109">
        <f t="shared" si="502"/>
        <v>0</v>
      </c>
      <c r="J647" s="239">
        <f t="shared" si="503"/>
        <v>343.6</v>
      </c>
      <c r="K647" s="109">
        <f t="shared" si="504"/>
        <v>0</v>
      </c>
      <c r="L647" s="109">
        <f t="shared" si="505"/>
        <v>382.97</v>
      </c>
      <c r="M647" s="109">
        <f t="shared" si="506"/>
        <v>40.700000000000003</v>
      </c>
      <c r="N647" s="109">
        <f t="shared" si="507"/>
        <v>100</v>
      </c>
      <c r="O647" s="109">
        <f t="shared" si="508"/>
        <v>30</v>
      </c>
      <c r="P647" s="109">
        <f t="shared" si="509"/>
        <v>63.79</v>
      </c>
      <c r="Q647" s="109">
        <f t="shared" si="510"/>
        <v>74</v>
      </c>
      <c r="R647" s="109">
        <f t="shared" si="511"/>
        <v>85.84</v>
      </c>
      <c r="S647" s="109">
        <f t="shared" si="512"/>
        <v>80</v>
      </c>
      <c r="T647" s="109">
        <f t="shared" si="513"/>
        <v>14.7</v>
      </c>
      <c r="U647" s="109">
        <f t="shared" si="514"/>
        <v>140</v>
      </c>
      <c r="V647" s="109">
        <f t="shared" si="517"/>
        <v>-8</v>
      </c>
      <c r="W647" s="109">
        <f t="shared" si="516"/>
        <v>1004</v>
      </c>
      <c r="X647" s="112"/>
      <c r="Y647" s="112"/>
    </row>
    <row r="648" spans="1:25" s="262" customFormat="1">
      <c r="A648" s="179">
        <v>532</v>
      </c>
      <c r="B648" s="106"/>
      <c r="C648" s="106">
        <v>1</v>
      </c>
      <c r="D648" s="106">
        <v>2</v>
      </c>
      <c r="E648" s="107" t="s">
        <v>644</v>
      </c>
      <c r="F648" s="262" t="s">
        <v>364</v>
      </c>
      <c r="G648" s="109">
        <f t="shared" si="500"/>
        <v>25</v>
      </c>
      <c r="H648" s="109">
        <f t="shared" si="501"/>
        <v>14.37</v>
      </c>
      <c r="I648" s="109">
        <f t="shared" si="502"/>
        <v>0</v>
      </c>
      <c r="J648" s="239">
        <f t="shared" si="503"/>
        <v>343.6</v>
      </c>
      <c r="K648" s="109">
        <f t="shared" si="504"/>
        <v>0</v>
      </c>
      <c r="L648" s="109">
        <f t="shared" si="505"/>
        <v>382.97</v>
      </c>
      <c r="M648" s="109">
        <f t="shared" si="506"/>
        <v>40.700000000000003</v>
      </c>
      <c r="N648" s="109">
        <f t="shared" si="507"/>
        <v>100</v>
      </c>
      <c r="O648" s="109">
        <f t="shared" si="508"/>
        <v>30</v>
      </c>
      <c r="P648" s="109">
        <f t="shared" si="509"/>
        <v>63.79</v>
      </c>
      <c r="Q648" s="109">
        <f t="shared" si="510"/>
        <v>74</v>
      </c>
      <c r="R648" s="109">
        <f t="shared" si="511"/>
        <v>85.84</v>
      </c>
      <c r="S648" s="109">
        <f t="shared" si="512"/>
        <v>80</v>
      </c>
      <c r="T648" s="109">
        <f>IF(F648="VACANTE",0,VLOOKUP(F648,HOMO,8,0))</f>
        <v>0</v>
      </c>
      <c r="U648" s="109">
        <f>IF(F648="VACANTE",0,VLOOKUP(F648,HOMO,9,0))</f>
        <v>0</v>
      </c>
      <c r="V648" s="109">
        <f t="shared" si="517"/>
        <v>146.69999999999999</v>
      </c>
      <c r="W648" s="109">
        <f t="shared" si="516"/>
        <v>1004</v>
      </c>
      <c r="X648" s="112"/>
      <c r="Y648" s="112"/>
    </row>
    <row r="649" spans="1:25" s="262" customFormat="1">
      <c r="A649" s="179">
        <v>533</v>
      </c>
      <c r="B649" s="106"/>
      <c r="C649" s="106">
        <v>1</v>
      </c>
      <c r="D649" s="106">
        <v>1</v>
      </c>
      <c r="E649" s="107" t="s">
        <v>644</v>
      </c>
      <c r="F649" s="108" t="s">
        <v>150</v>
      </c>
      <c r="G649" s="109">
        <f t="shared" si="500"/>
        <v>25</v>
      </c>
      <c r="H649" s="109">
        <f t="shared" si="501"/>
        <v>14.37</v>
      </c>
      <c r="I649" s="109">
        <f t="shared" si="502"/>
        <v>0</v>
      </c>
      <c r="J649" s="239">
        <f t="shared" si="503"/>
        <v>343.6</v>
      </c>
      <c r="K649" s="109">
        <f t="shared" si="504"/>
        <v>0</v>
      </c>
      <c r="L649" s="109">
        <f t="shared" si="505"/>
        <v>382.97</v>
      </c>
      <c r="M649" s="109">
        <f t="shared" si="506"/>
        <v>40.700000000000003</v>
      </c>
      <c r="N649" s="109">
        <f t="shared" si="507"/>
        <v>100</v>
      </c>
      <c r="O649" s="109">
        <f t="shared" si="508"/>
        <v>30</v>
      </c>
      <c r="P649" s="109">
        <f t="shared" si="509"/>
        <v>63.79</v>
      </c>
      <c r="Q649" s="109">
        <f t="shared" si="510"/>
        <v>74</v>
      </c>
      <c r="R649" s="109">
        <f t="shared" si="511"/>
        <v>85.84</v>
      </c>
      <c r="S649" s="109">
        <f t="shared" si="512"/>
        <v>80</v>
      </c>
      <c r="T649" s="109">
        <f t="shared" si="513"/>
        <v>29.34</v>
      </c>
      <c r="U649" s="109">
        <f t="shared" si="514"/>
        <v>140</v>
      </c>
      <c r="V649" s="109">
        <f t="shared" si="517"/>
        <v>-22.64</v>
      </c>
      <c r="W649" s="109">
        <f t="shared" si="516"/>
        <v>1004</v>
      </c>
      <c r="X649" s="112"/>
      <c r="Y649" s="112"/>
    </row>
    <row r="650" spans="1:25" s="262" customFormat="1">
      <c r="A650" s="179">
        <v>848</v>
      </c>
      <c r="B650" s="106"/>
      <c r="C650" s="106">
        <v>1</v>
      </c>
      <c r="D650" s="106">
        <v>2</v>
      </c>
      <c r="E650" s="107" t="s">
        <v>161</v>
      </c>
      <c r="F650" s="108" t="s">
        <v>364</v>
      </c>
      <c r="G650" s="109">
        <f t="shared" si="500"/>
        <v>50</v>
      </c>
      <c r="H650" s="109">
        <f t="shared" si="501"/>
        <v>23.41</v>
      </c>
      <c r="I650" s="109">
        <f t="shared" si="502"/>
        <v>0</v>
      </c>
      <c r="J650" s="239">
        <f t="shared" si="503"/>
        <v>492.53</v>
      </c>
      <c r="K650" s="109">
        <f t="shared" si="504"/>
        <v>5</v>
      </c>
      <c r="L650" s="109">
        <f t="shared" si="505"/>
        <v>570.94000000000005</v>
      </c>
      <c r="M650" s="109">
        <f t="shared" si="506"/>
        <v>69.180000000000007</v>
      </c>
      <c r="N650" s="109">
        <f t="shared" si="507"/>
        <v>100</v>
      </c>
      <c r="O650" s="109">
        <f t="shared" si="508"/>
        <v>105</v>
      </c>
      <c r="P650" s="109">
        <f t="shared" si="509"/>
        <v>94.43</v>
      </c>
      <c r="Q650" s="109">
        <f t="shared" si="510"/>
        <v>109.54</v>
      </c>
      <c r="R650" s="109">
        <f t="shared" si="511"/>
        <v>127.06</v>
      </c>
      <c r="S650" s="109">
        <f t="shared" si="512"/>
        <v>180</v>
      </c>
      <c r="T650" s="109">
        <f t="shared" si="513"/>
        <v>0</v>
      </c>
      <c r="U650" s="109">
        <f t="shared" si="514"/>
        <v>0</v>
      </c>
      <c r="V650" s="109">
        <f t="shared" si="517"/>
        <v>651.85</v>
      </c>
      <c r="W650" s="109">
        <f t="shared" si="516"/>
        <v>2008</v>
      </c>
      <c r="X650" s="112"/>
      <c r="Y650" s="112"/>
    </row>
    <row r="651" spans="1:25" s="262" customFormat="1">
      <c r="A651" s="180">
        <v>521</v>
      </c>
      <c r="B651" s="110"/>
      <c r="C651" s="106">
        <v>1</v>
      </c>
      <c r="D651" s="106">
        <v>1</v>
      </c>
      <c r="E651" s="107" t="s">
        <v>161</v>
      </c>
      <c r="F651" s="108" t="s">
        <v>1868</v>
      </c>
      <c r="G651" s="109">
        <f t="shared" si="500"/>
        <v>50</v>
      </c>
      <c r="H651" s="109">
        <f t="shared" si="501"/>
        <v>23.41</v>
      </c>
      <c r="I651" s="109">
        <f t="shared" si="502"/>
        <v>0</v>
      </c>
      <c r="J651" s="239">
        <f t="shared" si="503"/>
        <v>492.53</v>
      </c>
      <c r="K651" s="109">
        <f t="shared" si="504"/>
        <v>5</v>
      </c>
      <c r="L651" s="109">
        <f t="shared" si="505"/>
        <v>570.94000000000005</v>
      </c>
      <c r="M651" s="109">
        <f t="shared" si="506"/>
        <v>69.180000000000007</v>
      </c>
      <c r="N651" s="109">
        <f t="shared" si="507"/>
        <v>100</v>
      </c>
      <c r="O651" s="109">
        <f t="shared" si="508"/>
        <v>105</v>
      </c>
      <c r="P651" s="109">
        <f t="shared" si="509"/>
        <v>94.43</v>
      </c>
      <c r="Q651" s="109">
        <f t="shared" si="510"/>
        <v>109.54</v>
      </c>
      <c r="R651" s="109">
        <f t="shared" si="511"/>
        <v>127.06</v>
      </c>
      <c r="S651" s="109">
        <f t="shared" si="512"/>
        <v>180</v>
      </c>
      <c r="T651" s="109">
        <f t="shared" si="513"/>
        <v>0</v>
      </c>
      <c r="U651" s="109">
        <f t="shared" si="514"/>
        <v>0</v>
      </c>
      <c r="V651" s="109">
        <f t="shared" si="517"/>
        <v>651.85</v>
      </c>
      <c r="W651" s="109">
        <f t="shared" si="516"/>
        <v>2008</v>
      </c>
      <c r="X651" s="112"/>
      <c r="Y651" s="112"/>
    </row>
    <row r="652" spans="1:25" s="262" customFormat="1">
      <c r="A652" s="179">
        <v>498</v>
      </c>
      <c r="B652" s="106">
        <v>1631</v>
      </c>
      <c r="C652" s="106">
        <v>1</v>
      </c>
      <c r="D652" s="106">
        <v>1</v>
      </c>
      <c r="E652" s="107" t="s">
        <v>160</v>
      </c>
      <c r="F652" s="108" t="s">
        <v>134</v>
      </c>
      <c r="G652" s="109">
        <f t="shared" si="500"/>
        <v>50</v>
      </c>
      <c r="H652" s="109">
        <f t="shared" si="501"/>
        <v>32.17</v>
      </c>
      <c r="I652" s="109">
        <f t="shared" si="502"/>
        <v>0</v>
      </c>
      <c r="J652" s="239">
        <f t="shared" si="503"/>
        <v>587.77</v>
      </c>
      <c r="K652" s="109">
        <f t="shared" si="504"/>
        <v>5</v>
      </c>
      <c r="L652" s="109">
        <f t="shared" si="505"/>
        <v>674.94</v>
      </c>
      <c r="M652" s="109">
        <f t="shared" si="506"/>
        <v>81.39</v>
      </c>
      <c r="N652" s="109">
        <f t="shared" si="507"/>
        <v>100</v>
      </c>
      <c r="O652" s="109">
        <f t="shared" si="508"/>
        <v>110</v>
      </c>
      <c r="P652" s="109">
        <f t="shared" si="509"/>
        <v>113.02</v>
      </c>
      <c r="Q652" s="109">
        <f t="shared" si="510"/>
        <v>131.11000000000001</v>
      </c>
      <c r="R652" s="109">
        <f t="shared" si="511"/>
        <v>152.08000000000001</v>
      </c>
      <c r="S652" s="109">
        <f t="shared" si="512"/>
        <v>210</v>
      </c>
      <c r="T652" s="109">
        <f t="shared" si="513"/>
        <v>280.62</v>
      </c>
      <c r="U652" s="109">
        <f t="shared" si="514"/>
        <v>560</v>
      </c>
      <c r="V652" s="109">
        <f t="shared" si="517"/>
        <v>594.84</v>
      </c>
      <c r="W652" s="109">
        <f t="shared" si="516"/>
        <v>3008</v>
      </c>
      <c r="X652" s="112"/>
      <c r="Y652" s="112"/>
    </row>
    <row r="653" spans="1:25" s="262" customFormat="1">
      <c r="A653" s="180">
        <v>500</v>
      </c>
      <c r="B653" s="110"/>
      <c r="C653" s="106">
        <v>1</v>
      </c>
      <c r="D653" s="106">
        <v>1</v>
      </c>
      <c r="E653" s="107" t="s">
        <v>160</v>
      </c>
      <c r="F653" s="108" t="s">
        <v>1120</v>
      </c>
      <c r="G653" s="109">
        <f t="shared" si="500"/>
        <v>50</v>
      </c>
      <c r="H653" s="109">
        <f t="shared" si="501"/>
        <v>32.17</v>
      </c>
      <c r="I653" s="109">
        <f t="shared" si="502"/>
        <v>0</v>
      </c>
      <c r="J653" s="239">
        <f t="shared" si="503"/>
        <v>587.77</v>
      </c>
      <c r="K653" s="109">
        <f t="shared" si="504"/>
        <v>5</v>
      </c>
      <c r="L653" s="109">
        <f t="shared" si="505"/>
        <v>674.94</v>
      </c>
      <c r="M653" s="109">
        <f t="shared" si="506"/>
        <v>81.39</v>
      </c>
      <c r="N653" s="109">
        <f t="shared" si="507"/>
        <v>100</v>
      </c>
      <c r="O653" s="109">
        <f t="shared" si="508"/>
        <v>110</v>
      </c>
      <c r="P653" s="109">
        <f t="shared" si="509"/>
        <v>113.02</v>
      </c>
      <c r="Q653" s="109">
        <f t="shared" si="510"/>
        <v>131.11000000000001</v>
      </c>
      <c r="R653" s="109">
        <f t="shared" si="511"/>
        <v>152.08000000000001</v>
      </c>
      <c r="S653" s="109">
        <f t="shared" si="512"/>
        <v>210</v>
      </c>
      <c r="T653" s="109">
        <f t="shared" si="513"/>
        <v>118.92</v>
      </c>
      <c r="U653" s="109">
        <f t="shared" si="514"/>
        <v>560</v>
      </c>
      <c r="V653" s="109">
        <f t="shared" si="517"/>
        <v>756.54</v>
      </c>
      <c r="W653" s="109">
        <f t="shared" si="516"/>
        <v>3008</v>
      </c>
      <c r="X653" s="112"/>
      <c r="Y653" s="112"/>
    </row>
    <row r="654" spans="1:25" s="262" customFormat="1">
      <c r="A654" s="180">
        <v>502</v>
      </c>
      <c r="B654" s="110"/>
      <c r="C654" s="106">
        <v>1</v>
      </c>
      <c r="D654" s="106">
        <v>1</v>
      </c>
      <c r="E654" s="107" t="s">
        <v>160</v>
      </c>
      <c r="F654" s="108" t="s">
        <v>1126</v>
      </c>
      <c r="G654" s="109">
        <f t="shared" si="500"/>
        <v>50</v>
      </c>
      <c r="H654" s="109">
        <f t="shared" si="501"/>
        <v>32.17</v>
      </c>
      <c r="I654" s="109">
        <f t="shared" si="502"/>
        <v>0</v>
      </c>
      <c r="J654" s="239">
        <f t="shared" si="503"/>
        <v>587.77</v>
      </c>
      <c r="K654" s="109">
        <f t="shared" si="504"/>
        <v>5</v>
      </c>
      <c r="L654" s="109">
        <f t="shared" si="505"/>
        <v>674.94</v>
      </c>
      <c r="M654" s="109">
        <f t="shared" si="506"/>
        <v>81.39</v>
      </c>
      <c r="N654" s="109">
        <f t="shared" si="507"/>
        <v>100</v>
      </c>
      <c r="O654" s="109">
        <f t="shared" si="508"/>
        <v>110</v>
      </c>
      <c r="P654" s="109">
        <f t="shared" si="509"/>
        <v>113.02</v>
      </c>
      <c r="Q654" s="109">
        <f t="shared" si="510"/>
        <v>131.11000000000001</v>
      </c>
      <c r="R654" s="109">
        <f t="shared" si="511"/>
        <v>152.08000000000001</v>
      </c>
      <c r="S654" s="109">
        <f t="shared" si="512"/>
        <v>210</v>
      </c>
      <c r="T654" s="109">
        <f t="shared" si="513"/>
        <v>127.72</v>
      </c>
      <c r="U654" s="109">
        <f t="shared" si="514"/>
        <v>280</v>
      </c>
      <c r="V654" s="109">
        <f t="shared" si="517"/>
        <v>1027.74</v>
      </c>
      <c r="W654" s="109">
        <f t="shared" si="516"/>
        <v>3008</v>
      </c>
      <c r="X654" s="112"/>
      <c r="Y654" s="112"/>
    </row>
    <row r="655" spans="1:25" s="262" customFormat="1">
      <c r="A655" s="180">
        <v>486</v>
      </c>
      <c r="B655" s="110"/>
      <c r="C655" s="106">
        <v>1</v>
      </c>
      <c r="D655" s="106">
        <v>1</v>
      </c>
      <c r="E655" s="107" t="s">
        <v>157</v>
      </c>
      <c r="F655" s="108" t="s">
        <v>412</v>
      </c>
      <c r="G655" s="109">
        <f t="shared" si="500"/>
        <v>50</v>
      </c>
      <c r="H655" s="109">
        <f t="shared" si="501"/>
        <v>39.299999999999997</v>
      </c>
      <c r="I655" s="109">
        <f t="shared" si="502"/>
        <v>0</v>
      </c>
      <c r="J655" s="239">
        <f t="shared" si="503"/>
        <v>684.63</v>
      </c>
      <c r="K655" s="109">
        <f t="shared" si="504"/>
        <v>5</v>
      </c>
      <c r="L655" s="109">
        <f t="shared" si="505"/>
        <v>778.93</v>
      </c>
      <c r="M655" s="109">
        <f t="shared" si="506"/>
        <v>95.75</v>
      </c>
      <c r="N655" s="109">
        <f t="shared" si="507"/>
        <v>100</v>
      </c>
      <c r="O655" s="109">
        <f t="shared" si="508"/>
        <v>120</v>
      </c>
      <c r="P655" s="109">
        <f t="shared" si="509"/>
        <v>131.96</v>
      </c>
      <c r="Q655" s="109">
        <f t="shared" si="510"/>
        <v>153.07</v>
      </c>
      <c r="R655" s="109">
        <f t="shared" si="511"/>
        <v>177.57</v>
      </c>
      <c r="S655" s="109">
        <f t="shared" si="512"/>
        <v>250</v>
      </c>
      <c r="T655" s="109">
        <f t="shared" si="513"/>
        <v>93.98</v>
      </c>
      <c r="U655" s="109">
        <f t="shared" si="514"/>
        <v>280</v>
      </c>
      <c r="V655" s="109">
        <f t="shared" si="517"/>
        <v>4526.0600000000004</v>
      </c>
      <c r="W655" s="109">
        <f t="shared" si="516"/>
        <v>6707.32</v>
      </c>
      <c r="X655" s="112"/>
      <c r="Y655" s="112"/>
    </row>
    <row r="656" spans="1:25" s="262" customFormat="1">
      <c r="A656" s="180">
        <v>354</v>
      </c>
      <c r="B656" s="110"/>
      <c r="C656" s="106">
        <v>1</v>
      </c>
      <c r="D656" s="106">
        <v>2</v>
      </c>
      <c r="E656" s="107" t="s">
        <v>161</v>
      </c>
      <c r="F656" s="108" t="s">
        <v>364</v>
      </c>
      <c r="G656" s="109">
        <f t="shared" si="500"/>
        <v>50</v>
      </c>
      <c r="H656" s="109">
        <f t="shared" si="501"/>
        <v>23.41</v>
      </c>
      <c r="I656" s="109">
        <f t="shared" si="502"/>
        <v>0</v>
      </c>
      <c r="J656" s="239">
        <f t="shared" si="503"/>
        <v>492.53</v>
      </c>
      <c r="K656" s="109">
        <f t="shared" si="504"/>
        <v>5</v>
      </c>
      <c r="L656" s="109">
        <f t="shared" si="505"/>
        <v>570.94000000000005</v>
      </c>
      <c r="M656" s="109">
        <f t="shared" si="506"/>
        <v>69.180000000000007</v>
      </c>
      <c r="N656" s="109">
        <f t="shared" si="507"/>
        <v>100</v>
      </c>
      <c r="O656" s="109">
        <f t="shared" si="508"/>
        <v>105</v>
      </c>
      <c r="P656" s="109">
        <f t="shared" si="509"/>
        <v>94.43</v>
      </c>
      <c r="Q656" s="109">
        <f t="shared" si="510"/>
        <v>109.54</v>
      </c>
      <c r="R656" s="109">
        <f t="shared" si="511"/>
        <v>127.06</v>
      </c>
      <c r="S656" s="109">
        <f t="shared" si="512"/>
        <v>180</v>
      </c>
      <c r="T656" s="109">
        <f t="shared" si="513"/>
        <v>0</v>
      </c>
      <c r="U656" s="109">
        <f t="shared" si="514"/>
        <v>0</v>
      </c>
      <c r="V656" s="109">
        <f t="shared" si="517"/>
        <v>651.85</v>
      </c>
      <c r="W656" s="109">
        <f t="shared" si="516"/>
        <v>2008</v>
      </c>
      <c r="X656" s="112"/>
      <c r="Y656" s="112"/>
    </row>
    <row r="657" spans="1:25" s="262" customFormat="1">
      <c r="A657" s="180">
        <v>485</v>
      </c>
      <c r="B657" s="110"/>
      <c r="C657" s="106">
        <v>1</v>
      </c>
      <c r="D657" s="106">
        <v>1</v>
      </c>
      <c r="E657" s="107" t="s">
        <v>157</v>
      </c>
      <c r="F657" s="108" t="s">
        <v>142</v>
      </c>
      <c r="G657" s="109">
        <f t="shared" si="500"/>
        <v>50</v>
      </c>
      <c r="H657" s="109">
        <f t="shared" si="501"/>
        <v>39.299999999999997</v>
      </c>
      <c r="I657" s="109">
        <f t="shared" si="502"/>
        <v>0</v>
      </c>
      <c r="J657" s="239">
        <f t="shared" si="503"/>
        <v>684.63</v>
      </c>
      <c r="K657" s="109">
        <f t="shared" si="504"/>
        <v>5</v>
      </c>
      <c r="L657" s="109">
        <f t="shared" si="505"/>
        <v>778.93</v>
      </c>
      <c r="M657" s="109">
        <f t="shared" si="506"/>
        <v>95.75</v>
      </c>
      <c r="N657" s="109">
        <f t="shared" si="507"/>
        <v>100</v>
      </c>
      <c r="O657" s="109">
        <f t="shared" si="508"/>
        <v>120</v>
      </c>
      <c r="P657" s="109">
        <f t="shared" si="509"/>
        <v>131.96</v>
      </c>
      <c r="Q657" s="109">
        <f t="shared" si="510"/>
        <v>153.07</v>
      </c>
      <c r="R657" s="109">
        <f t="shared" si="511"/>
        <v>177.57</v>
      </c>
      <c r="S657" s="109">
        <f t="shared" si="512"/>
        <v>250</v>
      </c>
      <c r="T657" s="109">
        <f t="shared" si="513"/>
        <v>277.07</v>
      </c>
      <c r="U657" s="109">
        <f t="shared" si="514"/>
        <v>560</v>
      </c>
      <c r="V657" s="109">
        <f t="shared" si="517"/>
        <v>4062.97</v>
      </c>
      <c r="W657" s="109">
        <f t="shared" si="516"/>
        <v>6707.32</v>
      </c>
      <c r="X657" s="112"/>
      <c r="Y657" s="112"/>
    </row>
    <row r="658" spans="1:25" s="262" customFormat="1">
      <c r="A658" s="179">
        <v>357</v>
      </c>
      <c r="B658" s="106"/>
      <c r="C658" s="106">
        <v>1</v>
      </c>
      <c r="D658" s="106">
        <v>1</v>
      </c>
      <c r="E658" s="107" t="s">
        <v>161</v>
      </c>
      <c r="F658" s="108" t="s">
        <v>405</v>
      </c>
      <c r="G658" s="109">
        <f t="shared" si="500"/>
        <v>50</v>
      </c>
      <c r="H658" s="109">
        <f t="shared" si="501"/>
        <v>23.41</v>
      </c>
      <c r="I658" s="109">
        <f t="shared" si="502"/>
        <v>0</v>
      </c>
      <c r="J658" s="239">
        <f t="shared" si="503"/>
        <v>492.53</v>
      </c>
      <c r="K658" s="109">
        <f t="shared" si="504"/>
        <v>5</v>
      </c>
      <c r="L658" s="109">
        <f t="shared" si="505"/>
        <v>570.94000000000005</v>
      </c>
      <c r="M658" s="109">
        <f t="shared" si="506"/>
        <v>69.180000000000007</v>
      </c>
      <c r="N658" s="109">
        <f t="shared" si="507"/>
        <v>100</v>
      </c>
      <c r="O658" s="109">
        <f t="shared" si="508"/>
        <v>105</v>
      </c>
      <c r="P658" s="109">
        <f t="shared" si="509"/>
        <v>94.43</v>
      </c>
      <c r="Q658" s="109">
        <f t="shared" si="510"/>
        <v>109.54</v>
      </c>
      <c r="R658" s="109">
        <f t="shared" si="511"/>
        <v>127.06</v>
      </c>
      <c r="S658" s="109">
        <f t="shared" si="512"/>
        <v>180</v>
      </c>
      <c r="T658" s="109">
        <f>IF(F658="VACANTE",0,VLOOKUP(F658,HOMO,8,0))</f>
        <v>0</v>
      </c>
      <c r="U658" s="109">
        <f>IF(F658="VACANTE",0,VLOOKUP(F658,HOMO,9,0))</f>
        <v>0</v>
      </c>
      <c r="V658" s="109">
        <f t="shared" si="517"/>
        <v>651.85</v>
      </c>
      <c r="W658" s="109">
        <f t="shared" si="516"/>
        <v>2008</v>
      </c>
      <c r="X658" s="112"/>
      <c r="Y658" s="112"/>
    </row>
    <row r="659" spans="1:25" s="262" customFormat="1">
      <c r="A659" s="179">
        <v>508</v>
      </c>
      <c r="B659" s="106"/>
      <c r="C659" s="106">
        <v>1</v>
      </c>
      <c r="D659" s="106">
        <v>1</v>
      </c>
      <c r="E659" s="107" t="s">
        <v>157</v>
      </c>
      <c r="F659" s="108" t="s">
        <v>1066</v>
      </c>
      <c r="G659" s="109">
        <f t="shared" si="500"/>
        <v>50</v>
      </c>
      <c r="H659" s="109">
        <f t="shared" si="501"/>
        <v>39.299999999999997</v>
      </c>
      <c r="I659" s="109">
        <f t="shared" si="502"/>
        <v>0</v>
      </c>
      <c r="J659" s="239">
        <f t="shared" si="503"/>
        <v>684.63</v>
      </c>
      <c r="K659" s="109">
        <f t="shared" si="504"/>
        <v>5</v>
      </c>
      <c r="L659" s="109">
        <f t="shared" si="505"/>
        <v>778.93</v>
      </c>
      <c r="M659" s="109">
        <f t="shared" si="506"/>
        <v>95.75</v>
      </c>
      <c r="N659" s="109">
        <f t="shared" si="507"/>
        <v>100</v>
      </c>
      <c r="O659" s="109">
        <f t="shared" si="508"/>
        <v>120</v>
      </c>
      <c r="P659" s="109">
        <f t="shared" si="509"/>
        <v>131.96</v>
      </c>
      <c r="Q659" s="109">
        <f t="shared" si="510"/>
        <v>153.07</v>
      </c>
      <c r="R659" s="109">
        <f t="shared" si="511"/>
        <v>177.57</v>
      </c>
      <c r="S659" s="109">
        <f t="shared" si="512"/>
        <v>250</v>
      </c>
      <c r="T659" s="109">
        <f t="shared" si="513"/>
        <v>265.42</v>
      </c>
      <c r="U659" s="109">
        <f t="shared" si="514"/>
        <v>560</v>
      </c>
      <c r="V659" s="109">
        <f t="shared" si="517"/>
        <v>4074.62</v>
      </c>
      <c r="W659" s="109">
        <f t="shared" si="516"/>
        <v>6707.32</v>
      </c>
      <c r="X659" s="112"/>
      <c r="Y659" s="112"/>
    </row>
    <row r="660" spans="1:25" s="262" customFormat="1">
      <c r="A660" s="179">
        <v>514</v>
      </c>
      <c r="B660" s="106"/>
      <c r="C660" s="106">
        <v>1</v>
      </c>
      <c r="D660" s="106">
        <v>1</v>
      </c>
      <c r="E660" s="107" t="s">
        <v>160</v>
      </c>
      <c r="F660" s="108" t="s">
        <v>1055</v>
      </c>
      <c r="G660" s="109">
        <f t="shared" si="500"/>
        <v>50</v>
      </c>
      <c r="H660" s="109">
        <f t="shared" si="501"/>
        <v>32.17</v>
      </c>
      <c r="I660" s="109">
        <f t="shared" si="502"/>
        <v>0</v>
      </c>
      <c r="J660" s="239">
        <f t="shared" si="503"/>
        <v>587.77</v>
      </c>
      <c r="K660" s="109">
        <f t="shared" si="504"/>
        <v>5</v>
      </c>
      <c r="L660" s="109">
        <f t="shared" si="505"/>
        <v>674.94</v>
      </c>
      <c r="M660" s="109">
        <f t="shared" si="506"/>
        <v>81.39</v>
      </c>
      <c r="N660" s="109">
        <f t="shared" si="507"/>
        <v>100</v>
      </c>
      <c r="O660" s="109">
        <f t="shared" si="508"/>
        <v>110</v>
      </c>
      <c r="P660" s="109">
        <f t="shared" si="509"/>
        <v>113.02</v>
      </c>
      <c r="Q660" s="109">
        <f t="shared" si="510"/>
        <v>131.11000000000001</v>
      </c>
      <c r="R660" s="109">
        <f t="shared" si="511"/>
        <v>152.08000000000001</v>
      </c>
      <c r="S660" s="109">
        <f t="shared" si="512"/>
        <v>210</v>
      </c>
      <c r="T660" s="109">
        <f t="shared" si="513"/>
        <v>281.69</v>
      </c>
      <c r="U660" s="109">
        <f t="shared" si="514"/>
        <v>560</v>
      </c>
      <c r="V660" s="109">
        <f t="shared" si="517"/>
        <v>593.77</v>
      </c>
      <c r="W660" s="109">
        <f t="shared" si="516"/>
        <v>3008</v>
      </c>
      <c r="X660" s="112"/>
      <c r="Y660" s="112"/>
    </row>
    <row r="661" spans="1:25" s="262" customFormat="1">
      <c r="A661" s="179">
        <v>515</v>
      </c>
      <c r="B661" s="106"/>
      <c r="C661" s="106">
        <v>1</v>
      </c>
      <c r="D661" s="106">
        <v>1</v>
      </c>
      <c r="E661" s="107" t="s">
        <v>647</v>
      </c>
      <c r="F661" s="108" t="s">
        <v>149</v>
      </c>
      <c r="G661" s="109">
        <f t="shared" si="500"/>
        <v>25</v>
      </c>
      <c r="H661" s="109">
        <f t="shared" si="501"/>
        <v>17.36</v>
      </c>
      <c r="I661" s="109">
        <f t="shared" si="502"/>
        <v>0</v>
      </c>
      <c r="J661" s="239">
        <f t="shared" si="503"/>
        <v>412.6</v>
      </c>
      <c r="K661" s="109">
        <f t="shared" si="504"/>
        <v>0</v>
      </c>
      <c r="L661" s="109">
        <f t="shared" si="505"/>
        <v>454.96</v>
      </c>
      <c r="M661" s="109">
        <f t="shared" si="506"/>
        <v>47.88</v>
      </c>
      <c r="N661" s="109">
        <f t="shared" si="507"/>
        <v>100</v>
      </c>
      <c r="O661" s="109">
        <f t="shared" si="508"/>
        <v>40</v>
      </c>
      <c r="P661" s="109">
        <f t="shared" si="509"/>
        <v>76.459999999999994</v>
      </c>
      <c r="Q661" s="109">
        <f t="shared" si="510"/>
        <v>88.69</v>
      </c>
      <c r="R661" s="109">
        <f t="shared" si="511"/>
        <v>102.88</v>
      </c>
      <c r="S661" s="109">
        <f t="shared" si="512"/>
        <v>110</v>
      </c>
      <c r="T661" s="109">
        <f t="shared" si="513"/>
        <v>25.2</v>
      </c>
      <c r="U661" s="109">
        <f t="shared" si="514"/>
        <v>280</v>
      </c>
      <c r="V661" s="109">
        <f t="shared" si="517"/>
        <v>177.93</v>
      </c>
      <c r="W661" s="109">
        <f t="shared" si="516"/>
        <v>1504</v>
      </c>
      <c r="X661" s="112"/>
      <c r="Y661" s="112"/>
    </row>
    <row r="662" spans="1:25" s="262" customFormat="1">
      <c r="A662" s="179">
        <v>834</v>
      </c>
      <c r="B662" s="106"/>
      <c r="C662" s="106">
        <v>1</v>
      </c>
      <c r="D662" s="106">
        <v>0</v>
      </c>
      <c r="E662" s="107" t="s">
        <v>644</v>
      </c>
      <c r="F662" s="111" t="s">
        <v>364</v>
      </c>
      <c r="G662" s="109">
        <f t="shared" si="500"/>
        <v>25</v>
      </c>
      <c r="H662" s="109">
        <f t="shared" si="501"/>
        <v>14.37</v>
      </c>
      <c r="I662" s="109">
        <f t="shared" si="502"/>
        <v>0</v>
      </c>
      <c r="J662" s="239">
        <f t="shared" si="503"/>
        <v>343.6</v>
      </c>
      <c r="K662" s="109">
        <f t="shared" si="504"/>
        <v>0</v>
      </c>
      <c r="L662" s="109">
        <f t="shared" si="505"/>
        <v>382.97</v>
      </c>
      <c r="M662" s="109">
        <f t="shared" si="506"/>
        <v>40.700000000000003</v>
      </c>
      <c r="N662" s="109">
        <f t="shared" si="507"/>
        <v>100</v>
      </c>
      <c r="O662" s="109">
        <f t="shared" si="508"/>
        <v>30</v>
      </c>
      <c r="P662" s="109">
        <f t="shared" si="509"/>
        <v>63.79</v>
      </c>
      <c r="Q662" s="109">
        <f t="shared" si="510"/>
        <v>74</v>
      </c>
      <c r="R662" s="109">
        <f t="shared" si="511"/>
        <v>85.84</v>
      </c>
      <c r="S662" s="109">
        <f t="shared" si="512"/>
        <v>80</v>
      </c>
      <c r="T662" s="109">
        <f t="shared" si="513"/>
        <v>0</v>
      </c>
      <c r="U662" s="109">
        <f t="shared" si="514"/>
        <v>0</v>
      </c>
      <c r="V662" s="109">
        <f t="shared" si="517"/>
        <v>0</v>
      </c>
      <c r="W662" s="109">
        <f t="shared" si="516"/>
        <v>857.3</v>
      </c>
      <c r="X662" s="112"/>
      <c r="Y662" s="112"/>
    </row>
    <row r="663" spans="1:25" s="262" customFormat="1">
      <c r="A663" s="179">
        <v>737</v>
      </c>
      <c r="B663" s="106"/>
      <c r="C663" s="106">
        <v>1</v>
      </c>
      <c r="D663" s="106">
        <v>0</v>
      </c>
      <c r="E663" s="107" t="s">
        <v>644</v>
      </c>
      <c r="F663" s="108" t="s">
        <v>364</v>
      </c>
      <c r="G663" s="109">
        <f t="shared" si="500"/>
        <v>25</v>
      </c>
      <c r="H663" s="109">
        <f t="shared" si="501"/>
        <v>14.37</v>
      </c>
      <c r="I663" s="109">
        <f t="shared" si="502"/>
        <v>0</v>
      </c>
      <c r="J663" s="239">
        <f t="shared" si="503"/>
        <v>343.6</v>
      </c>
      <c r="K663" s="109">
        <f t="shared" si="504"/>
        <v>0</v>
      </c>
      <c r="L663" s="109">
        <f t="shared" si="505"/>
        <v>382.97</v>
      </c>
      <c r="M663" s="109">
        <f t="shared" si="506"/>
        <v>40.700000000000003</v>
      </c>
      <c r="N663" s="109">
        <f t="shared" si="507"/>
        <v>100</v>
      </c>
      <c r="O663" s="109">
        <f t="shared" si="508"/>
        <v>30</v>
      </c>
      <c r="P663" s="109">
        <f t="shared" si="509"/>
        <v>63.79</v>
      </c>
      <c r="Q663" s="109">
        <f t="shared" si="510"/>
        <v>74</v>
      </c>
      <c r="R663" s="109">
        <f t="shared" si="511"/>
        <v>85.84</v>
      </c>
      <c r="S663" s="109">
        <f t="shared" si="512"/>
        <v>80</v>
      </c>
      <c r="T663" s="109">
        <f t="shared" si="513"/>
        <v>0</v>
      </c>
      <c r="U663" s="109">
        <f t="shared" si="514"/>
        <v>0</v>
      </c>
      <c r="V663" s="109">
        <f t="shared" si="517"/>
        <v>0</v>
      </c>
      <c r="W663" s="109">
        <f t="shared" si="516"/>
        <v>857.3</v>
      </c>
      <c r="X663" s="112"/>
      <c r="Y663" s="112"/>
    </row>
    <row r="664" spans="1:25" s="262" customFormat="1">
      <c r="A664" s="298"/>
      <c r="B664" s="106"/>
      <c r="C664" s="106"/>
      <c r="D664" s="106"/>
      <c r="E664" s="106"/>
      <c r="F664" s="106" t="s">
        <v>547</v>
      </c>
      <c r="G664" s="239"/>
      <c r="H664" s="239"/>
      <c r="I664" s="239"/>
      <c r="J664" s="239"/>
      <c r="K664" s="239"/>
      <c r="L664" s="239"/>
      <c r="M664" s="239"/>
      <c r="N664" s="239"/>
      <c r="O664" s="239"/>
      <c r="P664" s="239"/>
      <c r="Q664" s="239"/>
      <c r="R664" s="239"/>
      <c r="S664" s="239" t="s">
        <v>587</v>
      </c>
      <c r="T664" s="239"/>
      <c r="U664" s="239"/>
      <c r="V664" s="239"/>
      <c r="W664" s="239"/>
      <c r="X664" s="112"/>
      <c r="Y664" s="112"/>
    </row>
    <row r="665" spans="1:25" s="226" customFormat="1" ht="18.75">
      <c r="A665" s="295" t="s">
        <v>40</v>
      </c>
      <c r="B665" s="241"/>
      <c r="C665" s="269"/>
      <c r="D665" s="269"/>
      <c r="E665" s="269"/>
      <c r="F665" s="243"/>
      <c r="G665" s="247"/>
      <c r="H665" s="246"/>
      <c r="I665" s="246"/>
      <c r="J665" s="247"/>
      <c r="K665" s="247"/>
      <c r="L665" s="247"/>
      <c r="M665" s="247"/>
      <c r="N665" s="247"/>
      <c r="O665" s="247"/>
      <c r="P665" s="247"/>
      <c r="Q665" s="247"/>
      <c r="R665" s="247"/>
      <c r="S665" s="247" t="s">
        <v>587</v>
      </c>
      <c r="T665" s="247"/>
      <c r="U665" s="247"/>
      <c r="V665" s="247"/>
      <c r="W665" s="301"/>
      <c r="X665" s="112"/>
      <c r="Y665" s="112"/>
    </row>
    <row r="666" spans="1:25" s="262" customFormat="1">
      <c r="A666" s="296" t="s">
        <v>236</v>
      </c>
      <c r="B666" s="254"/>
      <c r="C666" s="254" t="s">
        <v>153</v>
      </c>
      <c r="D666" s="255" t="s">
        <v>538</v>
      </c>
      <c r="E666" s="254" t="s">
        <v>22</v>
      </c>
      <c r="F666" s="254" t="s">
        <v>154</v>
      </c>
      <c r="G666" s="303" t="s">
        <v>503</v>
      </c>
      <c r="H666" s="303" t="s">
        <v>505</v>
      </c>
      <c r="I666" s="303" t="s">
        <v>535</v>
      </c>
      <c r="J666" s="303" t="s">
        <v>507</v>
      </c>
      <c r="K666" s="304" t="s">
        <v>509</v>
      </c>
      <c r="L666" s="303" t="s">
        <v>511</v>
      </c>
      <c r="M666" s="303" t="s">
        <v>514</v>
      </c>
      <c r="N666" s="304" t="s">
        <v>669</v>
      </c>
      <c r="O666" s="304" t="s">
        <v>603</v>
      </c>
      <c r="P666" s="303" t="s">
        <v>518</v>
      </c>
      <c r="Q666" s="303" t="s">
        <v>517</v>
      </c>
      <c r="R666" s="303" t="s">
        <v>528</v>
      </c>
      <c r="S666" s="304" t="s">
        <v>485</v>
      </c>
      <c r="T666" s="303" t="s">
        <v>1785</v>
      </c>
      <c r="U666" s="303" t="s">
        <v>1787</v>
      </c>
      <c r="V666" s="303" t="s">
        <v>1788</v>
      </c>
      <c r="W666" s="303" t="s">
        <v>532</v>
      </c>
      <c r="X666" s="112"/>
      <c r="Y666" s="112"/>
    </row>
    <row r="667" spans="1:25" s="262" customFormat="1">
      <c r="A667" s="297" t="s">
        <v>155</v>
      </c>
      <c r="B667" s="329"/>
      <c r="C667" s="329" t="s">
        <v>540</v>
      </c>
      <c r="D667" s="256" t="s">
        <v>539</v>
      </c>
      <c r="E667" s="329" t="s">
        <v>21</v>
      </c>
      <c r="F667" s="329"/>
      <c r="G667" s="328" t="s">
        <v>504</v>
      </c>
      <c r="H667" s="328" t="s">
        <v>506</v>
      </c>
      <c r="I667" s="328" t="s">
        <v>537</v>
      </c>
      <c r="J667" s="328" t="s">
        <v>508</v>
      </c>
      <c r="K667" s="306" t="s">
        <v>510</v>
      </c>
      <c r="L667" s="328"/>
      <c r="M667" s="328"/>
      <c r="N667" s="306" t="s">
        <v>670</v>
      </c>
      <c r="O667" s="308" t="s">
        <v>611</v>
      </c>
      <c r="P667" s="328" t="s">
        <v>519</v>
      </c>
      <c r="Q667" s="328" t="s">
        <v>530</v>
      </c>
      <c r="R667" s="328" t="s">
        <v>529</v>
      </c>
      <c r="S667" s="308" t="s">
        <v>565</v>
      </c>
      <c r="T667" s="309" t="s">
        <v>1786</v>
      </c>
      <c r="U667" s="309" t="s">
        <v>377</v>
      </c>
      <c r="V667" s="309" t="s">
        <v>377</v>
      </c>
      <c r="W667" s="328" t="s">
        <v>531</v>
      </c>
      <c r="X667" s="112"/>
      <c r="Y667" s="112"/>
    </row>
    <row r="668" spans="1:25" s="262" customFormat="1">
      <c r="A668" s="298"/>
      <c r="B668" s="106"/>
      <c r="C668" s="106"/>
      <c r="D668" s="106"/>
      <c r="E668" s="106"/>
      <c r="F668" s="106" t="s">
        <v>548</v>
      </c>
      <c r="G668" s="239"/>
      <c r="H668" s="258"/>
      <c r="I668" s="258"/>
      <c r="J668" s="239"/>
      <c r="K668" s="239"/>
      <c r="L668" s="239"/>
      <c r="M668" s="239"/>
      <c r="N668" s="239"/>
      <c r="O668" s="239"/>
      <c r="P668" s="239"/>
      <c r="Q668" s="239"/>
      <c r="R668" s="239"/>
      <c r="S668" s="239" t="s">
        <v>587</v>
      </c>
      <c r="T668" s="239"/>
      <c r="U668" s="239"/>
      <c r="V668" s="239"/>
      <c r="W668" s="239"/>
      <c r="X668" s="112"/>
      <c r="Y668" s="112"/>
    </row>
    <row r="669" spans="1:25" s="262" customFormat="1">
      <c r="A669" s="179">
        <v>347</v>
      </c>
      <c r="B669" s="106"/>
      <c r="C669" s="106">
        <v>1</v>
      </c>
      <c r="D669" s="106">
        <v>1</v>
      </c>
      <c r="E669" s="107" t="s">
        <v>157</v>
      </c>
      <c r="F669" s="108" t="s">
        <v>140</v>
      </c>
      <c r="G669" s="109">
        <f t="shared" ref="G669:G686" si="518">VLOOKUP(E669,REMU,3,0)</f>
        <v>50</v>
      </c>
      <c r="H669" s="109">
        <f t="shared" ref="H669:H686" si="519">VLOOKUP(E669,REMU,4,0)</f>
        <v>39.299999999999997</v>
      </c>
      <c r="I669" s="109">
        <f t="shared" ref="I669:I686" si="520">VLOOKUP(E669,REMU,8,0)</f>
        <v>0</v>
      </c>
      <c r="J669" s="239">
        <f t="shared" ref="J669:J686" si="521">VLOOKUP(E669,REMU,7,0)</f>
        <v>684.63</v>
      </c>
      <c r="K669" s="109">
        <f t="shared" ref="K669:K686" si="522">VLOOKUP(E669,REMU,10,0)</f>
        <v>5</v>
      </c>
      <c r="L669" s="109">
        <f t="shared" ref="L669:L686" si="523">SUM(G669:K669)</f>
        <v>778.93</v>
      </c>
      <c r="M669" s="109">
        <f t="shared" ref="M669:M686" si="524">VLOOKUP(E669,REMU,12,0)</f>
        <v>95.75</v>
      </c>
      <c r="N669" s="109">
        <f t="shared" ref="N669:N686" si="525">VLOOKUP(E669,REMU,13,0)</f>
        <v>100</v>
      </c>
      <c r="O669" s="109">
        <f t="shared" ref="O669:O686" si="526">VLOOKUP(E669,REMU,19,0)</f>
        <v>120</v>
      </c>
      <c r="P669" s="109">
        <f t="shared" ref="P669:P686" si="527">VLOOKUP(E669,REMU,16,0)</f>
        <v>131.96</v>
      </c>
      <c r="Q669" s="109">
        <f t="shared" ref="Q669:Q686" si="528">VLOOKUP(E669,REMU,17,0)</f>
        <v>153.07</v>
      </c>
      <c r="R669" s="109">
        <f t="shared" ref="R669:R686" si="529">VLOOKUP(E669,REMU,18,0)</f>
        <v>177.57</v>
      </c>
      <c r="S669" s="109">
        <f t="shared" ref="S669:S686" si="530">VLOOKUP(E669,DSUP,2,FALSE)</f>
        <v>250</v>
      </c>
      <c r="T669" s="109">
        <f t="shared" ref="T669:T686" si="531">IF(F669="VACANTE",0,VLOOKUP(F669,HOMO,8,0))</f>
        <v>265.89999999999998</v>
      </c>
      <c r="U669" s="109">
        <f t="shared" ref="U669:U686" si="532">IF(F669="VACANTE",0,VLOOKUP(F669,HOMO,9,0))</f>
        <v>1170</v>
      </c>
      <c r="V669" s="109">
        <f t="shared" ref="V669:V686" si="533">+IF(D669=0,0,(VLOOKUP(E669,CATE,2,0)-L669-SUM(M669:U669)))</f>
        <v>3464.14</v>
      </c>
      <c r="W669" s="109">
        <f t="shared" ref="W669:W686" si="534">+L669+SUM(M669:V669)</f>
        <v>6707.32</v>
      </c>
      <c r="X669" s="112"/>
      <c r="Y669" s="112"/>
    </row>
    <row r="670" spans="1:25" s="262" customFormat="1">
      <c r="A670" s="180">
        <v>479</v>
      </c>
      <c r="B670" s="110">
        <v>2627</v>
      </c>
      <c r="C670" s="106">
        <v>1</v>
      </c>
      <c r="D670" s="106">
        <v>1</v>
      </c>
      <c r="E670" s="107" t="s">
        <v>157</v>
      </c>
      <c r="F670" s="108" t="s">
        <v>626</v>
      </c>
      <c r="G670" s="109">
        <f t="shared" si="518"/>
        <v>50</v>
      </c>
      <c r="H670" s="109">
        <f t="shared" si="519"/>
        <v>39.299999999999997</v>
      </c>
      <c r="I670" s="109">
        <f t="shared" si="520"/>
        <v>0</v>
      </c>
      <c r="J670" s="239">
        <f t="shared" si="521"/>
        <v>684.63</v>
      </c>
      <c r="K670" s="109">
        <f t="shared" si="522"/>
        <v>5</v>
      </c>
      <c r="L670" s="109">
        <f t="shared" si="523"/>
        <v>778.93</v>
      </c>
      <c r="M670" s="109">
        <f t="shared" si="524"/>
        <v>95.75</v>
      </c>
      <c r="N670" s="109">
        <f t="shared" si="525"/>
        <v>100</v>
      </c>
      <c r="O670" s="109">
        <f t="shared" si="526"/>
        <v>120</v>
      </c>
      <c r="P670" s="109">
        <f t="shared" si="527"/>
        <v>131.96</v>
      </c>
      <c r="Q670" s="109">
        <f t="shared" si="528"/>
        <v>153.07</v>
      </c>
      <c r="R670" s="109">
        <f t="shared" si="529"/>
        <v>177.57</v>
      </c>
      <c r="S670" s="109">
        <f t="shared" si="530"/>
        <v>250</v>
      </c>
      <c r="T670" s="109">
        <f t="shared" si="531"/>
        <v>258</v>
      </c>
      <c r="U670" s="109">
        <f t="shared" si="532"/>
        <v>1170</v>
      </c>
      <c r="V670" s="109">
        <f t="shared" si="533"/>
        <v>3472.04</v>
      </c>
      <c r="W670" s="109">
        <f t="shared" si="534"/>
        <v>6707.32</v>
      </c>
      <c r="X670" s="112"/>
      <c r="Y670" s="112"/>
    </row>
    <row r="671" spans="1:25" s="262" customFormat="1">
      <c r="A671" s="180">
        <v>480</v>
      </c>
      <c r="B671" s="110"/>
      <c r="C671" s="106">
        <v>1</v>
      </c>
      <c r="D671" s="106">
        <v>1</v>
      </c>
      <c r="E671" s="107" t="s">
        <v>157</v>
      </c>
      <c r="F671" s="108" t="s">
        <v>135</v>
      </c>
      <c r="G671" s="109">
        <f t="shared" si="518"/>
        <v>50</v>
      </c>
      <c r="H671" s="109">
        <f t="shared" si="519"/>
        <v>39.299999999999997</v>
      </c>
      <c r="I671" s="109">
        <f t="shared" si="520"/>
        <v>0</v>
      </c>
      <c r="J671" s="239">
        <f t="shared" si="521"/>
        <v>684.63</v>
      </c>
      <c r="K671" s="109">
        <f t="shared" si="522"/>
        <v>5</v>
      </c>
      <c r="L671" s="109">
        <f t="shared" si="523"/>
        <v>778.93</v>
      </c>
      <c r="M671" s="109">
        <f t="shared" si="524"/>
        <v>95.75</v>
      </c>
      <c r="N671" s="109">
        <f t="shared" si="525"/>
        <v>100</v>
      </c>
      <c r="O671" s="109">
        <f t="shared" si="526"/>
        <v>120</v>
      </c>
      <c r="P671" s="109">
        <f t="shared" si="527"/>
        <v>131.96</v>
      </c>
      <c r="Q671" s="109">
        <f t="shared" si="528"/>
        <v>153.07</v>
      </c>
      <c r="R671" s="109">
        <f t="shared" si="529"/>
        <v>177.57</v>
      </c>
      <c r="S671" s="109">
        <f t="shared" si="530"/>
        <v>250</v>
      </c>
      <c r="T671" s="109">
        <f t="shared" si="531"/>
        <v>633.84</v>
      </c>
      <c r="U671" s="109">
        <f t="shared" si="532"/>
        <v>1170</v>
      </c>
      <c r="V671" s="109">
        <f t="shared" si="533"/>
        <v>3096.2</v>
      </c>
      <c r="W671" s="109">
        <f t="shared" si="534"/>
        <v>6707.32</v>
      </c>
      <c r="X671" s="112"/>
      <c r="Y671" s="112"/>
    </row>
    <row r="672" spans="1:25" s="262" customFormat="1">
      <c r="A672" s="180">
        <v>481</v>
      </c>
      <c r="B672" s="110"/>
      <c r="C672" s="106">
        <v>1</v>
      </c>
      <c r="D672" s="106">
        <v>1</v>
      </c>
      <c r="E672" s="107" t="s">
        <v>157</v>
      </c>
      <c r="F672" s="108" t="s">
        <v>136</v>
      </c>
      <c r="G672" s="109">
        <f t="shared" si="518"/>
        <v>50</v>
      </c>
      <c r="H672" s="109">
        <f t="shared" si="519"/>
        <v>39.299999999999997</v>
      </c>
      <c r="I672" s="109">
        <f t="shared" si="520"/>
        <v>0</v>
      </c>
      <c r="J672" s="239">
        <f t="shared" si="521"/>
        <v>684.63</v>
      </c>
      <c r="K672" s="109">
        <f t="shared" si="522"/>
        <v>5</v>
      </c>
      <c r="L672" s="109">
        <f t="shared" si="523"/>
        <v>778.93</v>
      </c>
      <c r="M672" s="109">
        <f t="shared" si="524"/>
        <v>95.75</v>
      </c>
      <c r="N672" s="109">
        <f t="shared" si="525"/>
        <v>100</v>
      </c>
      <c r="O672" s="109">
        <f t="shared" si="526"/>
        <v>120</v>
      </c>
      <c r="P672" s="109">
        <f t="shared" si="527"/>
        <v>131.96</v>
      </c>
      <c r="Q672" s="109">
        <f t="shared" si="528"/>
        <v>153.07</v>
      </c>
      <c r="R672" s="109">
        <f t="shared" si="529"/>
        <v>177.57</v>
      </c>
      <c r="S672" s="109">
        <f t="shared" si="530"/>
        <v>250</v>
      </c>
      <c r="T672" s="109">
        <f t="shared" si="531"/>
        <v>628.53</v>
      </c>
      <c r="U672" s="109">
        <f t="shared" si="532"/>
        <v>1170</v>
      </c>
      <c r="V672" s="109">
        <f t="shared" si="533"/>
        <v>3101.51</v>
      </c>
      <c r="W672" s="109">
        <f t="shared" si="534"/>
        <v>6707.32</v>
      </c>
      <c r="X672" s="112"/>
      <c r="Y672" s="112"/>
    </row>
    <row r="673" spans="1:25" s="262" customFormat="1">
      <c r="A673" s="180">
        <v>482</v>
      </c>
      <c r="B673" s="110"/>
      <c r="C673" s="106">
        <v>1</v>
      </c>
      <c r="D673" s="106">
        <v>1</v>
      </c>
      <c r="E673" s="107" t="s">
        <v>157</v>
      </c>
      <c r="F673" s="108" t="s">
        <v>137</v>
      </c>
      <c r="G673" s="109">
        <f t="shared" si="518"/>
        <v>50</v>
      </c>
      <c r="H673" s="109">
        <f t="shared" si="519"/>
        <v>39.299999999999997</v>
      </c>
      <c r="I673" s="109">
        <f t="shared" si="520"/>
        <v>0</v>
      </c>
      <c r="J673" s="239">
        <f t="shared" si="521"/>
        <v>684.63</v>
      </c>
      <c r="K673" s="109">
        <f t="shared" si="522"/>
        <v>5</v>
      </c>
      <c r="L673" s="109">
        <f t="shared" si="523"/>
        <v>778.93</v>
      </c>
      <c r="M673" s="109">
        <f t="shared" si="524"/>
        <v>95.75</v>
      </c>
      <c r="N673" s="109">
        <f t="shared" si="525"/>
        <v>100</v>
      </c>
      <c r="O673" s="109">
        <f t="shared" si="526"/>
        <v>120</v>
      </c>
      <c r="P673" s="109">
        <f t="shared" si="527"/>
        <v>131.96</v>
      </c>
      <c r="Q673" s="109">
        <f t="shared" si="528"/>
        <v>153.07</v>
      </c>
      <c r="R673" s="109">
        <f t="shared" si="529"/>
        <v>177.57</v>
      </c>
      <c r="S673" s="109">
        <f t="shared" si="530"/>
        <v>250</v>
      </c>
      <c r="T673" s="109">
        <f t="shared" si="531"/>
        <v>633.84</v>
      </c>
      <c r="U673" s="109">
        <f t="shared" si="532"/>
        <v>1170</v>
      </c>
      <c r="V673" s="109">
        <f t="shared" si="533"/>
        <v>3096.2</v>
      </c>
      <c r="W673" s="109">
        <f t="shared" si="534"/>
        <v>6707.32</v>
      </c>
      <c r="X673" s="112"/>
      <c r="Y673" s="112"/>
    </row>
    <row r="674" spans="1:25" s="262" customFormat="1">
      <c r="A674" s="180">
        <v>483</v>
      </c>
      <c r="B674" s="110">
        <v>4093</v>
      </c>
      <c r="C674" s="106">
        <v>1</v>
      </c>
      <c r="D674" s="106">
        <v>1</v>
      </c>
      <c r="E674" s="107" t="s">
        <v>157</v>
      </c>
      <c r="F674" s="108" t="s">
        <v>138</v>
      </c>
      <c r="G674" s="109">
        <f t="shared" si="518"/>
        <v>50</v>
      </c>
      <c r="H674" s="109">
        <f t="shared" si="519"/>
        <v>39.299999999999997</v>
      </c>
      <c r="I674" s="109">
        <f t="shared" si="520"/>
        <v>0</v>
      </c>
      <c r="J674" s="239">
        <f t="shared" si="521"/>
        <v>684.63</v>
      </c>
      <c r="K674" s="109">
        <f t="shared" si="522"/>
        <v>5</v>
      </c>
      <c r="L674" s="109">
        <f t="shared" si="523"/>
        <v>778.93</v>
      </c>
      <c r="M674" s="109">
        <f t="shared" si="524"/>
        <v>95.75</v>
      </c>
      <c r="N674" s="109">
        <f t="shared" si="525"/>
        <v>100</v>
      </c>
      <c r="O674" s="109">
        <f t="shared" si="526"/>
        <v>120</v>
      </c>
      <c r="P674" s="109">
        <f t="shared" si="527"/>
        <v>131.96</v>
      </c>
      <c r="Q674" s="109">
        <f t="shared" si="528"/>
        <v>153.07</v>
      </c>
      <c r="R674" s="109">
        <f t="shared" si="529"/>
        <v>177.57</v>
      </c>
      <c r="S674" s="109">
        <f t="shared" si="530"/>
        <v>250</v>
      </c>
      <c r="T674" s="109">
        <f t="shared" si="531"/>
        <v>628.53</v>
      </c>
      <c r="U674" s="109">
        <f t="shared" si="532"/>
        <v>1170</v>
      </c>
      <c r="V674" s="109">
        <f t="shared" si="533"/>
        <v>3101.51</v>
      </c>
      <c r="W674" s="109">
        <f t="shared" si="534"/>
        <v>6707.32</v>
      </c>
      <c r="X674" s="112"/>
      <c r="Y674" s="112"/>
    </row>
    <row r="675" spans="1:25" s="262" customFormat="1">
      <c r="A675" s="179">
        <v>474</v>
      </c>
      <c r="B675" s="106">
        <v>1353</v>
      </c>
      <c r="C675" s="106">
        <v>1</v>
      </c>
      <c r="D675" s="106">
        <v>2</v>
      </c>
      <c r="E675" s="107" t="s">
        <v>161</v>
      </c>
      <c r="F675" s="108" t="s">
        <v>364</v>
      </c>
      <c r="G675" s="109">
        <f t="shared" si="518"/>
        <v>50</v>
      </c>
      <c r="H675" s="109">
        <f t="shared" si="519"/>
        <v>23.41</v>
      </c>
      <c r="I675" s="109">
        <f t="shared" si="520"/>
        <v>0</v>
      </c>
      <c r="J675" s="239">
        <f t="shared" si="521"/>
        <v>492.53</v>
      </c>
      <c r="K675" s="109">
        <f t="shared" si="522"/>
        <v>5</v>
      </c>
      <c r="L675" s="109">
        <f t="shared" si="523"/>
        <v>570.94000000000005</v>
      </c>
      <c r="M675" s="109">
        <f t="shared" si="524"/>
        <v>69.180000000000007</v>
      </c>
      <c r="N675" s="109">
        <f t="shared" si="525"/>
        <v>100</v>
      </c>
      <c r="O675" s="109">
        <f t="shared" si="526"/>
        <v>105</v>
      </c>
      <c r="P675" s="109">
        <f t="shared" si="527"/>
        <v>94.43</v>
      </c>
      <c r="Q675" s="109">
        <f t="shared" si="528"/>
        <v>109.54</v>
      </c>
      <c r="R675" s="109">
        <f t="shared" si="529"/>
        <v>127.06</v>
      </c>
      <c r="S675" s="109">
        <f t="shared" si="530"/>
        <v>180</v>
      </c>
      <c r="T675" s="109">
        <f t="shared" si="531"/>
        <v>0</v>
      </c>
      <c r="U675" s="109">
        <f t="shared" si="532"/>
        <v>0</v>
      </c>
      <c r="V675" s="109">
        <f t="shared" si="533"/>
        <v>651.85</v>
      </c>
      <c r="W675" s="109">
        <f t="shared" si="534"/>
        <v>2008</v>
      </c>
      <c r="X675" s="112"/>
      <c r="Y675" s="112"/>
    </row>
    <row r="676" spans="1:25" s="262" customFormat="1">
      <c r="A676" s="179">
        <v>417</v>
      </c>
      <c r="B676" s="106">
        <v>1416</v>
      </c>
      <c r="C676" s="106">
        <v>1</v>
      </c>
      <c r="D676" s="106">
        <v>0</v>
      </c>
      <c r="E676" s="107" t="s">
        <v>161</v>
      </c>
      <c r="F676" s="108" t="s">
        <v>364</v>
      </c>
      <c r="G676" s="109">
        <f t="shared" si="518"/>
        <v>50</v>
      </c>
      <c r="H676" s="109">
        <f t="shared" si="519"/>
        <v>23.41</v>
      </c>
      <c r="I676" s="109">
        <f t="shared" si="520"/>
        <v>0</v>
      </c>
      <c r="J676" s="239">
        <f t="shared" si="521"/>
        <v>492.53</v>
      </c>
      <c r="K676" s="109">
        <f t="shared" si="522"/>
        <v>5</v>
      </c>
      <c r="L676" s="109">
        <f t="shared" si="523"/>
        <v>570.94000000000005</v>
      </c>
      <c r="M676" s="109">
        <f t="shared" si="524"/>
        <v>69.180000000000007</v>
      </c>
      <c r="N676" s="109">
        <f t="shared" si="525"/>
        <v>100</v>
      </c>
      <c r="O676" s="109">
        <f t="shared" si="526"/>
        <v>105</v>
      </c>
      <c r="P676" s="109">
        <f t="shared" si="527"/>
        <v>94.43</v>
      </c>
      <c r="Q676" s="109">
        <f t="shared" si="528"/>
        <v>109.54</v>
      </c>
      <c r="R676" s="109">
        <f t="shared" si="529"/>
        <v>127.06</v>
      </c>
      <c r="S676" s="109">
        <f t="shared" si="530"/>
        <v>180</v>
      </c>
      <c r="T676" s="109">
        <f t="shared" si="531"/>
        <v>0</v>
      </c>
      <c r="U676" s="109">
        <f t="shared" si="532"/>
        <v>0</v>
      </c>
      <c r="V676" s="109">
        <f t="shared" si="533"/>
        <v>0</v>
      </c>
      <c r="W676" s="109">
        <f t="shared" si="534"/>
        <v>1356.15</v>
      </c>
      <c r="X676" s="112"/>
      <c r="Y676" s="112"/>
    </row>
    <row r="677" spans="1:25" s="262" customFormat="1">
      <c r="A677" s="179">
        <v>489</v>
      </c>
      <c r="B677" s="106">
        <v>1772</v>
      </c>
      <c r="C677" s="106">
        <v>1</v>
      </c>
      <c r="D677" s="106">
        <v>1</v>
      </c>
      <c r="E677" s="107" t="s">
        <v>157</v>
      </c>
      <c r="F677" s="108" t="s">
        <v>132</v>
      </c>
      <c r="G677" s="109">
        <f t="shared" si="518"/>
        <v>50</v>
      </c>
      <c r="H677" s="109">
        <f t="shared" si="519"/>
        <v>39.299999999999997</v>
      </c>
      <c r="I677" s="109">
        <f t="shared" si="520"/>
        <v>0</v>
      </c>
      <c r="J677" s="239">
        <f t="shared" si="521"/>
        <v>684.63</v>
      </c>
      <c r="K677" s="109">
        <f t="shared" si="522"/>
        <v>5</v>
      </c>
      <c r="L677" s="109">
        <f t="shared" si="523"/>
        <v>778.93</v>
      </c>
      <c r="M677" s="109">
        <f t="shared" si="524"/>
        <v>95.75</v>
      </c>
      <c r="N677" s="109">
        <f t="shared" si="525"/>
        <v>100</v>
      </c>
      <c r="O677" s="109">
        <f t="shared" si="526"/>
        <v>120</v>
      </c>
      <c r="P677" s="109">
        <f t="shared" si="527"/>
        <v>131.96</v>
      </c>
      <c r="Q677" s="109">
        <f t="shared" si="528"/>
        <v>153.07</v>
      </c>
      <c r="R677" s="109">
        <f t="shared" si="529"/>
        <v>177.57</v>
      </c>
      <c r="S677" s="109">
        <f t="shared" si="530"/>
        <v>250</v>
      </c>
      <c r="T677" s="109">
        <f t="shared" si="531"/>
        <v>630.99</v>
      </c>
      <c r="U677" s="109">
        <f t="shared" si="532"/>
        <v>1170</v>
      </c>
      <c r="V677" s="109">
        <f t="shared" si="533"/>
        <v>3099.05</v>
      </c>
      <c r="W677" s="109">
        <f t="shared" si="534"/>
        <v>6707.32</v>
      </c>
      <c r="X677" s="112"/>
      <c r="Y677" s="112"/>
    </row>
    <row r="678" spans="1:25" s="262" customFormat="1">
      <c r="A678" s="179">
        <v>490</v>
      </c>
      <c r="B678" s="106">
        <v>1913</v>
      </c>
      <c r="C678" s="106">
        <v>1</v>
      </c>
      <c r="D678" s="106">
        <v>1</v>
      </c>
      <c r="E678" s="107" t="s">
        <v>157</v>
      </c>
      <c r="F678" s="108" t="s">
        <v>1668</v>
      </c>
      <c r="G678" s="109">
        <f t="shared" si="518"/>
        <v>50</v>
      </c>
      <c r="H678" s="109">
        <f t="shared" si="519"/>
        <v>39.299999999999997</v>
      </c>
      <c r="I678" s="109">
        <f t="shared" si="520"/>
        <v>0</v>
      </c>
      <c r="J678" s="239">
        <f t="shared" si="521"/>
        <v>684.63</v>
      </c>
      <c r="K678" s="109">
        <f t="shared" si="522"/>
        <v>5</v>
      </c>
      <c r="L678" s="109">
        <f t="shared" si="523"/>
        <v>778.93</v>
      </c>
      <c r="M678" s="109">
        <f t="shared" si="524"/>
        <v>95.75</v>
      </c>
      <c r="N678" s="109">
        <f t="shared" si="525"/>
        <v>100</v>
      </c>
      <c r="O678" s="109">
        <f t="shared" si="526"/>
        <v>120</v>
      </c>
      <c r="P678" s="109">
        <f t="shared" si="527"/>
        <v>131.96</v>
      </c>
      <c r="Q678" s="109">
        <f t="shared" si="528"/>
        <v>153.07</v>
      </c>
      <c r="R678" s="109">
        <f t="shared" si="529"/>
        <v>177.57</v>
      </c>
      <c r="S678" s="109">
        <f t="shared" si="530"/>
        <v>250</v>
      </c>
      <c r="T678" s="109">
        <f t="shared" si="531"/>
        <v>630.99</v>
      </c>
      <c r="U678" s="109">
        <f t="shared" si="532"/>
        <v>1170</v>
      </c>
      <c r="V678" s="109">
        <f t="shared" si="533"/>
        <v>3099.05</v>
      </c>
      <c r="W678" s="109">
        <f t="shared" si="534"/>
        <v>6707.32</v>
      </c>
      <c r="X678" s="112"/>
      <c r="Y678" s="112"/>
    </row>
    <row r="679" spans="1:25" s="262" customFormat="1">
      <c r="A679" s="179">
        <v>491</v>
      </c>
      <c r="B679" s="106">
        <v>1916</v>
      </c>
      <c r="C679" s="106">
        <v>1</v>
      </c>
      <c r="D679" s="106">
        <v>1</v>
      </c>
      <c r="E679" s="107" t="s">
        <v>157</v>
      </c>
      <c r="F679" s="108" t="s">
        <v>1689</v>
      </c>
      <c r="G679" s="109">
        <f t="shared" si="518"/>
        <v>50</v>
      </c>
      <c r="H679" s="109">
        <f t="shared" si="519"/>
        <v>39.299999999999997</v>
      </c>
      <c r="I679" s="109">
        <f t="shared" si="520"/>
        <v>0</v>
      </c>
      <c r="J679" s="239">
        <f t="shared" si="521"/>
        <v>684.63</v>
      </c>
      <c r="K679" s="109">
        <f t="shared" si="522"/>
        <v>5</v>
      </c>
      <c r="L679" s="109">
        <f t="shared" si="523"/>
        <v>778.93</v>
      </c>
      <c r="M679" s="109">
        <f t="shared" si="524"/>
        <v>95.75</v>
      </c>
      <c r="N679" s="109">
        <f t="shared" si="525"/>
        <v>100</v>
      </c>
      <c r="O679" s="109">
        <f t="shared" si="526"/>
        <v>120</v>
      </c>
      <c r="P679" s="109">
        <f t="shared" si="527"/>
        <v>131.96</v>
      </c>
      <c r="Q679" s="109">
        <f t="shared" si="528"/>
        <v>153.07</v>
      </c>
      <c r="R679" s="109">
        <f t="shared" si="529"/>
        <v>177.57</v>
      </c>
      <c r="S679" s="109">
        <f t="shared" si="530"/>
        <v>250</v>
      </c>
      <c r="T679" s="109">
        <f t="shared" si="531"/>
        <v>630.99</v>
      </c>
      <c r="U679" s="109">
        <f t="shared" si="532"/>
        <v>1170</v>
      </c>
      <c r="V679" s="109">
        <f t="shared" si="533"/>
        <v>3099.05</v>
      </c>
      <c r="W679" s="109">
        <f t="shared" si="534"/>
        <v>6707.32</v>
      </c>
      <c r="X679" s="112"/>
      <c r="Y679" s="112"/>
    </row>
    <row r="680" spans="1:25" s="262" customFormat="1">
      <c r="A680" s="179">
        <v>492</v>
      </c>
      <c r="B680" s="106">
        <v>1885</v>
      </c>
      <c r="C680" s="106">
        <v>1</v>
      </c>
      <c r="D680" s="106">
        <v>1</v>
      </c>
      <c r="E680" s="107" t="s">
        <v>157</v>
      </c>
      <c r="F680" s="108" t="s">
        <v>815</v>
      </c>
      <c r="G680" s="109">
        <f t="shared" si="518"/>
        <v>50</v>
      </c>
      <c r="H680" s="109">
        <f t="shared" si="519"/>
        <v>39.299999999999997</v>
      </c>
      <c r="I680" s="109">
        <f t="shared" si="520"/>
        <v>0</v>
      </c>
      <c r="J680" s="239">
        <f t="shared" si="521"/>
        <v>684.63</v>
      </c>
      <c r="K680" s="109">
        <f t="shared" si="522"/>
        <v>5</v>
      </c>
      <c r="L680" s="109">
        <f t="shared" si="523"/>
        <v>778.93</v>
      </c>
      <c r="M680" s="109">
        <f t="shared" si="524"/>
        <v>95.75</v>
      </c>
      <c r="N680" s="109">
        <f t="shared" si="525"/>
        <v>100</v>
      </c>
      <c r="O680" s="109">
        <f t="shared" si="526"/>
        <v>120</v>
      </c>
      <c r="P680" s="109">
        <f t="shared" si="527"/>
        <v>131.96</v>
      </c>
      <c r="Q680" s="109">
        <f t="shared" si="528"/>
        <v>153.07</v>
      </c>
      <c r="R680" s="109">
        <f t="shared" si="529"/>
        <v>177.57</v>
      </c>
      <c r="S680" s="109">
        <f t="shared" si="530"/>
        <v>250</v>
      </c>
      <c r="T680" s="109">
        <f t="shared" si="531"/>
        <v>284.22000000000003</v>
      </c>
      <c r="U680" s="109">
        <f t="shared" si="532"/>
        <v>1170</v>
      </c>
      <c r="V680" s="109">
        <f t="shared" si="533"/>
        <v>3445.82</v>
      </c>
      <c r="W680" s="109">
        <f t="shared" si="534"/>
        <v>6707.32</v>
      </c>
      <c r="X680" s="112"/>
      <c r="Y680" s="112"/>
    </row>
    <row r="681" spans="1:25" s="262" customFormat="1">
      <c r="A681" s="179">
        <v>493</v>
      </c>
      <c r="B681" s="106">
        <v>1917</v>
      </c>
      <c r="C681" s="106">
        <v>1</v>
      </c>
      <c r="D681" s="106">
        <v>1</v>
      </c>
      <c r="E681" s="107" t="s">
        <v>157</v>
      </c>
      <c r="F681" s="108" t="s">
        <v>133</v>
      </c>
      <c r="G681" s="109">
        <f t="shared" si="518"/>
        <v>50</v>
      </c>
      <c r="H681" s="109">
        <f t="shared" si="519"/>
        <v>39.299999999999997</v>
      </c>
      <c r="I681" s="109">
        <f t="shared" si="520"/>
        <v>0</v>
      </c>
      <c r="J681" s="239">
        <f t="shared" si="521"/>
        <v>684.63</v>
      </c>
      <c r="K681" s="109">
        <f t="shared" si="522"/>
        <v>5</v>
      </c>
      <c r="L681" s="109">
        <f t="shared" si="523"/>
        <v>778.93</v>
      </c>
      <c r="M681" s="109">
        <f t="shared" si="524"/>
        <v>95.75</v>
      </c>
      <c r="N681" s="109">
        <f t="shared" si="525"/>
        <v>100</v>
      </c>
      <c r="O681" s="109">
        <f t="shared" si="526"/>
        <v>120</v>
      </c>
      <c r="P681" s="109">
        <f t="shared" si="527"/>
        <v>131.96</v>
      </c>
      <c r="Q681" s="109">
        <f t="shared" si="528"/>
        <v>153.07</v>
      </c>
      <c r="R681" s="109">
        <f t="shared" si="529"/>
        <v>177.57</v>
      </c>
      <c r="S681" s="109">
        <f t="shared" si="530"/>
        <v>250</v>
      </c>
      <c r="T681" s="109">
        <f t="shared" si="531"/>
        <v>622.41</v>
      </c>
      <c r="U681" s="109">
        <f t="shared" si="532"/>
        <v>1170</v>
      </c>
      <c r="V681" s="109">
        <f t="shared" si="533"/>
        <v>3107.63</v>
      </c>
      <c r="W681" s="109">
        <f t="shared" si="534"/>
        <v>6707.32</v>
      </c>
      <c r="X681" s="112"/>
      <c r="Y681" s="112"/>
    </row>
    <row r="682" spans="1:25" s="262" customFormat="1">
      <c r="A682" s="179">
        <v>943</v>
      </c>
      <c r="B682" s="106"/>
      <c r="C682" s="106">
        <v>1</v>
      </c>
      <c r="D682" s="106">
        <v>1</v>
      </c>
      <c r="E682" s="107" t="s">
        <v>157</v>
      </c>
      <c r="F682" s="108" t="s">
        <v>1727</v>
      </c>
      <c r="G682" s="109">
        <f t="shared" si="518"/>
        <v>50</v>
      </c>
      <c r="H682" s="109">
        <f t="shared" si="519"/>
        <v>39.299999999999997</v>
      </c>
      <c r="I682" s="109">
        <f t="shared" si="520"/>
        <v>0</v>
      </c>
      <c r="J682" s="239">
        <f t="shared" si="521"/>
        <v>684.63</v>
      </c>
      <c r="K682" s="109">
        <f t="shared" si="522"/>
        <v>5</v>
      </c>
      <c r="L682" s="109">
        <f t="shared" si="523"/>
        <v>778.93</v>
      </c>
      <c r="M682" s="109">
        <f t="shared" si="524"/>
        <v>95.75</v>
      </c>
      <c r="N682" s="109">
        <f t="shared" si="525"/>
        <v>100</v>
      </c>
      <c r="O682" s="109">
        <f t="shared" si="526"/>
        <v>120</v>
      </c>
      <c r="P682" s="109">
        <f t="shared" si="527"/>
        <v>131.96</v>
      </c>
      <c r="Q682" s="109">
        <f t="shared" si="528"/>
        <v>153.07</v>
      </c>
      <c r="R682" s="109">
        <f t="shared" si="529"/>
        <v>177.57</v>
      </c>
      <c r="S682" s="109">
        <f t="shared" si="530"/>
        <v>250</v>
      </c>
      <c r="T682" s="109">
        <f t="shared" si="531"/>
        <v>634.62</v>
      </c>
      <c r="U682" s="109">
        <f t="shared" si="532"/>
        <v>1170</v>
      </c>
      <c r="V682" s="109">
        <f t="shared" si="533"/>
        <v>3095.42</v>
      </c>
      <c r="W682" s="109">
        <f t="shared" si="534"/>
        <v>6707.32</v>
      </c>
      <c r="X682" s="112"/>
      <c r="Y682" s="112"/>
    </row>
    <row r="683" spans="1:25" s="262" customFormat="1">
      <c r="A683" s="179">
        <v>466</v>
      </c>
      <c r="B683" s="106"/>
      <c r="C683" s="106">
        <v>1</v>
      </c>
      <c r="D683" s="106">
        <v>0</v>
      </c>
      <c r="E683" s="107" t="s">
        <v>161</v>
      </c>
      <c r="F683" s="108" t="s">
        <v>364</v>
      </c>
      <c r="G683" s="109">
        <f t="shared" si="518"/>
        <v>50</v>
      </c>
      <c r="H683" s="109">
        <f t="shared" si="519"/>
        <v>23.41</v>
      </c>
      <c r="I683" s="109">
        <f t="shared" si="520"/>
        <v>0</v>
      </c>
      <c r="J683" s="239">
        <f t="shared" si="521"/>
        <v>492.53</v>
      </c>
      <c r="K683" s="109">
        <f t="shared" si="522"/>
        <v>5</v>
      </c>
      <c r="L683" s="109">
        <f t="shared" si="523"/>
        <v>570.94000000000005</v>
      </c>
      <c r="M683" s="109">
        <f t="shared" si="524"/>
        <v>69.180000000000007</v>
      </c>
      <c r="N683" s="109">
        <f t="shared" si="525"/>
        <v>100</v>
      </c>
      <c r="O683" s="109">
        <f t="shared" si="526"/>
        <v>105</v>
      </c>
      <c r="P683" s="109">
        <f t="shared" si="527"/>
        <v>94.43</v>
      </c>
      <c r="Q683" s="109">
        <f t="shared" si="528"/>
        <v>109.54</v>
      </c>
      <c r="R683" s="109">
        <f t="shared" si="529"/>
        <v>127.06</v>
      </c>
      <c r="S683" s="109">
        <f t="shared" si="530"/>
        <v>180</v>
      </c>
      <c r="T683" s="109">
        <f t="shared" si="531"/>
        <v>0</v>
      </c>
      <c r="U683" s="109">
        <f t="shared" si="532"/>
        <v>0</v>
      </c>
      <c r="V683" s="109">
        <f t="shared" si="533"/>
        <v>0</v>
      </c>
      <c r="W683" s="109">
        <f t="shared" si="534"/>
        <v>1356.15</v>
      </c>
      <c r="X683" s="112"/>
      <c r="Y683" s="112"/>
    </row>
    <row r="684" spans="1:25" s="262" customFormat="1">
      <c r="A684" s="179">
        <v>945</v>
      </c>
      <c r="B684" s="106"/>
      <c r="C684" s="106">
        <v>1</v>
      </c>
      <c r="D684" s="106">
        <v>1</v>
      </c>
      <c r="E684" s="107" t="s">
        <v>157</v>
      </c>
      <c r="F684" s="108" t="s">
        <v>90</v>
      </c>
      <c r="G684" s="109">
        <f t="shared" si="518"/>
        <v>50</v>
      </c>
      <c r="H684" s="109">
        <f t="shared" si="519"/>
        <v>39.299999999999997</v>
      </c>
      <c r="I684" s="109">
        <f t="shared" si="520"/>
        <v>0</v>
      </c>
      <c r="J684" s="239">
        <f t="shared" si="521"/>
        <v>684.63</v>
      </c>
      <c r="K684" s="109">
        <f t="shared" si="522"/>
        <v>5</v>
      </c>
      <c r="L684" s="109">
        <f t="shared" si="523"/>
        <v>778.93</v>
      </c>
      <c r="M684" s="109">
        <f t="shared" si="524"/>
        <v>95.75</v>
      </c>
      <c r="N684" s="109">
        <f t="shared" si="525"/>
        <v>100</v>
      </c>
      <c r="O684" s="109">
        <f t="shared" si="526"/>
        <v>120</v>
      </c>
      <c r="P684" s="109">
        <f t="shared" si="527"/>
        <v>131.96</v>
      </c>
      <c r="Q684" s="109">
        <f t="shared" si="528"/>
        <v>153.07</v>
      </c>
      <c r="R684" s="109">
        <f t="shared" si="529"/>
        <v>177.57</v>
      </c>
      <c r="S684" s="109">
        <f t="shared" si="530"/>
        <v>250</v>
      </c>
      <c r="T684" s="109">
        <f t="shared" si="531"/>
        <v>622.42999999999995</v>
      </c>
      <c r="U684" s="109">
        <f t="shared" si="532"/>
        <v>1170</v>
      </c>
      <c r="V684" s="109">
        <f t="shared" si="533"/>
        <v>3107.61</v>
      </c>
      <c r="W684" s="109">
        <f t="shared" si="534"/>
        <v>6707.32</v>
      </c>
      <c r="X684" s="112"/>
      <c r="Y684" s="112"/>
    </row>
    <row r="685" spans="1:25" s="262" customFormat="1">
      <c r="A685" s="179">
        <v>946</v>
      </c>
      <c r="B685" s="106"/>
      <c r="C685" s="106">
        <v>1</v>
      </c>
      <c r="D685" s="106">
        <v>1</v>
      </c>
      <c r="E685" s="107" t="s">
        <v>157</v>
      </c>
      <c r="F685" s="108" t="s">
        <v>1758</v>
      </c>
      <c r="G685" s="109">
        <f t="shared" si="518"/>
        <v>50</v>
      </c>
      <c r="H685" s="109">
        <f t="shared" si="519"/>
        <v>39.299999999999997</v>
      </c>
      <c r="I685" s="109">
        <f t="shared" si="520"/>
        <v>0</v>
      </c>
      <c r="J685" s="239">
        <f t="shared" si="521"/>
        <v>684.63</v>
      </c>
      <c r="K685" s="109">
        <f t="shared" si="522"/>
        <v>5</v>
      </c>
      <c r="L685" s="109">
        <f t="shared" si="523"/>
        <v>778.93</v>
      </c>
      <c r="M685" s="109">
        <f t="shared" si="524"/>
        <v>95.75</v>
      </c>
      <c r="N685" s="109">
        <f t="shared" si="525"/>
        <v>100</v>
      </c>
      <c r="O685" s="109">
        <f t="shared" si="526"/>
        <v>120</v>
      </c>
      <c r="P685" s="109">
        <f t="shared" si="527"/>
        <v>131.96</v>
      </c>
      <c r="Q685" s="109">
        <f t="shared" si="528"/>
        <v>153.07</v>
      </c>
      <c r="R685" s="109">
        <f t="shared" si="529"/>
        <v>177.57</v>
      </c>
      <c r="S685" s="109">
        <f t="shared" si="530"/>
        <v>250</v>
      </c>
      <c r="T685" s="109">
        <f t="shared" si="531"/>
        <v>257.66000000000003</v>
      </c>
      <c r="U685" s="109">
        <f t="shared" si="532"/>
        <v>585</v>
      </c>
      <c r="V685" s="109">
        <f t="shared" si="533"/>
        <v>4057.38</v>
      </c>
      <c r="W685" s="109">
        <f t="shared" si="534"/>
        <v>6707.32</v>
      </c>
      <c r="X685" s="112"/>
      <c r="Y685" s="112"/>
    </row>
    <row r="686" spans="1:25" s="262" customFormat="1">
      <c r="A686" s="179">
        <v>949</v>
      </c>
      <c r="B686" s="106"/>
      <c r="C686" s="106">
        <v>1</v>
      </c>
      <c r="D686" s="106">
        <v>1</v>
      </c>
      <c r="E686" s="107" t="s">
        <v>157</v>
      </c>
      <c r="F686" s="108" t="s">
        <v>139</v>
      </c>
      <c r="G686" s="109">
        <f t="shared" si="518"/>
        <v>50</v>
      </c>
      <c r="H686" s="109">
        <f t="shared" si="519"/>
        <v>39.299999999999997</v>
      </c>
      <c r="I686" s="109">
        <f t="shared" si="520"/>
        <v>0</v>
      </c>
      <c r="J686" s="239">
        <f t="shared" si="521"/>
        <v>684.63</v>
      </c>
      <c r="K686" s="109">
        <f t="shared" si="522"/>
        <v>5</v>
      </c>
      <c r="L686" s="109">
        <f t="shared" si="523"/>
        <v>778.93</v>
      </c>
      <c r="M686" s="109">
        <f t="shared" si="524"/>
        <v>95.75</v>
      </c>
      <c r="N686" s="109">
        <f t="shared" si="525"/>
        <v>100</v>
      </c>
      <c r="O686" s="109">
        <f t="shared" si="526"/>
        <v>120</v>
      </c>
      <c r="P686" s="109">
        <f t="shared" si="527"/>
        <v>131.96</v>
      </c>
      <c r="Q686" s="109">
        <f t="shared" si="528"/>
        <v>153.07</v>
      </c>
      <c r="R686" s="109">
        <f t="shared" si="529"/>
        <v>177.57</v>
      </c>
      <c r="S686" s="109">
        <f t="shared" si="530"/>
        <v>250</v>
      </c>
      <c r="T686" s="109">
        <f t="shared" si="531"/>
        <v>273.62</v>
      </c>
      <c r="U686" s="109">
        <f t="shared" si="532"/>
        <v>560</v>
      </c>
      <c r="V686" s="109">
        <f t="shared" si="533"/>
        <v>4066.42</v>
      </c>
      <c r="W686" s="109">
        <f t="shared" si="534"/>
        <v>6707.32</v>
      </c>
      <c r="X686" s="112"/>
      <c r="Y686" s="112"/>
    </row>
    <row r="687" spans="1:25" s="262" customFormat="1">
      <c r="A687" s="298"/>
      <c r="B687" s="108"/>
      <c r="C687" s="106">
        <f>SUM(C626:C686)</f>
        <v>56</v>
      </c>
      <c r="D687" s="106">
        <f>COUNTIF(D626:D686,"1")</f>
        <v>44</v>
      </c>
      <c r="E687" s="106"/>
      <c r="F687" s="106" t="s">
        <v>545</v>
      </c>
      <c r="G687" s="239">
        <f t="shared" ref="G687:W687" si="535">SUM(G626:G663)+SUM(G669:G686)</f>
        <v>2525</v>
      </c>
      <c r="H687" s="239">
        <f t="shared" si="535"/>
        <v>1570.61</v>
      </c>
      <c r="I687" s="239">
        <f t="shared" si="535"/>
        <v>0</v>
      </c>
      <c r="J687" s="239">
        <f t="shared" si="535"/>
        <v>30232.17</v>
      </c>
      <c r="K687" s="239">
        <f t="shared" si="535"/>
        <v>225</v>
      </c>
      <c r="L687" s="239">
        <f t="shared" si="535"/>
        <v>34552.78</v>
      </c>
      <c r="M687" s="239">
        <f t="shared" si="535"/>
        <v>4143.92</v>
      </c>
      <c r="N687" s="239">
        <f t="shared" si="535"/>
        <v>5600</v>
      </c>
      <c r="O687" s="239">
        <f t="shared" si="535"/>
        <v>5375</v>
      </c>
      <c r="P687" s="239">
        <f t="shared" si="535"/>
        <v>5787.97</v>
      </c>
      <c r="Q687" s="239">
        <f t="shared" si="535"/>
        <v>6714.09</v>
      </c>
      <c r="R687" s="239">
        <f t="shared" si="535"/>
        <v>7788.32</v>
      </c>
      <c r="S687" s="239">
        <f t="shared" si="535"/>
        <v>10510</v>
      </c>
      <c r="T687" s="239">
        <f t="shared" si="535"/>
        <v>9996.75</v>
      </c>
      <c r="U687" s="239">
        <f t="shared" si="535"/>
        <v>23215</v>
      </c>
      <c r="V687" s="239">
        <f t="shared" si="535"/>
        <v>78265.58</v>
      </c>
      <c r="W687" s="239">
        <f t="shared" si="535"/>
        <v>191949.41</v>
      </c>
      <c r="X687" s="112"/>
      <c r="Y687" s="112"/>
    </row>
    <row r="688" spans="1:25" s="226" customFormat="1" ht="18.75">
      <c r="A688" s="295" t="s">
        <v>64</v>
      </c>
      <c r="B688" s="241"/>
      <c r="C688" s="244"/>
      <c r="D688" s="244"/>
      <c r="E688" s="244"/>
      <c r="F688" s="241"/>
      <c r="G688" s="248"/>
      <c r="H688" s="246"/>
      <c r="I688" s="246"/>
      <c r="J688" s="247"/>
      <c r="K688" s="248"/>
      <c r="L688" s="248"/>
      <c r="M688" s="248"/>
      <c r="N688" s="248"/>
      <c r="O688" s="248"/>
      <c r="P688" s="248"/>
      <c r="Q688" s="248"/>
      <c r="R688" s="248"/>
      <c r="S688" s="248"/>
      <c r="T688" s="248"/>
      <c r="U688" s="248"/>
      <c r="V688" s="248"/>
      <c r="W688" s="248"/>
      <c r="X688" s="112"/>
      <c r="Y688" s="112"/>
    </row>
    <row r="689" spans="1:25" s="262" customFormat="1">
      <c r="A689" s="330" t="s">
        <v>236</v>
      </c>
      <c r="B689" s="254"/>
      <c r="C689" s="254" t="s">
        <v>153</v>
      </c>
      <c r="D689" s="255" t="s">
        <v>538</v>
      </c>
      <c r="E689" s="254" t="s">
        <v>22</v>
      </c>
      <c r="F689" s="254" t="s">
        <v>154</v>
      </c>
      <c r="G689" s="303" t="s">
        <v>503</v>
      </c>
      <c r="H689" s="303" t="s">
        <v>505</v>
      </c>
      <c r="I689" s="303" t="s">
        <v>535</v>
      </c>
      <c r="J689" s="303" t="s">
        <v>507</v>
      </c>
      <c r="K689" s="304" t="s">
        <v>509</v>
      </c>
      <c r="L689" s="303" t="s">
        <v>511</v>
      </c>
      <c r="M689" s="303" t="s">
        <v>514</v>
      </c>
      <c r="N689" s="304" t="s">
        <v>669</v>
      </c>
      <c r="O689" s="304" t="s">
        <v>603</v>
      </c>
      <c r="P689" s="303" t="s">
        <v>518</v>
      </c>
      <c r="Q689" s="303" t="s">
        <v>517</v>
      </c>
      <c r="R689" s="303" t="s">
        <v>528</v>
      </c>
      <c r="S689" s="304" t="s">
        <v>485</v>
      </c>
      <c r="T689" s="303" t="s">
        <v>1785</v>
      </c>
      <c r="U689" s="303" t="s">
        <v>1787</v>
      </c>
      <c r="V689" s="303" t="s">
        <v>1788</v>
      </c>
      <c r="W689" s="303" t="s">
        <v>532</v>
      </c>
      <c r="X689" s="112"/>
      <c r="Y689" s="112"/>
    </row>
    <row r="690" spans="1:25" s="262" customFormat="1">
      <c r="A690" s="331" t="s">
        <v>155</v>
      </c>
      <c r="B690" s="329"/>
      <c r="C690" s="329" t="s">
        <v>540</v>
      </c>
      <c r="D690" s="256" t="s">
        <v>539</v>
      </c>
      <c r="E690" s="329" t="s">
        <v>21</v>
      </c>
      <c r="F690" s="329"/>
      <c r="G690" s="328" t="s">
        <v>504</v>
      </c>
      <c r="H690" s="328" t="s">
        <v>506</v>
      </c>
      <c r="I690" s="328" t="s">
        <v>537</v>
      </c>
      <c r="J690" s="328" t="s">
        <v>508</v>
      </c>
      <c r="K690" s="306" t="s">
        <v>510</v>
      </c>
      <c r="L690" s="328"/>
      <c r="M690" s="328"/>
      <c r="N690" s="306" t="s">
        <v>670</v>
      </c>
      <c r="O690" s="308" t="s">
        <v>611</v>
      </c>
      <c r="P690" s="328" t="s">
        <v>519</v>
      </c>
      <c r="Q690" s="328" t="s">
        <v>530</v>
      </c>
      <c r="R690" s="328" t="s">
        <v>529</v>
      </c>
      <c r="S690" s="308" t="s">
        <v>565</v>
      </c>
      <c r="T690" s="309" t="s">
        <v>1786</v>
      </c>
      <c r="U690" s="309" t="s">
        <v>377</v>
      </c>
      <c r="V690" s="309" t="s">
        <v>377</v>
      </c>
      <c r="W690" s="328" t="s">
        <v>531</v>
      </c>
      <c r="X690" s="112"/>
      <c r="Y690" s="112"/>
    </row>
    <row r="691" spans="1:25" s="262" customFormat="1">
      <c r="A691" s="179"/>
      <c r="B691" s="108"/>
      <c r="C691" s="106"/>
      <c r="D691" s="106"/>
      <c r="E691" s="107" t="s">
        <v>533</v>
      </c>
      <c r="F691" s="267"/>
      <c r="G691" s="239"/>
      <c r="H691" s="258"/>
      <c r="I691" s="258"/>
      <c r="J691" s="239"/>
      <c r="K691" s="239"/>
      <c r="L691" s="239"/>
      <c r="M691" s="239"/>
      <c r="N691" s="239"/>
      <c r="O691" s="239"/>
      <c r="P691" s="239"/>
      <c r="Q691" s="239"/>
      <c r="R691" s="239"/>
      <c r="S691" s="239"/>
      <c r="T691" s="239"/>
      <c r="U691" s="239"/>
      <c r="V691" s="239"/>
      <c r="W691" s="239"/>
      <c r="X691" s="112"/>
      <c r="Y691" s="112"/>
    </row>
    <row r="692" spans="1:25" s="262" customFormat="1">
      <c r="A692" s="180">
        <v>534</v>
      </c>
      <c r="B692" s="110"/>
      <c r="C692" s="106">
        <v>1</v>
      </c>
      <c r="D692" s="106">
        <v>1</v>
      </c>
      <c r="E692" s="107" t="s">
        <v>157</v>
      </c>
      <c r="F692" s="108" t="s">
        <v>1703</v>
      </c>
      <c r="G692" s="109">
        <f t="shared" ref="G692:G699" si="536">VLOOKUP(E692,REMU,3,0)</f>
        <v>50</v>
      </c>
      <c r="H692" s="109">
        <f t="shared" ref="H692:H699" si="537">VLOOKUP(E692,REMU,4,0)</f>
        <v>39.299999999999997</v>
      </c>
      <c r="I692" s="109">
        <f t="shared" ref="I692:I699" si="538">VLOOKUP(E692,REMU,8,0)</f>
        <v>0</v>
      </c>
      <c r="J692" s="239">
        <f t="shared" ref="J692:J699" si="539">VLOOKUP(E692,REMU,7,0)</f>
        <v>684.63</v>
      </c>
      <c r="K692" s="109">
        <f t="shared" ref="K692:K699" si="540">VLOOKUP(E692,REMU,10,0)</f>
        <v>5</v>
      </c>
      <c r="L692" s="109">
        <f t="shared" ref="L692:L699" si="541">SUM(G692:K692)</f>
        <v>778.93</v>
      </c>
      <c r="M692" s="109">
        <f t="shared" ref="M692:M699" si="542">VLOOKUP(E692,REMU,12,0)</f>
        <v>95.75</v>
      </c>
      <c r="N692" s="109">
        <f t="shared" ref="N692:N699" si="543">VLOOKUP(E692,REMU,13,0)</f>
        <v>100</v>
      </c>
      <c r="O692" s="109">
        <f t="shared" ref="O692:O699" si="544">VLOOKUP(E692,REMU,19,0)</f>
        <v>120</v>
      </c>
      <c r="P692" s="109">
        <f t="shared" ref="P692:P699" si="545">VLOOKUP(E692,REMU,16,0)</f>
        <v>131.96</v>
      </c>
      <c r="Q692" s="109">
        <f t="shared" ref="Q692:Q699" si="546">VLOOKUP(E692,REMU,17,0)</f>
        <v>153.07</v>
      </c>
      <c r="R692" s="109">
        <f t="shared" ref="R692:R699" si="547">VLOOKUP(E692,REMU,18,0)</f>
        <v>177.57</v>
      </c>
      <c r="S692" s="109">
        <f t="shared" ref="S692:S699" si="548">VLOOKUP(E692,DSUP,2,FALSE)</f>
        <v>250</v>
      </c>
      <c r="T692" s="109">
        <f t="shared" ref="T692:T699" si="549">IF(F692="VACANTE",0,VLOOKUP(F692,HOMO,8,0))</f>
        <v>626.54999999999995</v>
      </c>
      <c r="U692" s="109">
        <f t="shared" ref="U692:U699" si="550">IF(F692="VACANTE",0,VLOOKUP(F692,HOMO,9,0))</f>
        <v>1170</v>
      </c>
      <c r="V692" s="109">
        <f t="shared" ref="V692:V699" si="551">+IF(D692=0,0,(VLOOKUP(E692,CATE,2,0)-L692-SUM(M692:U692)))</f>
        <v>3103.49</v>
      </c>
      <c r="W692" s="109">
        <f t="shared" ref="W692:W699" si="552">+L692+SUM(M692:V692)</f>
        <v>6707.32</v>
      </c>
      <c r="X692" s="112"/>
      <c r="Y692" s="112"/>
    </row>
    <row r="693" spans="1:25" s="262" customFormat="1">
      <c r="A693" s="179">
        <v>535</v>
      </c>
      <c r="B693" s="106"/>
      <c r="C693" s="106">
        <v>1</v>
      </c>
      <c r="D693" s="106">
        <v>1</v>
      </c>
      <c r="E693" s="107" t="s">
        <v>157</v>
      </c>
      <c r="F693" s="108" t="s">
        <v>470</v>
      </c>
      <c r="G693" s="109">
        <f t="shared" si="536"/>
        <v>50</v>
      </c>
      <c r="H693" s="109">
        <f t="shared" si="537"/>
        <v>39.299999999999997</v>
      </c>
      <c r="I693" s="109">
        <f t="shared" si="538"/>
        <v>0</v>
      </c>
      <c r="J693" s="239">
        <f t="shared" si="539"/>
        <v>684.63</v>
      </c>
      <c r="K693" s="109">
        <f t="shared" si="540"/>
        <v>5</v>
      </c>
      <c r="L693" s="109">
        <f t="shared" si="541"/>
        <v>778.93</v>
      </c>
      <c r="M693" s="109">
        <f t="shared" si="542"/>
        <v>95.75</v>
      </c>
      <c r="N693" s="109">
        <f t="shared" si="543"/>
        <v>100</v>
      </c>
      <c r="O693" s="109">
        <f t="shared" si="544"/>
        <v>120</v>
      </c>
      <c r="P693" s="109">
        <f t="shared" si="545"/>
        <v>131.96</v>
      </c>
      <c r="Q693" s="109">
        <f t="shared" si="546"/>
        <v>153.07</v>
      </c>
      <c r="R693" s="109">
        <f t="shared" si="547"/>
        <v>177.57</v>
      </c>
      <c r="S693" s="109">
        <f t="shared" si="548"/>
        <v>250</v>
      </c>
      <c r="T693" s="109">
        <f t="shared" si="549"/>
        <v>0</v>
      </c>
      <c r="U693" s="109">
        <f t="shared" si="550"/>
        <v>0</v>
      </c>
      <c r="V693" s="109">
        <f t="shared" si="551"/>
        <v>4900.04</v>
      </c>
      <c r="W693" s="109">
        <f t="shared" si="552"/>
        <v>6707.32</v>
      </c>
      <c r="X693" s="112"/>
      <c r="Y693" s="112"/>
    </row>
    <row r="694" spans="1:25" s="262" customFormat="1">
      <c r="A694" s="180">
        <v>536</v>
      </c>
      <c r="B694" s="110"/>
      <c r="C694" s="106">
        <v>1</v>
      </c>
      <c r="D694" s="106">
        <v>1</v>
      </c>
      <c r="E694" s="107" t="s">
        <v>160</v>
      </c>
      <c r="F694" s="108" t="s">
        <v>151</v>
      </c>
      <c r="G694" s="109">
        <f t="shared" si="536"/>
        <v>50</v>
      </c>
      <c r="H694" s="109">
        <f t="shared" si="537"/>
        <v>32.17</v>
      </c>
      <c r="I694" s="109">
        <f t="shared" si="538"/>
        <v>0</v>
      </c>
      <c r="J694" s="239">
        <f t="shared" si="539"/>
        <v>587.77</v>
      </c>
      <c r="K694" s="109">
        <f t="shared" si="540"/>
        <v>5</v>
      </c>
      <c r="L694" s="109">
        <f t="shared" si="541"/>
        <v>674.94</v>
      </c>
      <c r="M694" s="109">
        <f t="shared" si="542"/>
        <v>81.39</v>
      </c>
      <c r="N694" s="109">
        <f t="shared" si="543"/>
        <v>100</v>
      </c>
      <c r="O694" s="109">
        <f t="shared" si="544"/>
        <v>110</v>
      </c>
      <c r="P694" s="109">
        <f t="shared" si="545"/>
        <v>113.02</v>
      </c>
      <c r="Q694" s="109">
        <f t="shared" si="546"/>
        <v>131.11000000000001</v>
      </c>
      <c r="R694" s="109">
        <f t="shared" si="547"/>
        <v>152.08000000000001</v>
      </c>
      <c r="S694" s="109">
        <f t="shared" si="548"/>
        <v>210</v>
      </c>
      <c r="T694" s="109">
        <f t="shared" si="549"/>
        <v>124.98</v>
      </c>
      <c r="U694" s="109">
        <f t="shared" si="550"/>
        <v>560</v>
      </c>
      <c r="V694" s="109">
        <f t="shared" si="551"/>
        <v>750.48</v>
      </c>
      <c r="W694" s="109">
        <f t="shared" si="552"/>
        <v>3008</v>
      </c>
      <c r="X694" s="112"/>
      <c r="Y694" s="112"/>
    </row>
    <row r="695" spans="1:25" s="262" customFormat="1">
      <c r="A695" s="179">
        <v>434</v>
      </c>
      <c r="B695" s="106"/>
      <c r="C695" s="106">
        <v>1</v>
      </c>
      <c r="D695" s="106">
        <v>1</v>
      </c>
      <c r="E695" s="107" t="s">
        <v>160</v>
      </c>
      <c r="F695" s="108" t="s">
        <v>1883</v>
      </c>
      <c r="G695" s="109">
        <f t="shared" si="536"/>
        <v>50</v>
      </c>
      <c r="H695" s="109">
        <f t="shared" si="537"/>
        <v>32.17</v>
      </c>
      <c r="I695" s="109">
        <f t="shared" si="538"/>
        <v>0</v>
      </c>
      <c r="J695" s="239">
        <f t="shared" si="539"/>
        <v>587.77</v>
      </c>
      <c r="K695" s="109">
        <f t="shared" si="540"/>
        <v>5</v>
      </c>
      <c r="L695" s="109">
        <f t="shared" si="541"/>
        <v>674.94</v>
      </c>
      <c r="M695" s="109">
        <f t="shared" si="542"/>
        <v>81.39</v>
      </c>
      <c r="N695" s="109">
        <f t="shared" si="543"/>
        <v>100</v>
      </c>
      <c r="O695" s="109">
        <f t="shared" si="544"/>
        <v>110</v>
      </c>
      <c r="P695" s="109">
        <f t="shared" si="545"/>
        <v>113.02</v>
      </c>
      <c r="Q695" s="109">
        <f t="shared" si="546"/>
        <v>131.11000000000001</v>
      </c>
      <c r="R695" s="109">
        <f t="shared" si="547"/>
        <v>152.08000000000001</v>
      </c>
      <c r="S695" s="109">
        <f t="shared" si="548"/>
        <v>210</v>
      </c>
      <c r="T695" s="109">
        <f t="shared" si="549"/>
        <v>0</v>
      </c>
      <c r="U695" s="109">
        <f t="shared" si="550"/>
        <v>280</v>
      </c>
      <c r="V695" s="109">
        <f t="shared" si="551"/>
        <v>1155.46</v>
      </c>
      <c r="W695" s="109">
        <f t="shared" si="552"/>
        <v>3008</v>
      </c>
      <c r="X695" s="112"/>
      <c r="Y695" s="112"/>
    </row>
    <row r="696" spans="1:25" s="262" customFormat="1">
      <c r="A696" s="179">
        <v>538</v>
      </c>
      <c r="B696" s="106"/>
      <c r="C696" s="106">
        <v>1</v>
      </c>
      <c r="D696" s="106">
        <v>1</v>
      </c>
      <c r="E696" s="107" t="s">
        <v>161</v>
      </c>
      <c r="F696" s="108" t="s">
        <v>1190</v>
      </c>
      <c r="G696" s="109">
        <f t="shared" si="536"/>
        <v>50</v>
      </c>
      <c r="H696" s="109">
        <f t="shared" si="537"/>
        <v>23.41</v>
      </c>
      <c r="I696" s="109">
        <f t="shared" si="538"/>
        <v>0</v>
      </c>
      <c r="J696" s="239">
        <f t="shared" si="539"/>
        <v>492.53</v>
      </c>
      <c r="K696" s="109">
        <f t="shared" si="540"/>
        <v>5</v>
      </c>
      <c r="L696" s="109">
        <f t="shared" si="541"/>
        <v>570.94000000000005</v>
      </c>
      <c r="M696" s="109">
        <f t="shared" si="542"/>
        <v>69.180000000000007</v>
      </c>
      <c r="N696" s="109">
        <f t="shared" si="543"/>
        <v>100</v>
      </c>
      <c r="O696" s="109">
        <f t="shared" si="544"/>
        <v>105</v>
      </c>
      <c r="P696" s="109">
        <f t="shared" si="545"/>
        <v>94.43</v>
      </c>
      <c r="Q696" s="109">
        <f t="shared" si="546"/>
        <v>109.54</v>
      </c>
      <c r="R696" s="109">
        <f t="shared" si="547"/>
        <v>127.06</v>
      </c>
      <c r="S696" s="109">
        <f t="shared" si="548"/>
        <v>180</v>
      </c>
      <c r="T696" s="109">
        <f t="shared" si="549"/>
        <v>124.97</v>
      </c>
      <c r="U696" s="109">
        <f t="shared" si="550"/>
        <v>280</v>
      </c>
      <c r="V696" s="109">
        <f t="shared" si="551"/>
        <v>246.88</v>
      </c>
      <c r="W696" s="109">
        <f t="shared" si="552"/>
        <v>2008</v>
      </c>
      <c r="X696" s="112"/>
      <c r="Y696" s="112"/>
    </row>
    <row r="697" spans="1:25" s="262" customFormat="1">
      <c r="A697" s="179">
        <v>539</v>
      </c>
      <c r="B697" s="106"/>
      <c r="C697" s="106">
        <v>1</v>
      </c>
      <c r="D697" s="106">
        <v>0</v>
      </c>
      <c r="E697" s="107" t="s">
        <v>161</v>
      </c>
      <c r="F697" s="108" t="s">
        <v>364</v>
      </c>
      <c r="G697" s="109">
        <f t="shared" si="536"/>
        <v>50</v>
      </c>
      <c r="H697" s="109">
        <f t="shared" si="537"/>
        <v>23.41</v>
      </c>
      <c r="I697" s="109">
        <f t="shared" si="538"/>
        <v>0</v>
      </c>
      <c r="J697" s="239">
        <f t="shared" si="539"/>
        <v>492.53</v>
      </c>
      <c r="K697" s="109">
        <f t="shared" si="540"/>
        <v>5</v>
      </c>
      <c r="L697" s="109">
        <f t="shared" si="541"/>
        <v>570.94000000000005</v>
      </c>
      <c r="M697" s="109">
        <f t="shared" si="542"/>
        <v>69.180000000000007</v>
      </c>
      <c r="N697" s="109">
        <f t="shared" si="543"/>
        <v>100</v>
      </c>
      <c r="O697" s="109">
        <f t="shared" si="544"/>
        <v>105</v>
      </c>
      <c r="P697" s="109">
        <f t="shared" si="545"/>
        <v>94.43</v>
      </c>
      <c r="Q697" s="109">
        <f t="shared" si="546"/>
        <v>109.54</v>
      </c>
      <c r="R697" s="109">
        <f t="shared" si="547"/>
        <v>127.06</v>
      </c>
      <c r="S697" s="109">
        <f t="shared" si="548"/>
        <v>180</v>
      </c>
      <c r="T697" s="109">
        <f t="shared" si="549"/>
        <v>0</v>
      </c>
      <c r="U697" s="109">
        <f t="shared" si="550"/>
        <v>0</v>
      </c>
      <c r="V697" s="109">
        <f t="shared" si="551"/>
        <v>0</v>
      </c>
      <c r="W697" s="109">
        <f t="shared" si="552"/>
        <v>1356.15</v>
      </c>
      <c r="X697" s="112"/>
      <c r="Y697" s="112"/>
    </row>
    <row r="698" spans="1:25" s="262" customFormat="1">
      <c r="A698" s="179">
        <v>540</v>
      </c>
      <c r="B698" s="106"/>
      <c r="C698" s="106">
        <v>1</v>
      </c>
      <c r="D698" s="106">
        <v>1</v>
      </c>
      <c r="E698" s="107" t="s">
        <v>161</v>
      </c>
      <c r="F698" s="264" t="s">
        <v>1876</v>
      </c>
      <c r="G698" s="109">
        <f t="shared" si="536"/>
        <v>50</v>
      </c>
      <c r="H698" s="109">
        <f t="shared" si="537"/>
        <v>23.41</v>
      </c>
      <c r="I698" s="109">
        <f t="shared" si="538"/>
        <v>0</v>
      </c>
      <c r="J698" s="239">
        <f t="shared" si="539"/>
        <v>492.53</v>
      </c>
      <c r="K698" s="109">
        <f t="shared" si="540"/>
        <v>5</v>
      </c>
      <c r="L698" s="109">
        <f t="shared" si="541"/>
        <v>570.94000000000005</v>
      </c>
      <c r="M698" s="109">
        <f t="shared" si="542"/>
        <v>69.180000000000007</v>
      </c>
      <c r="N698" s="109">
        <f t="shared" si="543"/>
        <v>100</v>
      </c>
      <c r="O698" s="109">
        <f t="shared" si="544"/>
        <v>105</v>
      </c>
      <c r="P698" s="109">
        <f t="shared" si="545"/>
        <v>94.43</v>
      </c>
      <c r="Q698" s="109">
        <f t="shared" si="546"/>
        <v>109.54</v>
      </c>
      <c r="R698" s="109">
        <f t="shared" si="547"/>
        <v>127.06</v>
      </c>
      <c r="S698" s="109">
        <f t="shared" si="548"/>
        <v>180</v>
      </c>
      <c r="T698" s="109">
        <f t="shared" si="549"/>
        <v>0</v>
      </c>
      <c r="U698" s="109">
        <f t="shared" si="550"/>
        <v>0</v>
      </c>
      <c r="V698" s="109">
        <f t="shared" si="551"/>
        <v>651.85</v>
      </c>
      <c r="W698" s="109">
        <f t="shared" si="552"/>
        <v>2008</v>
      </c>
      <c r="X698" s="112"/>
      <c r="Y698" s="112"/>
    </row>
    <row r="699" spans="1:25" s="262" customFormat="1">
      <c r="A699" s="179">
        <v>541</v>
      </c>
      <c r="B699" s="106"/>
      <c r="C699" s="106">
        <v>1</v>
      </c>
      <c r="D699" s="106">
        <v>1</v>
      </c>
      <c r="E699" s="107" t="s">
        <v>161</v>
      </c>
      <c r="F699" s="108" t="s">
        <v>281</v>
      </c>
      <c r="G699" s="109">
        <f t="shared" si="536"/>
        <v>50</v>
      </c>
      <c r="H699" s="109">
        <f t="shared" si="537"/>
        <v>23.41</v>
      </c>
      <c r="I699" s="109">
        <f t="shared" si="538"/>
        <v>0</v>
      </c>
      <c r="J699" s="239">
        <f t="shared" si="539"/>
        <v>492.53</v>
      </c>
      <c r="K699" s="109">
        <f t="shared" si="540"/>
        <v>5</v>
      </c>
      <c r="L699" s="109">
        <f t="shared" si="541"/>
        <v>570.94000000000005</v>
      </c>
      <c r="M699" s="109">
        <f t="shared" si="542"/>
        <v>69.180000000000007</v>
      </c>
      <c r="N699" s="109">
        <f t="shared" si="543"/>
        <v>100</v>
      </c>
      <c r="O699" s="109">
        <f t="shared" si="544"/>
        <v>105</v>
      </c>
      <c r="P699" s="109">
        <f t="shared" si="545"/>
        <v>94.43</v>
      </c>
      <c r="Q699" s="109">
        <f t="shared" si="546"/>
        <v>109.54</v>
      </c>
      <c r="R699" s="109">
        <f t="shared" si="547"/>
        <v>127.06</v>
      </c>
      <c r="S699" s="109">
        <f t="shared" si="548"/>
        <v>180</v>
      </c>
      <c r="T699" s="109">
        <f t="shared" si="549"/>
        <v>0</v>
      </c>
      <c r="U699" s="109">
        <f t="shared" si="550"/>
        <v>0</v>
      </c>
      <c r="V699" s="109">
        <f t="shared" si="551"/>
        <v>651.85</v>
      </c>
      <c r="W699" s="109">
        <f t="shared" si="552"/>
        <v>2008</v>
      </c>
      <c r="X699" s="112"/>
      <c r="Y699" s="112"/>
    </row>
    <row r="700" spans="1:25" s="262" customFormat="1">
      <c r="A700" s="298"/>
      <c r="B700" s="108"/>
      <c r="C700" s="106">
        <f>SUM(C692:C699)</f>
        <v>8</v>
      </c>
      <c r="D700" s="106">
        <f>COUNTIF(D692:D699,"1")</f>
        <v>7</v>
      </c>
      <c r="E700" s="106"/>
      <c r="F700" s="106" t="s">
        <v>545</v>
      </c>
      <c r="G700" s="239">
        <f t="shared" ref="G700:L700" si="553">SUM(G692:G699)</f>
        <v>400</v>
      </c>
      <c r="H700" s="239">
        <f t="shared" si="553"/>
        <v>236.58</v>
      </c>
      <c r="I700" s="239">
        <f t="shared" si="553"/>
        <v>0</v>
      </c>
      <c r="J700" s="239">
        <f t="shared" si="553"/>
        <v>4514.92</v>
      </c>
      <c r="K700" s="239">
        <f t="shared" si="553"/>
        <v>40</v>
      </c>
      <c r="L700" s="239">
        <f t="shared" si="553"/>
        <v>5191.5</v>
      </c>
      <c r="M700" s="239">
        <f t="shared" ref="M700:W700" si="554">SUM(M692:M699)</f>
        <v>631</v>
      </c>
      <c r="N700" s="239">
        <f t="shared" si="554"/>
        <v>800</v>
      </c>
      <c r="O700" s="239">
        <f t="shared" si="554"/>
        <v>880</v>
      </c>
      <c r="P700" s="239">
        <f t="shared" si="554"/>
        <v>867.68</v>
      </c>
      <c r="Q700" s="239">
        <f t="shared" si="554"/>
        <v>1006.52</v>
      </c>
      <c r="R700" s="239">
        <f t="shared" si="554"/>
        <v>1167.54</v>
      </c>
      <c r="S700" s="239">
        <f t="shared" si="554"/>
        <v>1640</v>
      </c>
      <c r="T700" s="239">
        <f t="shared" si="554"/>
        <v>876.5</v>
      </c>
      <c r="U700" s="239">
        <f t="shared" si="554"/>
        <v>2290</v>
      </c>
      <c r="V700" s="239">
        <f t="shared" ref="V700" si="555">SUM(V692:V699)</f>
        <v>11460.05</v>
      </c>
      <c r="W700" s="239">
        <f t="shared" si="554"/>
        <v>26810.79</v>
      </c>
      <c r="X700" s="112"/>
      <c r="Y700" s="112"/>
    </row>
    <row r="701" spans="1:25" s="262" customFormat="1">
      <c r="A701" s="298" t="s">
        <v>152</v>
      </c>
      <c r="B701" s="108"/>
      <c r="C701" s="268">
        <f>SUM(C700+C687+C664+C621+C599+C583+C567+C544+C503+C475)</f>
        <v>201</v>
      </c>
      <c r="D701" s="268">
        <f>SUM(D700+D687+D664+D621+D599+D583+D567+D544+D503+D475)</f>
        <v>178</v>
      </c>
      <c r="E701" s="106"/>
      <c r="F701" s="108"/>
      <c r="G701" s="239">
        <f t="shared" ref="G701:P701" si="556">SUM(G700+G687+G664+G621+G599+G583+G567+G544+G503+G475)</f>
        <v>9475</v>
      </c>
      <c r="H701" s="239">
        <f t="shared" si="556"/>
        <v>6276.06</v>
      </c>
      <c r="I701" s="239">
        <f t="shared" si="556"/>
        <v>0</v>
      </c>
      <c r="J701" s="239">
        <f t="shared" si="556"/>
        <v>118630.76</v>
      </c>
      <c r="K701" s="239">
        <f t="shared" si="556"/>
        <v>890</v>
      </c>
      <c r="L701" s="239">
        <f t="shared" si="556"/>
        <v>135271.82</v>
      </c>
      <c r="M701" s="239">
        <f t="shared" si="556"/>
        <v>16166.48</v>
      </c>
      <c r="N701" s="239">
        <f t="shared" si="556"/>
        <v>20100</v>
      </c>
      <c r="O701" s="239">
        <f t="shared" si="556"/>
        <v>20710</v>
      </c>
      <c r="P701" s="239">
        <f t="shared" si="556"/>
        <v>22715.96</v>
      </c>
      <c r="Q701" s="239">
        <f t="shared" ref="Q701:W701" si="557">SUM(Q700+Q687+Q621+Q599+Q583+Q567+Q544+Q503+Q475)</f>
        <v>26350.68</v>
      </c>
      <c r="R701" s="239">
        <f t="shared" si="557"/>
        <v>30566.76</v>
      </c>
      <c r="S701" s="239">
        <f t="shared" si="557"/>
        <v>40930</v>
      </c>
      <c r="T701" s="239">
        <f t="shared" si="557"/>
        <v>43279.82</v>
      </c>
      <c r="U701" s="239">
        <f t="shared" si="557"/>
        <v>98635</v>
      </c>
      <c r="V701" s="239">
        <f t="shared" si="557"/>
        <v>335906.4</v>
      </c>
      <c r="W701" s="239">
        <f t="shared" si="557"/>
        <v>790632.92</v>
      </c>
      <c r="X701" s="112"/>
      <c r="Y701" s="112"/>
    </row>
    <row r="702" spans="1:25" s="226" customFormat="1" ht="18.75">
      <c r="A702" s="295" t="s">
        <v>65</v>
      </c>
      <c r="B702" s="241"/>
      <c r="C702" s="244"/>
      <c r="D702" s="244"/>
      <c r="E702" s="244"/>
      <c r="F702" s="241"/>
      <c r="G702" s="248"/>
      <c r="H702" s="246"/>
      <c r="I702" s="246"/>
      <c r="J702" s="247"/>
      <c r="K702" s="248"/>
      <c r="L702" s="248"/>
      <c r="M702" s="248"/>
      <c r="N702" s="248"/>
      <c r="O702" s="248"/>
      <c r="P702" s="248"/>
      <c r="Q702" s="248"/>
      <c r="R702" s="248"/>
      <c r="S702" s="248" t="s">
        <v>587</v>
      </c>
      <c r="T702" s="248"/>
      <c r="U702" s="248"/>
      <c r="V702" s="248"/>
      <c r="W702" s="248"/>
      <c r="X702" s="112"/>
      <c r="Y702" s="112"/>
    </row>
    <row r="703" spans="1:25" s="226" customFormat="1" ht="18.75">
      <c r="A703" s="295" t="s">
        <v>158</v>
      </c>
      <c r="B703" s="326"/>
      <c r="C703" s="244"/>
      <c r="D703" s="244"/>
      <c r="E703" s="244"/>
      <c r="F703" s="241"/>
      <c r="G703" s="248"/>
      <c r="H703" s="246"/>
      <c r="I703" s="246"/>
      <c r="J703" s="247"/>
      <c r="K703" s="248"/>
      <c r="L703" s="248"/>
      <c r="M703" s="248"/>
      <c r="N703" s="248"/>
      <c r="O703" s="248"/>
      <c r="P703" s="248"/>
      <c r="Q703" s="248"/>
      <c r="R703" s="248"/>
      <c r="S703" s="248" t="s">
        <v>587</v>
      </c>
      <c r="T703" s="248"/>
      <c r="U703" s="248"/>
      <c r="V703" s="248"/>
      <c r="W703" s="248"/>
      <c r="X703" s="112"/>
      <c r="Y703" s="112"/>
    </row>
    <row r="704" spans="1:25" s="226" customFormat="1" ht="18.75">
      <c r="A704" s="295" t="s">
        <v>159</v>
      </c>
      <c r="B704" s="326"/>
      <c r="C704" s="244"/>
      <c r="D704" s="241" t="s">
        <v>41</v>
      </c>
      <c r="E704" s="244"/>
      <c r="F704" s="241"/>
      <c r="G704" s="248"/>
      <c r="H704" s="246"/>
      <c r="I704" s="246"/>
      <c r="J704" s="247"/>
      <c r="K704" s="248"/>
      <c r="L704" s="248"/>
      <c r="M704" s="248"/>
      <c r="N704" s="248"/>
      <c r="O704" s="248"/>
      <c r="P704" s="248"/>
      <c r="Q704" s="248"/>
      <c r="R704" s="248"/>
      <c r="S704" s="248" t="s">
        <v>587</v>
      </c>
      <c r="T704" s="248"/>
      <c r="U704" s="248"/>
      <c r="V704" s="248"/>
      <c r="W704" s="248"/>
      <c r="X704" s="112"/>
      <c r="Y704" s="112"/>
    </row>
    <row r="705" spans="1:51" s="226" customFormat="1" ht="18.75">
      <c r="A705" s="295" t="s">
        <v>159</v>
      </c>
      <c r="B705" s="326"/>
      <c r="C705" s="244"/>
      <c r="D705" s="241" t="s">
        <v>42</v>
      </c>
      <c r="E705" s="244"/>
      <c r="F705" s="241"/>
      <c r="G705" s="248"/>
      <c r="H705" s="246"/>
      <c r="I705" s="246"/>
      <c r="J705" s="247"/>
      <c r="K705" s="248"/>
      <c r="L705" s="248"/>
      <c r="M705" s="248"/>
      <c r="N705" s="248"/>
      <c r="O705" s="248"/>
      <c r="P705" s="248"/>
      <c r="Q705" s="248"/>
      <c r="R705" s="248"/>
      <c r="S705" s="248" t="s">
        <v>587</v>
      </c>
      <c r="T705" s="248"/>
      <c r="U705" s="248"/>
      <c r="V705" s="248"/>
      <c r="W705" s="248"/>
      <c r="X705" s="112"/>
      <c r="Y705" s="112"/>
    </row>
    <row r="706" spans="1:51" s="226" customFormat="1" ht="18.75">
      <c r="A706" s="295" t="s">
        <v>159</v>
      </c>
      <c r="B706" s="326"/>
      <c r="C706" s="244"/>
      <c r="D706" s="241" t="s">
        <v>66</v>
      </c>
      <c r="E706" s="244"/>
      <c r="F706" s="241"/>
      <c r="G706" s="248"/>
      <c r="H706" s="246"/>
      <c r="I706" s="246"/>
      <c r="J706" s="247"/>
      <c r="K706" s="248"/>
      <c r="L706" s="248"/>
      <c r="M706" s="248"/>
      <c r="N706" s="248"/>
      <c r="O706" s="248"/>
      <c r="P706" s="248"/>
      <c r="Q706" s="248"/>
      <c r="R706" s="248"/>
      <c r="S706" s="248" t="s">
        <v>587</v>
      </c>
      <c r="T706" s="248"/>
      <c r="U706" s="248"/>
      <c r="V706" s="248"/>
      <c r="W706" s="248"/>
      <c r="X706" s="112"/>
      <c r="Y706" s="112"/>
    </row>
    <row r="707" spans="1:51" s="226" customFormat="1" ht="18.75">
      <c r="A707" s="295" t="s">
        <v>159</v>
      </c>
      <c r="B707" s="326"/>
      <c r="C707" s="244"/>
      <c r="D707" s="241" t="s">
        <v>43</v>
      </c>
      <c r="E707" s="244"/>
      <c r="F707" s="241"/>
      <c r="G707" s="248"/>
      <c r="H707" s="246"/>
      <c r="I707" s="246"/>
      <c r="J707" s="247"/>
      <c r="K707" s="248"/>
      <c r="L707" s="248"/>
      <c r="M707" s="248"/>
      <c r="N707" s="248"/>
      <c r="O707" s="248"/>
      <c r="P707" s="248"/>
      <c r="Q707" s="248"/>
      <c r="R707" s="248"/>
      <c r="S707" s="248" t="s">
        <v>587</v>
      </c>
      <c r="T707" s="248"/>
      <c r="U707" s="248"/>
      <c r="V707" s="248"/>
      <c r="W707" s="248"/>
      <c r="X707" s="112"/>
      <c r="Y707" s="112"/>
    </row>
    <row r="708" spans="1:51" s="226" customFormat="1" ht="18.75">
      <c r="A708" s="295" t="s">
        <v>159</v>
      </c>
      <c r="B708" s="326"/>
      <c r="C708" s="244"/>
      <c r="D708" s="241" t="s">
        <v>196</v>
      </c>
      <c r="E708" s="244"/>
      <c r="F708" s="241"/>
      <c r="G708" s="248"/>
      <c r="H708" s="246"/>
      <c r="I708" s="246"/>
      <c r="J708" s="247"/>
      <c r="K708" s="248"/>
      <c r="L708" s="248"/>
      <c r="M708" s="248"/>
      <c r="N708" s="248"/>
      <c r="O708" s="248"/>
      <c r="P708" s="248"/>
      <c r="Q708" s="248"/>
      <c r="R708" s="248"/>
      <c r="S708" s="248"/>
      <c r="T708" s="248"/>
      <c r="U708" s="248"/>
      <c r="V708" s="248"/>
      <c r="W708" s="248"/>
      <c r="X708" s="112"/>
      <c r="Y708" s="112"/>
    </row>
    <row r="709" spans="1:51" s="226" customFormat="1" ht="18.75">
      <c r="A709" s="295" t="s">
        <v>159</v>
      </c>
      <c r="B709" s="326"/>
      <c r="C709" s="244"/>
      <c r="D709" s="241" t="s">
        <v>475</v>
      </c>
      <c r="E709" s="244"/>
      <c r="F709" s="241"/>
      <c r="G709" s="248"/>
      <c r="H709" s="246"/>
      <c r="I709" s="246"/>
      <c r="J709" s="247"/>
      <c r="K709" s="248"/>
      <c r="L709" s="248"/>
      <c r="M709" s="248"/>
      <c r="N709" s="248"/>
      <c r="O709" s="248"/>
      <c r="P709" s="248"/>
      <c r="Q709" s="248"/>
      <c r="R709" s="248"/>
      <c r="S709" s="248" t="s">
        <v>587</v>
      </c>
      <c r="T709" s="248"/>
      <c r="U709" s="248"/>
      <c r="V709" s="248"/>
      <c r="W709" s="248"/>
      <c r="X709" s="112"/>
      <c r="Y709" s="112"/>
    </row>
    <row r="710" spans="1:51" s="226" customFormat="1" ht="18.75">
      <c r="A710" s="295" t="s">
        <v>159</v>
      </c>
      <c r="B710" s="326"/>
      <c r="C710" s="244"/>
      <c r="D710" s="241" t="s">
        <v>476</v>
      </c>
      <c r="E710" s="244"/>
      <c r="F710" s="241"/>
      <c r="G710" s="248"/>
      <c r="H710" s="246"/>
      <c r="I710" s="246"/>
      <c r="J710" s="247"/>
      <c r="K710" s="248"/>
      <c r="L710" s="248"/>
      <c r="M710" s="248"/>
      <c r="N710" s="248"/>
      <c r="O710" s="248"/>
      <c r="P710" s="248"/>
      <c r="Q710" s="248"/>
      <c r="R710" s="248"/>
      <c r="S710" s="248" t="s">
        <v>587</v>
      </c>
      <c r="T710" s="248"/>
      <c r="U710" s="248"/>
      <c r="V710" s="248"/>
      <c r="W710" s="248"/>
      <c r="X710" s="112"/>
      <c r="Y710" s="112"/>
    </row>
    <row r="711" spans="1:51" s="226" customFormat="1" ht="18.75">
      <c r="A711" s="295" t="s">
        <v>67</v>
      </c>
      <c r="B711" s="241"/>
      <c r="C711" s="244"/>
      <c r="D711" s="244"/>
      <c r="E711" s="244"/>
      <c r="F711" s="241"/>
      <c r="G711" s="248"/>
      <c r="H711" s="246"/>
      <c r="I711" s="246"/>
      <c r="J711" s="247"/>
      <c r="K711" s="248"/>
      <c r="L711" s="248"/>
      <c r="M711" s="248"/>
      <c r="N711" s="248"/>
      <c r="O711" s="248"/>
      <c r="P711" s="248"/>
      <c r="Q711" s="248"/>
      <c r="R711" s="248"/>
      <c r="S711" s="248" t="s">
        <v>587</v>
      </c>
      <c r="T711" s="248"/>
      <c r="U711" s="248"/>
      <c r="V711" s="248"/>
      <c r="W711" s="301"/>
      <c r="X711" s="112"/>
      <c r="Y711" s="112"/>
    </row>
    <row r="712" spans="1:51" s="262" customFormat="1">
      <c r="A712" s="330" t="s">
        <v>236</v>
      </c>
      <c r="B712" s="254"/>
      <c r="C712" s="254" t="s">
        <v>153</v>
      </c>
      <c r="D712" s="255" t="s">
        <v>538</v>
      </c>
      <c r="E712" s="254" t="s">
        <v>22</v>
      </c>
      <c r="F712" s="254" t="s">
        <v>154</v>
      </c>
      <c r="G712" s="303" t="s">
        <v>503</v>
      </c>
      <c r="H712" s="303" t="s">
        <v>505</v>
      </c>
      <c r="I712" s="303" t="s">
        <v>535</v>
      </c>
      <c r="J712" s="303" t="s">
        <v>507</v>
      </c>
      <c r="K712" s="304" t="s">
        <v>509</v>
      </c>
      <c r="L712" s="303" t="s">
        <v>511</v>
      </c>
      <c r="M712" s="303" t="s">
        <v>514</v>
      </c>
      <c r="N712" s="304" t="s">
        <v>669</v>
      </c>
      <c r="O712" s="304" t="s">
        <v>603</v>
      </c>
      <c r="P712" s="303" t="s">
        <v>518</v>
      </c>
      <c r="Q712" s="303" t="s">
        <v>517</v>
      </c>
      <c r="R712" s="303" t="s">
        <v>528</v>
      </c>
      <c r="S712" s="304" t="s">
        <v>485</v>
      </c>
      <c r="T712" s="303" t="s">
        <v>1785</v>
      </c>
      <c r="U712" s="303" t="s">
        <v>1787</v>
      </c>
      <c r="V712" s="303" t="s">
        <v>1788</v>
      </c>
      <c r="W712" s="303" t="s">
        <v>532</v>
      </c>
      <c r="X712" s="112"/>
      <c r="Y712" s="112"/>
    </row>
    <row r="713" spans="1:51" s="262" customFormat="1">
      <c r="A713" s="331" t="s">
        <v>155</v>
      </c>
      <c r="B713" s="329"/>
      <c r="C713" s="329" t="s">
        <v>540</v>
      </c>
      <c r="D713" s="256" t="s">
        <v>539</v>
      </c>
      <c r="E713" s="329" t="s">
        <v>21</v>
      </c>
      <c r="F713" s="329"/>
      <c r="G713" s="328" t="s">
        <v>504</v>
      </c>
      <c r="H713" s="328" t="s">
        <v>506</v>
      </c>
      <c r="I713" s="328" t="s">
        <v>537</v>
      </c>
      <c r="J713" s="328" t="s">
        <v>508</v>
      </c>
      <c r="K713" s="306" t="s">
        <v>510</v>
      </c>
      <c r="L713" s="328"/>
      <c r="M713" s="328"/>
      <c r="N713" s="306" t="s">
        <v>670</v>
      </c>
      <c r="O713" s="308" t="s">
        <v>611</v>
      </c>
      <c r="P713" s="328" t="s">
        <v>519</v>
      </c>
      <c r="Q713" s="328" t="s">
        <v>530</v>
      </c>
      <c r="R713" s="328" t="s">
        <v>529</v>
      </c>
      <c r="S713" s="308" t="s">
        <v>565</v>
      </c>
      <c r="T713" s="309" t="s">
        <v>1786</v>
      </c>
      <c r="U713" s="309" t="s">
        <v>377</v>
      </c>
      <c r="V713" s="309" t="s">
        <v>377</v>
      </c>
      <c r="W713" s="328" t="s">
        <v>531</v>
      </c>
      <c r="X713" s="112"/>
      <c r="Y713" s="112"/>
    </row>
    <row r="714" spans="1:51" s="262" customFormat="1">
      <c r="A714" s="179"/>
      <c r="B714" s="108"/>
      <c r="C714" s="106"/>
      <c r="D714" s="106"/>
      <c r="E714" s="107" t="s">
        <v>533</v>
      </c>
      <c r="F714" s="108"/>
      <c r="G714" s="239"/>
      <c r="H714" s="258"/>
      <c r="I714" s="258"/>
      <c r="J714" s="239"/>
      <c r="K714" s="239"/>
      <c r="L714" s="239"/>
      <c r="M714" s="239"/>
      <c r="N714" s="239"/>
      <c r="O714" s="239"/>
      <c r="P714" s="239"/>
      <c r="Q714" s="239"/>
      <c r="R714" s="239"/>
      <c r="S714" s="239"/>
      <c r="T714" s="239"/>
      <c r="U714" s="239"/>
      <c r="V714" s="239"/>
      <c r="W714" s="239"/>
      <c r="X714" s="112"/>
      <c r="Y714" s="112"/>
    </row>
    <row r="715" spans="1:51" s="262" customFormat="1">
      <c r="A715" s="179">
        <v>317</v>
      </c>
      <c r="B715" s="106">
        <v>5046</v>
      </c>
      <c r="C715" s="106">
        <v>1</v>
      </c>
      <c r="D715" s="106">
        <v>1</v>
      </c>
      <c r="E715" s="107" t="s">
        <v>164</v>
      </c>
      <c r="F715" s="111" t="s">
        <v>1856</v>
      </c>
      <c r="G715" s="109">
        <f t="shared" ref="G715:G753" si="558">VLOOKUP(E715,REMU,3,0)</f>
        <v>50</v>
      </c>
      <c r="H715" s="109">
        <f t="shared" ref="H715:H753" si="559">VLOOKUP(E715,REMU,4,0)</f>
        <v>28.15</v>
      </c>
      <c r="I715" s="109">
        <f t="shared" ref="I715:I753" si="560">VLOOKUP(E715,REMU,8,0)</f>
        <v>0</v>
      </c>
      <c r="J715" s="239">
        <f t="shared" ref="J715:J753" si="561">VLOOKUP(E715,REMU,7,0)</f>
        <v>680.79</v>
      </c>
      <c r="K715" s="109">
        <f t="shared" ref="K715:K753" si="562">VLOOKUP(E715,REMU,10,0)</f>
        <v>5</v>
      </c>
      <c r="L715" s="109">
        <f t="shared" ref="L715:L753" si="563">SUM(G715:K715)</f>
        <v>763.94</v>
      </c>
      <c r="M715" s="109">
        <f t="shared" ref="M715:M753" si="564">VLOOKUP(E715,REMU,12,0)</f>
        <v>81.39</v>
      </c>
      <c r="N715" s="109">
        <f t="shared" ref="N715:N753" si="565">VLOOKUP(E715,REMU,13,0)</f>
        <v>100</v>
      </c>
      <c r="O715" s="109">
        <f t="shared" ref="O715:O753" si="566">VLOOKUP(E715,REMU,19,0)</f>
        <v>105</v>
      </c>
      <c r="P715" s="109">
        <f t="shared" ref="P715:P753" si="567">VLOOKUP(E715,REMU,16,0)</f>
        <v>127.26</v>
      </c>
      <c r="Q715" s="109">
        <f t="shared" ref="Q715:Q753" si="568">VLOOKUP(E715,REMU,17,0)</f>
        <v>147.62</v>
      </c>
      <c r="R715" s="109">
        <f t="shared" ref="R715:R753" si="569">VLOOKUP(E715,REMU,18,0)</f>
        <v>171.24</v>
      </c>
      <c r="S715" s="109">
        <f t="shared" ref="S715:S753" si="570">VLOOKUP(E715,DSUP,2,FALSE)</f>
        <v>180</v>
      </c>
      <c r="T715" s="109">
        <f t="shared" ref="T715:T753" si="571">IF(F715="VACANTE",0,VLOOKUP(F715,HOMO,8,0))</f>
        <v>0</v>
      </c>
      <c r="U715" s="109">
        <f t="shared" ref="U715:U753" si="572">IF(F715="VACANTE",0,VLOOKUP(F715,HOMO,9,0))</f>
        <v>0</v>
      </c>
      <c r="V715" s="109">
        <f t="shared" ref="V715:V753" si="573">+IF(D715=0,0,(VLOOKUP(E715,CATE,2,0)-L715-SUM(M715:U715)))</f>
        <v>331.55</v>
      </c>
      <c r="W715" s="109">
        <f t="shared" ref="W715:W753" si="574">+L715+SUM(M715:V715)</f>
        <v>2008</v>
      </c>
      <c r="X715" s="112"/>
      <c r="Y715" s="112"/>
    </row>
    <row r="716" spans="1:51" s="262" customFormat="1">
      <c r="A716" s="179">
        <v>247</v>
      </c>
      <c r="B716" s="106"/>
      <c r="C716" s="106">
        <v>1</v>
      </c>
      <c r="D716" s="106">
        <v>1</v>
      </c>
      <c r="E716" s="107" t="s">
        <v>164</v>
      </c>
      <c r="F716" s="108" t="s">
        <v>1854</v>
      </c>
      <c r="G716" s="109">
        <f t="shared" si="558"/>
        <v>50</v>
      </c>
      <c r="H716" s="109">
        <f t="shared" si="559"/>
        <v>28.15</v>
      </c>
      <c r="I716" s="109">
        <f t="shared" si="560"/>
        <v>0</v>
      </c>
      <c r="J716" s="239">
        <f t="shared" si="561"/>
        <v>680.79</v>
      </c>
      <c r="K716" s="109">
        <f t="shared" si="562"/>
        <v>5</v>
      </c>
      <c r="L716" s="109">
        <f t="shared" si="563"/>
        <v>763.94</v>
      </c>
      <c r="M716" s="109">
        <f t="shared" si="564"/>
        <v>81.39</v>
      </c>
      <c r="N716" s="109">
        <f t="shared" si="565"/>
        <v>100</v>
      </c>
      <c r="O716" s="109">
        <f t="shared" si="566"/>
        <v>105</v>
      </c>
      <c r="P716" s="109">
        <f t="shared" si="567"/>
        <v>127.26</v>
      </c>
      <c r="Q716" s="109">
        <f t="shared" si="568"/>
        <v>147.62</v>
      </c>
      <c r="R716" s="109">
        <f t="shared" si="569"/>
        <v>171.24</v>
      </c>
      <c r="S716" s="109">
        <f t="shared" si="570"/>
        <v>180</v>
      </c>
      <c r="T716" s="109">
        <f t="shared" si="571"/>
        <v>0</v>
      </c>
      <c r="U716" s="109">
        <f t="shared" si="572"/>
        <v>0</v>
      </c>
      <c r="V716" s="109">
        <f t="shared" si="573"/>
        <v>331.55</v>
      </c>
      <c r="W716" s="109">
        <f t="shared" si="574"/>
        <v>2008</v>
      </c>
      <c r="X716" s="112"/>
      <c r="Y716" s="112"/>
    </row>
    <row r="717" spans="1:51" s="262" customFormat="1">
      <c r="A717" s="179">
        <v>29</v>
      </c>
      <c r="B717" s="106"/>
      <c r="C717" s="106">
        <v>1</v>
      </c>
      <c r="D717" s="106">
        <v>1</v>
      </c>
      <c r="E717" s="107" t="s">
        <v>161</v>
      </c>
      <c r="F717" s="108" t="s">
        <v>1914</v>
      </c>
      <c r="G717" s="109">
        <f t="shared" si="558"/>
        <v>50</v>
      </c>
      <c r="H717" s="109">
        <f t="shared" si="559"/>
        <v>23.41</v>
      </c>
      <c r="I717" s="109">
        <f t="shared" si="560"/>
        <v>0</v>
      </c>
      <c r="J717" s="239">
        <f t="shared" si="561"/>
        <v>492.53</v>
      </c>
      <c r="K717" s="109">
        <f t="shared" si="562"/>
        <v>5</v>
      </c>
      <c r="L717" s="109">
        <f t="shared" si="563"/>
        <v>570.94000000000005</v>
      </c>
      <c r="M717" s="109">
        <f t="shared" si="564"/>
        <v>69.180000000000007</v>
      </c>
      <c r="N717" s="109">
        <f t="shared" si="565"/>
        <v>100</v>
      </c>
      <c r="O717" s="109">
        <f t="shared" si="566"/>
        <v>105</v>
      </c>
      <c r="P717" s="109">
        <f t="shared" si="567"/>
        <v>94.43</v>
      </c>
      <c r="Q717" s="109">
        <f t="shared" si="568"/>
        <v>109.54</v>
      </c>
      <c r="R717" s="109">
        <f t="shared" si="569"/>
        <v>127.06</v>
      </c>
      <c r="S717" s="109">
        <f t="shared" si="570"/>
        <v>180</v>
      </c>
      <c r="T717" s="109">
        <f t="shared" si="571"/>
        <v>0</v>
      </c>
      <c r="U717" s="109">
        <f t="shared" si="572"/>
        <v>0</v>
      </c>
      <c r="V717" s="109">
        <f t="shared" si="573"/>
        <v>651.85</v>
      </c>
      <c r="W717" s="109">
        <f t="shared" si="574"/>
        <v>2008</v>
      </c>
      <c r="X717" s="112"/>
      <c r="Y717" s="112"/>
    </row>
    <row r="718" spans="1:51" s="262" customFormat="1">
      <c r="A718" s="179">
        <v>1022</v>
      </c>
      <c r="B718" s="106"/>
      <c r="C718" s="106">
        <v>1</v>
      </c>
      <c r="D718" s="106">
        <v>1</v>
      </c>
      <c r="E718" s="107" t="s">
        <v>161</v>
      </c>
      <c r="F718" s="264" t="s">
        <v>1913</v>
      </c>
      <c r="G718" s="109">
        <f t="shared" ref="G718" si="575">VLOOKUP(E718,REMU,3,0)</f>
        <v>50</v>
      </c>
      <c r="H718" s="109">
        <f t="shared" ref="H718" si="576">VLOOKUP(E718,REMU,4,0)</f>
        <v>23.41</v>
      </c>
      <c r="I718" s="109">
        <f t="shared" ref="I718" si="577">VLOOKUP(E718,REMU,8,0)</f>
        <v>0</v>
      </c>
      <c r="J718" s="239">
        <f t="shared" ref="J718" si="578">VLOOKUP(E718,REMU,7,0)</f>
        <v>492.53</v>
      </c>
      <c r="K718" s="109">
        <f t="shared" ref="K718" si="579">VLOOKUP(E718,REMU,10,0)</f>
        <v>5</v>
      </c>
      <c r="L718" s="109">
        <f t="shared" ref="L718" si="580">SUM(G718:K718)</f>
        <v>570.94000000000005</v>
      </c>
      <c r="M718" s="109">
        <f t="shared" ref="M718" si="581">VLOOKUP(E718,REMU,12,0)</f>
        <v>69.180000000000007</v>
      </c>
      <c r="N718" s="109">
        <f t="shared" ref="N718" si="582">VLOOKUP(E718,REMU,13,0)</f>
        <v>100</v>
      </c>
      <c r="O718" s="109">
        <f t="shared" ref="O718" si="583">VLOOKUP(E718,REMU,19,0)</f>
        <v>105</v>
      </c>
      <c r="P718" s="109">
        <f t="shared" ref="P718" si="584">VLOOKUP(E718,REMU,16,0)</f>
        <v>94.43</v>
      </c>
      <c r="Q718" s="109">
        <f t="shared" ref="Q718" si="585">VLOOKUP(E718,REMU,17,0)</f>
        <v>109.54</v>
      </c>
      <c r="R718" s="109">
        <f t="shared" ref="R718" si="586">VLOOKUP(E718,REMU,18,0)</f>
        <v>127.06</v>
      </c>
      <c r="S718" s="109">
        <f t="shared" ref="S718" si="587">VLOOKUP(E718,DSUP,2,FALSE)</f>
        <v>180</v>
      </c>
      <c r="T718" s="109">
        <f t="shared" ref="T718" si="588">IF(F718="VACANTE",0,VLOOKUP(F718,HOMO,8,0))</f>
        <v>0</v>
      </c>
      <c r="U718" s="109">
        <f t="shared" ref="U718" si="589">IF(F718="VACANTE",0,VLOOKUP(F718,HOMO,9,0))</f>
        <v>0</v>
      </c>
      <c r="V718" s="109">
        <f t="shared" si="573"/>
        <v>651.85</v>
      </c>
      <c r="W718" s="109">
        <f t="shared" ref="W718" si="590">+L718+SUM(M718:V718)</f>
        <v>2008</v>
      </c>
      <c r="X718" s="112"/>
      <c r="Y718" s="112"/>
    </row>
    <row r="719" spans="1:51" s="262" customFormat="1">
      <c r="A719" s="179">
        <v>1003</v>
      </c>
      <c r="B719" s="106"/>
      <c r="C719" s="106">
        <v>1</v>
      </c>
      <c r="D719" s="106">
        <v>0</v>
      </c>
      <c r="E719" s="107" t="s">
        <v>161</v>
      </c>
      <c r="F719" s="108" t="s">
        <v>364</v>
      </c>
      <c r="G719" s="109">
        <f>VLOOKUP(E719,REMU,3,0)</f>
        <v>50</v>
      </c>
      <c r="H719" s="109">
        <f>VLOOKUP(E719,REMU,4,0)</f>
        <v>23.41</v>
      </c>
      <c r="I719" s="109">
        <f>VLOOKUP(E719,REMU,8,0)</f>
        <v>0</v>
      </c>
      <c r="J719" s="239">
        <f>VLOOKUP(E719,REMU,7,0)</f>
        <v>492.53</v>
      </c>
      <c r="K719" s="109">
        <f>VLOOKUP(E719,REMU,10,0)</f>
        <v>5</v>
      </c>
      <c r="L719" s="109">
        <f t="shared" ref="L719" si="591">SUM(G719:K719)</f>
        <v>570.94000000000005</v>
      </c>
      <c r="M719" s="109">
        <f>VLOOKUP(E719,REMU,12,0)</f>
        <v>69.180000000000007</v>
      </c>
      <c r="N719" s="109">
        <f>VLOOKUP(E719,REMU,13,0)</f>
        <v>100</v>
      </c>
      <c r="O719" s="109">
        <f>VLOOKUP(E719,REMU,19,0)</f>
        <v>105</v>
      </c>
      <c r="P719" s="109">
        <f>VLOOKUP(E719,REMU,16,0)</f>
        <v>94.43</v>
      </c>
      <c r="Q719" s="109">
        <f>VLOOKUP(E719,REMU,17,0)</f>
        <v>109.54</v>
      </c>
      <c r="R719" s="109">
        <f>VLOOKUP(E719,REMU,18,0)</f>
        <v>127.06</v>
      </c>
      <c r="S719" s="109">
        <f>VLOOKUP(E719,DSUP,2,FALSE)</f>
        <v>180</v>
      </c>
      <c r="T719" s="109">
        <f>IF(F719="VACANTE",0,VLOOKUP(F719,HOMO,8,0))</f>
        <v>0</v>
      </c>
      <c r="U719" s="109">
        <f>IF(F719="VACANTE",0,VLOOKUP(F719,HOMO,9,0))</f>
        <v>0</v>
      </c>
      <c r="V719" s="109">
        <f t="shared" si="573"/>
        <v>0</v>
      </c>
      <c r="W719" s="109">
        <f>+L719+SUM(M719:V719)</f>
        <v>1356.15</v>
      </c>
      <c r="X719" s="112"/>
      <c r="Y719" s="112"/>
      <c r="AY719" s="271"/>
    </row>
    <row r="720" spans="1:51" s="262" customFormat="1">
      <c r="A720" s="179">
        <v>543</v>
      </c>
      <c r="B720" s="106"/>
      <c r="C720" s="106">
        <v>1</v>
      </c>
      <c r="D720" s="106">
        <v>1</v>
      </c>
      <c r="E720" s="107" t="s">
        <v>156</v>
      </c>
      <c r="F720" s="108" t="s">
        <v>776</v>
      </c>
      <c r="G720" s="109">
        <f t="shared" si="558"/>
        <v>50</v>
      </c>
      <c r="H720" s="109">
        <f t="shared" si="559"/>
        <v>48.24</v>
      </c>
      <c r="I720" s="109">
        <f t="shared" si="560"/>
        <v>0</v>
      </c>
      <c r="J720" s="239">
        <f t="shared" si="561"/>
        <v>924.69</v>
      </c>
      <c r="K720" s="109">
        <f t="shared" si="562"/>
        <v>5</v>
      </c>
      <c r="L720" s="109">
        <f t="shared" si="563"/>
        <v>1027.93</v>
      </c>
      <c r="M720" s="109">
        <f t="shared" si="564"/>
        <v>112.65</v>
      </c>
      <c r="N720" s="109">
        <f t="shared" si="565"/>
        <v>100</v>
      </c>
      <c r="O720" s="109">
        <f t="shared" si="566"/>
        <v>120</v>
      </c>
      <c r="P720" s="109">
        <f t="shared" si="567"/>
        <v>174.5</v>
      </c>
      <c r="Q720" s="109">
        <f t="shared" si="568"/>
        <v>202.42</v>
      </c>
      <c r="R720" s="109">
        <f t="shared" si="569"/>
        <v>234.81</v>
      </c>
      <c r="S720" s="109">
        <f t="shared" si="570"/>
        <v>250</v>
      </c>
      <c r="T720" s="109">
        <f t="shared" si="571"/>
        <v>655.53</v>
      </c>
      <c r="U720" s="109">
        <f t="shared" si="572"/>
        <v>1200</v>
      </c>
      <c r="V720" s="109">
        <f t="shared" si="573"/>
        <v>2629.48</v>
      </c>
      <c r="W720" s="109">
        <f t="shared" si="574"/>
        <v>6707.32</v>
      </c>
      <c r="X720" s="112"/>
      <c r="Y720" s="112"/>
    </row>
    <row r="721" spans="1:25" s="262" customFormat="1">
      <c r="A721" s="179">
        <v>566</v>
      </c>
      <c r="B721" s="106"/>
      <c r="C721" s="106">
        <v>1</v>
      </c>
      <c r="D721" s="106">
        <v>2</v>
      </c>
      <c r="E721" s="107" t="s">
        <v>161</v>
      </c>
      <c r="F721" s="108" t="s">
        <v>364</v>
      </c>
      <c r="G721" s="109">
        <f t="shared" si="558"/>
        <v>50</v>
      </c>
      <c r="H721" s="109">
        <f t="shared" si="559"/>
        <v>23.41</v>
      </c>
      <c r="I721" s="109">
        <f t="shared" si="560"/>
        <v>0</v>
      </c>
      <c r="J721" s="239">
        <f t="shared" si="561"/>
        <v>492.53</v>
      </c>
      <c r="K721" s="109">
        <f t="shared" si="562"/>
        <v>5</v>
      </c>
      <c r="L721" s="109">
        <f t="shared" si="563"/>
        <v>570.94000000000005</v>
      </c>
      <c r="M721" s="109">
        <f t="shared" si="564"/>
        <v>69.180000000000007</v>
      </c>
      <c r="N721" s="109">
        <f t="shared" si="565"/>
        <v>100</v>
      </c>
      <c r="O721" s="109">
        <f t="shared" si="566"/>
        <v>105</v>
      </c>
      <c r="P721" s="109">
        <f t="shared" si="567"/>
        <v>94.43</v>
      </c>
      <c r="Q721" s="109">
        <f t="shared" si="568"/>
        <v>109.54</v>
      </c>
      <c r="R721" s="109">
        <f t="shared" si="569"/>
        <v>127.06</v>
      </c>
      <c r="S721" s="109">
        <f t="shared" si="570"/>
        <v>180</v>
      </c>
      <c r="T721" s="109">
        <f t="shared" si="571"/>
        <v>0</v>
      </c>
      <c r="U721" s="109">
        <f t="shared" si="572"/>
        <v>0</v>
      </c>
      <c r="V721" s="109">
        <f t="shared" si="573"/>
        <v>651.85</v>
      </c>
      <c r="W721" s="109">
        <f t="shared" si="574"/>
        <v>2008</v>
      </c>
      <c r="X721" s="112"/>
      <c r="Y721" s="112"/>
    </row>
    <row r="722" spans="1:25" s="262" customFormat="1">
      <c r="A722" s="179">
        <v>545</v>
      </c>
      <c r="B722" s="106"/>
      <c r="C722" s="106">
        <v>1</v>
      </c>
      <c r="D722" s="106">
        <v>1</v>
      </c>
      <c r="E722" s="107" t="s">
        <v>156</v>
      </c>
      <c r="F722" s="108" t="s">
        <v>477</v>
      </c>
      <c r="G722" s="109">
        <f t="shared" si="558"/>
        <v>50</v>
      </c>
      <c r="H722" s="109">
        <f t="shared" si="559"/>
        <v>48.24</v>
      </c>
      <c r="I722" s="109">
        <f t="shared" si="560"/>
        <v>0</v>
      </c>
      <c r="J722" s="239">
        <f t="shared" si="561"/>
        <v>924.69</v>
      </c>
      <c r="K722" s="109">
        <f t="shared" si="562"/>
        <v>5</v>
      </c>
      <c r="L722" s="109">
        <f t="shared" si="563"/>
        <v>1027.93</v>
      </c>
      <c r="M722" s="109">
        <f t="shared" si="564"/>
        <v>112.65</v>
      </c>
      <c r="N722" s="109">
        <f t="shared" si="565"/>
        <v>100</v>
      </c>
      <c r="O722" s="109">
        <f t="shared" si="566"/>
        <v>120</v>
      </c>
      <c r="P722" s="109">
        <f t="shared" si="567"/>
        <v>174.5</v>
      </c>
      <c r="Q722" s="109">
        <f t="shared" si="568"/>
        <v>202.42</v>
      </c>
      <c r="R722" s="109">
        <f t="shared" si="569"/>
        <v>234.81</v>
      </c>
      <c r="S722" s="109">
        <f t="shared" si="570"/>
        <v>250</v>
      </c>
      <c r="T722" s="109">
        <f t="shared" si="571"/>
        <v>645.4</v>
      </c>
      <c r="U722" s="109">
        <f t="shared" si="572"/>
        <v>1200</v>
      </c>
      <c r="V722" s="109">
        <f t="shared" si="573"/>
        <v>2639.61</v>
      </c>
      <c r="W722" s="109">
        <f t="shared" si="574"/>
        <v>6707.32</v>
      </c>
      <c r="X722" s="112"/>
      <c r="Y722" s="112"/>
    </row>
    <row r="723" spans="1:25" s="262" customFormat="1">
      <c r="A723" s="179">
        <v>546</v>
      </c>
      <c r="B723" s="106"/>
      <c r="C723" s="106">
        <v>1</v>
      </c>
      <c r="D723" s="106">
        <v>1</v>
      </c>
      <c r="E723" s="107" t="s">
        <v>156</v>
      </c>
      <c r="F723" s="108" t="s">
        <v>478</v>
      </c>
      <c r="G723" s="109">
        <f t="shared" si="558"/>
        <v>50</v>
      </c>
      <c r="H723" s="109">
        <f t="shared" si="559"/>
        <v>48.24</v>
      </c>
      <c r="I723" s="109">
        <f t="shared" si="560"/>
        <v>0</v>
      </c>
      <c r="J723" s="239">
        <f t="shared" si="561"/>
        <v>924.69</v>
      </c>
      <c r="K723" s="109">
        <f t="shared" si="562"/>
        <v>5</v>
      </c>
      <c r="L723" s="109">
        <f t="shared" si="563"/>
        <v>1027.93</v>
      </c>
      <c r="M723" s="109">
        <f t="shared" si="564"/>
        <v>112.65</v>
      </c>
      <c r="N723" s="109">
        <f t="shared" si="565"/>
        <v>100</v>
      </c>
      <c r="O723" s="109">
        <f t="shared" si="566"/>
        <v>120</v>
      </c>
      <c r="P723" s="109">
        <f t="shared" si="567"/>
        <v>174.5</v>
      </c>
      <c r="Q723" s="109">
        <f t="shared" si="568"/>
        <v>202.42</v>
      </c>
      <c r="R723" s="109">
        <f t="shared" si="569"/>
        <v>234.81</v>
      </c>
      <c r="S723" s="109">
        <f t="shared" si="570"/>
        <v>250</v>
      </c>
      <c r="T723" s="109">
        <f t="shared" si="571"/>
        <v>655.53</v>
      </c>
      <c r="U723" s="109">
        <f t="shared" si="572"/>
        <v>1200</v>
      </c>
      <c r="V723" s="109">
        <f t="shared" si="573"/>
        <v>2629.48</v>
      </c>
      <c r="W723" s="109">
        <f t="shared" si="574"/>
        <v>6707.32</v>
      </c>
      <c r="X723" s="112"/>
      <c r="Y723" s="112"/>
    </row>
    <row r="724" spans="1:25" s="262" customFormat="1">
      <c r="A724" s="179">
        <v>821</v>
      </c>
      <c r="B724" s="106"/>
      <c r="C724" s="106">
        <v>1</v>
      </c>
      <c r="D724" s="106">
        <v>0</v>
      </c>
      <c r="E724" s="107" t="s">
        <v>161</v>
      </c>
      <c r="F724" s="108" t="s">
        <v>364</v>
      </c>
      <c r="G724" s="109">
        <f t="shared" si="558"/>
        <v>50</v>
      </c>
      <c r="H724" s="109">
        <f t="shared" si="559"/>
        <v>23.41</v>
      </c>
      <c r="I724" s="109">
        <f t="shared" si="560"/>
        <v>0</v>
      </c>
      <c r="J724" s="239">
        <f t="shared" si="561"/>
        <v>492.53</v>
      </c>
      <c r="K724" s="109">
        <f t="shared" si="562"/>
        <v>5</v>
      </c>
      <c r="L724" s="109">
        <f t="shared" si="563"/>
        <v>570.94000000000005</v>
      </c>
      <c r="M724" s="109">
        <f t="shared" si="564"/>
        <v>69.180000000000007</v>
      </c>
      <c r="N724" s="109">
        <f t="shared" si="565"/>
        <v>100</v>
      </c>
      <c r="O724" s="109">
        <f t="shared" si="566"/>
        <v>105</v>
      </c>
      <c r="P724" s="109">
        <f t="shared" si="567"/>
        <v>94.43</v>
      </c>
      <c r="Q724" s="109">
        <f t="shared" si="568"/>
        <v>109.54</v>
      </c>
      <c r="R724" s="109">
        <f t="shared" si="569"/>
        <v>127.06</v>
      </c>
      <c r="S724" s="109">
        <f t="shared" si="570"/>
        <v>180</v>
      </c>
      <c r="T724" s="109">
        <f t="shared" si="571"/>
        <v>0</v>
      </c>
      <c r="U724" s="109">
        <f t="shared" si="572"/>
        <v>0</v>
      </c>
      <c r="V724" s="109">
        <f t="shared" si="573"/>
        <v>0</v>
      </c>
      <c r="W724" s="109">
        <f t="shared" si="574"/>
        <v>1356.15</v>
      </c>
      <c r="X724" s="112"/>
      <c r="Y724" s="112"/>
    </row>
    <row r="725" spans="1:25" s="262" customFormat="1">
      <c r="A725" s="179">
        <v>548</v>
      </c>
      <c r="B725" s="106"/>
      <c r="C725" s="106">
        <v>1</v>
      </c>
      <c r="D725" s="106">
        <v>1</v>
      </c>
      <c r="E725" s="107" t="s">
        <v>156</v>
      </c>
      <c r="F725" s="108" t="s">
        <v>479</v>
      </c>
      <c r="G725" s="109">
        <f t="shared" si="558"/>
        <v>50</v>
      </c>
      <c r="H725" s="109">
        <f t="shared" si="559"/>
        <v>48.24</v>
      </c>
      <c r="I725" s="109">
        <f t="shared" si="560"/>
        <v>0</v>
      </c>
      <c r="J725" s="239">
        <f t="shared" si="561"/>
        <v>924.69</v>
      </c>
      <c r="K725" s="109">
        <f t="shared" si="562"/>
        <v>5</v>
      </c>
      <c r="L725" s="109">
        <f t="shared" si="563"/>
        <v>1027.93</v>
      </c>
      <c r="M725" s="109">
        <f t="shared" si="564"/>
        <v>112.65</v>
      </c>
      <c r="N725" s="109">
        <f t="shared" si="565"/>
        <v>100</v>
      </c>
      <c r="O725" s="109">
        <f t="shared" si="566"/>
        <v>120</v>
      </c>
      <c r="P725" s="109">
        <f t="shared" si="567"/>
        <v>174.5</v>
      </c>
      <c r="Q725" s="109">
        <f t="shared" si="568"/>
        <v>202.42</v>
      </c>
      <c r="R725" s="109">
        <f t="shared" si="569"/>
        <v>234.81</v>
      </c>
      <c r="S725" s="109">
        <f t="shared" si="570"/>
        <v>250</v>
      </c>
      <c r="T725" s="109">
        <f t="shared" si="571"/>
        <v>639.4</v>
      </c>
      <c r="U725" s="109">
        <f t="shared" si="572"/>
        <v>1200</v>
      </c>
      <c r="V725" s="109">
        <f t="shared" si="573"/>
        <v>2645.61</v>
      </c>
      <c r="W725" s="109">
        <f t="shared" si="574"/>
        <v>6707.32</v>
      </c>
      <c r="X725" s="112"/>
      <c r="Y725" s="112"/>
    </row>
    <row r="726" spans="1:25" s="262" customFormat="1">
      <c r="A726" s="179">
        <v>549</v>
      </c>
      <c r="B726" s="106"/>
      <c r="C726" s="106">
        <v>1</v>
      </c>
      <c r="D726" s="106">
        <v>1</v>
      </c>
      <c r="E726" s="107" t="s">
        <v>156</v>
      </c>
      <c r="F726" s="108" t="s">
        <v>480</v>
      </c>
      <c r="G726" s="109">
        <f t="shared" si="558"/>
        <v>50</v>
      </c>
      <c r="H726" s="109">
        <f t="shared" si="559"/>
        <v>48.24</v>
      </c>
      <c r="I726" s="109">
        <f t="shared" si="560"/>
        <v>0</v>
      </c>
      <c r="J726" s="239">
        <f t="shared" si="561"/>
        <v>924.69</v>
      </c>
      <c r="K726" s="109">
        <f t="shared" si="562"/>
        <v>5</v>
      </c>
      <c r="L726" s="109">
        <f t="shared" si="563"/>
        <v>1027.93</v>
      </c>
      <c r="M726" s="109">
        <f t="shared" si="564"/>
        <v>112.65</v>
      </c>
      <c r="N726" s="109">
        <f t="shared" si="565"/>
        <v>100</v>
      </c>
      <c r="O726" s="109">
        <f t="shared" si="566"/>
        <v>120</v>
      </c>
      <c r="P726" s="109">
        <f t="shared" si="567"/>
        <v>174.5</v>
      </c>
      <c r="Q726" s="109">
        <f t="shared" si="568"/>
        <v>202.42</v>
      </c>
      <c r="R726" s="109">
        <f t="shared" si="569"/>
        <v>234.81</v>
      </c>
      <c r="S726" s="109">
        <f t="shared" si="570"/>
        <v>250</v>
      </c>
      <c r="T726" s="109">
        <f t="shared" si="571"/>
        <v>645.57000000000005</v>
      </c>
      <c r="U726" s="109">
        <f t="shared" si="572"/>
        <v>1200</v>
      </c>
      <c r="V726" s="109">
        <f t="shared" si="573"/>
        <v>2639.44</v>
      </c>
      <c r="W726" s="109">
        <f t="shared" si="574"/>
        <v>6707.32</v>
      </c>
      <c r="X726" s="112"/>
      <c r="Y726" s="112"/>
    </row>
    <row r="727" spans="1:25" s="262" customFormat="1">
      <c r="A727" s="179">
        <v>550</v>
      </c>
      <c r="B727" s="106"/>
      <c r="C727" s="106">
        <v>1</v>
      </c>
      <c r="D727" s="106">
        <v>1</v>
      </c>
      <c r="E727" s="107" t="s">
        <v>156</v>
      </c>
      <c r="F727" s="108" t="s">
        <v>1400</v>
      </c>
      <c r="G727" s="109">
        <f t="shared" si="558"/>
        <v>50</v>
      </c>
      <c r="H727" s="109">
        <f t="shared" si="559"/>
        <v>48.24</v>
      </c>
      <c r="I727" s="109">
        <f t="shared" si="560"/>
        <v>0</v>
      </c>
      <c r="J727" s="239">
        <f t="shared" si="561"/>
        <v>924.69</v>
      </c>
      <c r="K727" s="109">
        <f t="shared" si="562"/>
        <v>5</v>
      </c>
      <c r="L727" s="109">
        <f t="shared" si="563"/>
        <v>1027.93</v>
      </c>
      <c r="M727" s="109">
        <f t="shared" si="564"/>
        <v>112.65</v>
      </c>
      <c r="N727" s="109">
        <f t="shared" si="565"/>
        <v>100</v>
      </c>
      <c r="O727" s="109">
        <f t="shared" si="566"/>
        <v>120</v>
      </c>
      <c r="P727" s="109">
        <f t="shared" si="567"/>
        <v>174.5</v>
      </c>
      <c r="Q727" s="109">
        <f t="shared" si="568"/>
        <v>202.42</v>
      </c>
      <c r="R727" s="109">
        <f t="shared" si="569"/>
        <v>234.81</v>
      </c>
      <c r="S727" s="109">
        <f t="shared" si="570"/>
        <v>250</v>
      </c>
      <c r="T727" s="109">
        <f t="shared" si="571"/>
        <v>634.53</v>
      </c>
      <c r="U727" s="109">
        <f t="shared" si="572"/>
        <v>1200</v>
      </c>
      <c r="V727" s="109">
        <f t="shared" si="573"/>
        <v>2650.48</v>
      </c>
      <c r="W727" s="109">
        <f t="shared" si="574"/>
        <v>6707.32</v>
      </c>
      <c r="X727" s="112"/>
      <c r="Y727" s="112"/>
    </row>
    <row r="728" spans="1:25" s="262" customFormat="1">
      <c r="A728" s="179">
        <v>561</v>
      </c>
      <c r="B728" s="106"/>
      <c r="C728" s="106">
        <v>1</v>
      </c>
      <c r="D728" s="106">
        <v>0</v>
      </c>
      <c r="E728" s="107" t="s">
        <v>164</v>
      </c>
      <c r="F728" s="108" t="s">
        <v>364</v>
      </c>
      <c r="G728" s="109">
        <f t="shared" si="558"/>
        <v>50</v>
      </c>
      <c r="H728" s="109">
        <f t="shared" si="559"/>
        <v>28.15</v>
      </c>
      <c r="I728" s="109">
        <f t="shared" si="560"/>
        <v>0</v>
      </c>
      <c r="J728" s="239">
        <f t="shared" si="561"/>
        <v>680.79</v>
      </c>
      <c r="K728" s="109">
        <f t="shared" si="562"/>
        <v>5</v>
      </c>
      <c r="L728" s="109">
        <f t="shared" si="563"/>
        <v>763.94</v>
      </c>
      <c r="M728" s="109">
        <f t="shared" si="564"/>
        <v>81.39</v>
      </c>
      <c r="N728" s="109">
        <f t="shared" si="565"/>
        <v>100</v>
      </c>
      <c r="O728" s="109">
        <f t="shared" si="566"/>
        <v>105</v>
      </c>
      <c r="P728" s="109">
        <f t="shared" si="567"/>
        <v>127.26</v>
      </c>
      <c r="Q728" s="109">
        <f t="shared" si="568"/>
        <v>147.62</v>
      </c>
      <c r="R728" s="109">
        <f t="shared" si="569"/>
        <v>171.24</v>
      </c>
      <c r="S728" s="109">
        <f t="shared" si="570"/>
        <v>180</v>
      </c>
      <c r="T728" s="109">
        <f t="shared" si="571"/>
        <v>0</v>
      </c>
      <c r="U728" s="109">
        <f t="shared" si="572"/>
        <v>0</v>
      </c>
      <c r="V728" s="109">
        <f t="shared" si="573"/>
        <v>0</v>
      </c>
      <c r="W728" s="109">
        <f t="shared" si="574"/>
        <v>1676.45</v>
      </c>
      <c r="X728" s="112"/>
      <c r="Y728" s="112"/>
    </row>
    <row r="729" spans="1:25" s="262" customFormat="1">
      <c r="A729" s="179">
        <v>552</v>
      </c>
      <c r="B729" s="106"/>
      <c r="C729" s="106">
        <v>1</v>
      </c>
      <c r="D729" s="106">
        <v>1</v>
      </c>
      <c r="E729" s="107" t="s">
        <v>156</v>
      </c>
      <c r="F729" s="108" t="s">
        <v>808</v>
      </c>
      <c r="G729" s="109">
        <f t="shared" si="558"/>
        <v>50</v>
      </c>
      <c r="H729" s="109">
        <f t="shared" si="559"/>
        <v>48.24</v>
      </c>
      <c r="I729" s="109">
        <f t="shared" si="560"/>
        <v>0</v>
      </c>
      <c r="J729" s="239">
        <f t="shared" si="561"/>
        <v>924.69</v>
      </c>
      <c r="K729" s="109">
        <f t="shared" si="562"/>
        <v>5</v>
      </c>
      <c r="L729" s="109">
        <f t="shared" si="563"/>
        <v>1027.93</v>
      </c>
      <c r="M729" s="109">
        <f t="shared" si="564"/>
        <v>112.65</v>
      </c>
      <c r="N729" s="109">
        <f t="shared" si="565"/>
        <v>100</v>
      </c>
      <c r="O729" s="109">
        <f t="shared" si="566"/>
        <v>120</v>
      </c>
      <c r="P729" s="109">
        <f t="shared" si="567"/>
        <v>174.5</v>
      </c>
      <c r="Q729" s="109">
        <f t="shared" si="568"/>
        <v>202.42</v>
      </c>
      <c r="R729" s="109">
        <f t="shared" si="569"/>
        <v>234.81</v>
      </c>
      <c r="S729" s="109">
        <f t="shared" si="570"/>
        <v>250</v>
      </c>
      <c r="T729" s="109">
        <f t="shared" si="571"/>
        <v>634.4</v>
      </c>
      <c r="U729" s="109">
        <f t="shared" si="572"/>
        <v>1200</v>
      </c>
      <c r="V729" s="109">
        <f t="shared" si="573"/>
        <v>2650.61</v>
      </c>
      <c r="W729" s="109">
        <f t="shared" si="574"/>
        <v>6707.32</v>
      </c>
      <c r="X729" s="112"/>
      <c r="Y729" s="112"/>
    </row>
    <row r="730" spans="1:25" s="262" customFormat="1">
      <c r="A730" s="179">
        <v>553</v>
      </c>
      <c r="B730" s="106"/>
      <c r="C730" s="106">
        <v>1</v>
      </c>
      <c r="D730" s="106">
        <v>1</v>
      </c>
      <c r="E730" s="107" t="s">
        <v>156</v>
      </c>
      <c r="F730" s="108" t="s">
        <v>481</v>
      </c>
      <c r="G730" s="109">
        <f t="shared" si="558"/>
        <v>50</v>
      </c>
      <c r="H730" s="109">
        <f t="shared" si="559"/>
        <v>48.24</v>
      </c>
      <c r="I730" s="109">
        <f t="shared" si="560"/>
        <v>0</v>
      </c>
      <c r="J730" s="239">
        <f t="shared" si="561"/>
        <v>924.69</v>
      </c>
      <c r="K730" s="109">
        <f t="shared" si="562"/>
        <v>5</v>
      </c>
      <c r="L730" s="109">
        <f t="shared" si="563"/>
        <v>1027.93</v>
      </c>
      <c r="M730" s="109">
        <f t="shared" si="564"/>
        <v>112.65</v>
      </c>
      <c r="N730" s="109">
        <f t="shared" si="565"/>
        <v>100</v>
      </c>
      <c r="O730" s="109">
        <f t="shared" si="566"/>
        <v>120</v>
      </c>
      <c r="P730" s="109">
        <f t="shared" si="567"/>
        <v>174.5</v>
      </c>
      <c r="Q730" s="109">
        <f t="shared" si="568"/>
        <v>202.42</v>
      </c>
      <c r="R730" s="109">
        <f t="shared" si="569"/>
        <v>234.81</v>
      </c>
      <c r="S730" s="109">
        <f t="shared" si="570"/>
        <v>250</v>
      </c>
      <c r="T730" s="109">
        <f t="shared" si="571"/>
        <v>645.57000000000005</v>
      </c>
      <c r="U730" s="109">
        <f t="shared" si="572"/>
        <v>1200</v>
      </c>
      <c r="V730" s="109">
        <f t="shared" si="573"/>
        <v>2639.44</v>
      </c>
      <c r="W730" s="109">
        <f t="shared" si="574"/>
        <v>6707.32</v>
      </c>
      <c r="X730" s="112"/>
      <c r="Y730" s="112"/>
    </row>
    <row r="731" spans="1:25" s="262" customFormat="1">
      <c r="A731" s="179">
        <v>15</v>
      </c>
      <c r="B731" s="106"/>
      <c r="C731" s="106">
        <v>1</v>
      </c>
      <c r="D731" s="106">
        <v>1</v>
      </c>
      <c r="E731" s="107" t="s">
        <v>163</v>
      </c>
      <c r="F731" s="108" t="s">
        <v>450</v>
      </c>
      <c r="G731" s="109">
        <f t="shared" si="558"/>
        <v>50</v>
      </c>
      <c r="H731" s="109">
        <f t="shared" si="559"/>
        <v>39.31</v>
      </c>
      <c r="I731" s="109">
        <f t="shared" si="560"/>
        <v>0</v>
      </c>
      <c r="J731" s="239">
        <f t="shared" si="561"/>
        <v>785.63</v>
      </c>
      <c r="K731" s="109">
        <f t="shared" si="562"/>
        <v>5</v>
      </c>
      <c r="L731" s="109">
        <f t="shared" si="563"/>
        <v>879.94</v>
      </c>
      <c r="M731" s="109">
        <f t="shared" si="564"/>
        <v>95.75</v>
      </c>
      <c r="N731" s="109">
        <f t="shared" si="565"/>
        <v>100</v>
      </c>
      <c r="O731" s="109">
        <f t="shared" si="566"/>
        <v>110</v>
      </c>
      <c r="P731" s="109">
        <f t="shared" si="567"/>
        <v>148.12</v>
      </c>
      <c r="Q731" s="109">
        <f t="shared" si="568"/>
        <v>171.82</v>
      </c>
      <c r="R731" s="109">
        <f t="shared" si="569"/>
        <v>199.31</v>
      </c>
      <c r="S731" s="109">
        <f t="shared" si="570"/>
        <v>210</v>
      </c>
      <c r="T731" s="109">
        <f t="shared" si="571"/>
        <v>0</v>
      </c>
      <c r="U731" s="109">
        <f t="shared" si="572"/>
        <v>580</v>
      </c>
      <c r="V731" s="109">
        <f t="shared" si="573"/>
        <v>513.05999999999995</v>
      </c>
      <c r="W731" s="109">
        <f t="shared" si="574"/>
        <v>3008</v>
      </c>
      <c r="X731" s="112"/>
      <c r="Y731" s="112"/>
    </row>
    <row r="732" spans="1:25" s="262" customFormat="1">
      <c r="A732" s="179">
        <v>113</v>
      </c>
      <c r="B732" s="106">
        <v>2526</v>
      </c>
      <c r="C732" s="106">
        <v>1</v>
      </c>
      <c r="D732" s="106">
        <v>1</v>
      </c>
      <c r="E732" s="107" t="s">
        <v>163</v>
      </c>
      <c r="F732" s="108" t="s">
        <v>484</v>
      </c>
      <c r="G732" s="109">
        <f t="shared" si="558"/>
        <v>50</v>
      </c>
      <c r="H732" s="109">
        <f t="shared" si="559"/>
        <v>39.31</v>
      </c>
      <c r="I732" s="109">
        <f t="shared" si="560"/>
        <v>0</v>
      </c>
      <c r="J732" s="239">
        <f t="shared" si="561"/>
        <v>785.63</v>
      </c>
      <c r="K732" s="109">
        <f t="shared" si="562"/>
        <v>5</v>
      </c>
      <c r="L732" s="109">
        <f t="shared" si="563"/>
        <v>879.94</v>
      </c>
      <c r="M732" s="109">
        <f t="shared" si="564"/>
        <v>95.75</v>
      </c>
      <c r="N732" s="109">
        <f t="shared" si="565"/>
        <v>100</v>
      </c>
      <c r="O732" s="109">
        <f t="shared" si="566"/>
        <v>110</v>
      </c>
      <c r="P732" s="109">
        <f t="shared" si="567"/>
        <v>148.12</v>
      </c>
      <c r="Q732" s="109">
        <f t="shared" si="568"/>
        <v>171.82</v>
      </c>
      <c r="R732" s="109">
        <f t="shared" si="569"/>
        <v>199.31</v>
      </c>
      <c r="S732" s="109">
        <f t="shared" si="570"/>
        <v>210</v>
      </c>
      <c r="T732" s="109">
        <f t="shared" si="571"/>
        <v>86.32</v>
      </c>
      <c r="U732" s="109">
        <f t="shared" si="572"/>
        <v>300</v>
      </c>
      <c r="V732" s="109">
        <f t="shared" si="573"/>
        <v>706.74</v>
      </c>
      <c r="W732" s="109">
        <f t="shared" si="574"/>
        <v>3008</v>
      </c>
      <c r="X732" s="112"/>
      <c r="Y732" s="112"/>
    </row>
    <row r="733" spans="1:25" s="262" customFormat="1">
      <c r="A733" s="179">
        <v>554</v>
      </c>
      <c r="B733" s="106"/>
      <c r="C733" s="106">
        <v>1</v>
      </c>
      <c r="D733" s="106">
        <v>1</v>
      </c>
      <c r="E733" s="107" t="s">
        <v>163</v>
      </c>
      <c r="F733" s="108" t="s">
        <v>491</v>
      </c>
      <c r="G733" s="109">
        <f t="shared" si="558"/>
        <v>50</v>
      </c>
      <c r="H733" s="109">
        <f t="shared" si="559"/>
        <v>39.31</v>
      </c>
      <c r="I733" s="109">
        <f t="shared" si="560"/>
        <v>0</v>
      </c>
      <c r="J733" s="239">
        <f t="shared" si="561"/>
        <v>785.63</v>
      </c>
      <c r="K733" s="109">
        <f t="shared" si="562"/>
        <v>5</v>
      </c>
      <c r="L733" s="109">
        <f t="shared" si="563"/>
        <v>879.94</v>
      </c>
      <c r="M733" s="109">
        <f t="shared" si="564"/>
        <v>95.75</v>
      </c>
      <c r="N733" s="109">
        <f t="shared" si="565"/>
        <v>100</v>
      </c>
      <c r="O733" s="109">
        <f t="shared" si="566"/>
        <v>110</v>
      </c>
      <c r="P733" s="109">
        <f t="shared" si="567"/>
        <v>148.12</v>
      </c>
      <c r="Q733" s="109">
        <f t="shared" si="568"/>
        <v>171.82</v>
      </c>
      <c r="R733" s="109">
        <f t="shared" si="569"/>
        <v>199.31</v>
      </c>
      <c r="S733" s="109">
        <f t="shared" si="570"/>
        <v>210</v>
      </c>
      <c r="T733" s="109">
        <f t="shared" si="571"/>
        <v>252.31</v>
      </c>
      <c r="U733" s="109">
        <f t="shared" si="572"/>
        <v>580</v>
      </c>
      <c r="V733" s="109">
        <f t="shared" si="573"/>
        <v>260.75</v>
      </c>
      <c r="W733" s="109">
        <f t="shared" si="574"/>
        <v>3008</v>
      </c>
      <c r="X733" s="112"/>
      <c r="Y733" s="112"/>
    </row>
    <row r="734" spans="1:25" s="262" customFormat="1">
      <c r="A734" s="179">
        <v>551</v>
      </c>
      <c r="B734" s="106"/>
      <c r="C734" s="106">
        <v>1</v>
      </c>
      <c r="D734" s="106">
        <v>1</v>
      </c>
      <c r="E734" s="107" t="s">
        <v>156</v>
      </c>
      <c r="F734" s="108" t="s">
        <v>493</v>
      </c>
      <c r="G734" s="109">
        <f t="shared" si="558"/>
        <v>50</v>
      </c>
      <c r="H734" s="109">
        <f t="shared" si="559"/>
        <v>48.24</v>
      </c>
      <c r="I734" s="109">
        <f t="shared" si="560"/>
        <v>0</v>
      </c>
      <c r="J734" s="239">
        <f t="shared" si="561"/>
        <v>924.69</v>
      </c>
      <c r="K734" s="109">
        <f t="shared" si="562"/>
        <v>5</v>
      </c>
      <c r="L734" s="109">
        <f t="shared" si="563"/>
        <v>1027.93</v>
      </c>
      <c r="M734" s="109">
        <f t="shared" si="564"/>
        <v>112.65</v>
      </c>
      <c r="N734" s="109">
        <f t="shared" si="565"/>
        <v>100</v>
      </c>
      <c r="O734" s="109">
        <f t="shared" si="566"/>
        <v>120</v>
      </c>
      <c r="P734" s="109">
        <f t="shared" si="567"/>
        <v>174.5</v>
      </c>
      <c r="Q734" s="109">
        <f t="shared" si="568"/>
        <v>202.42</v>
      </c>
      <c r="R734" s="109">
        <f t="shared" si="569"/>
        <v>234.81</v>
      </c>
      <c r="S734" s="109">
        <f t="shared" si="570"/>
        <v>250</v>
      </c>
      <c r="T734" s="109">
        <f t="shared" si="571"/>
        <v>253.09</v>
      </c>
      <c r="U734" s="109">
        <f t="shared" si="572"/>
        <v>580</v>
      </c>
      <c r="V734" s="109">
        <f t="shared" si="573"/>
        <v>3651.92</v>
      </c>
      <c r="W734" s="109">
        <f t="shared" si="574"/>
        <v>6707.32</v>
      </c>
      <c r="X734" s="112"/>
      <c r="Y734" s="112"/>
    </row>
    <row r="735" spans="1:25" s="262" customFormat="1">
      <c r="A735" s="179">
        <v>544</v>
      </c>
      <c r="B735" s="106"/>
      <c r="C735" s="106">
        <v>1</v>
      </c>
      <c r="D735" s="106">
        <v>1</v>
      </c>
      <c r="E735" s="107" t="s">
        <v>156</v>
      </c>
      <c r="F735" s="108" t="s">
        <v>488</v>
      </c>
      <c r="G735" s="109">
        <f t="shared" si="558"/>
        <v>50</v>
      </c>
      <c r="H735" s="109">
        <f t="shared" si="559"/>
        <v>48.24</v>
      </c>
      <c r="I735" s="109">
        <f t="shared" si="560"/>
        <v>0</v>
      </c>
      <c r="J735" s="239">
        <f t="shared" si="561"/>
        <v>924.69</v>
      </c>
      <c r="K735" s="109">
        <f t="shared" si="562"/>
        <v>5</v>
      </c>
      <c r="L735" s="109">
        <f t="shared" si="563"/>
        <v>1027.93</v>
      </c>
      <c r="M735" s="109">
        <f t="shared" si="564"/>
        <v>112.65</v>
      </c>
      <c r="N735" s="109">
        <f t="shared" si="565"/>
        <v>100</v>
      </c>
      <c r="O735" s="109">
        <f t="shared" si="566"/>
        <v>120</v>
      </c>
      <c r="P735" s="109">
        <f t="shared" si="567"/>
        <v>174.5</v>
      </c>
      <c r="Q735" s="109">
        <f t="shared" si="568"/>
        <v>202.42</v>
      </c>
      <c r="R735" s="109">
        <f t="shared" si="569"/>
        <v>234.81</v>
      </c>
      <c r="S735" s="109">
        <f t="shared" si="570"/>
        <v>250</v>
      </c>
      <c r="T735" s="109">
        <f t="shared" si="571"/>
        <v>251.73</v>
      </c>
      <c r="U735" s="109">
        <f t="shared" si="572"/>
        <v>580</v>
      </c>
      <c r="V735" s="109">
        <f t="shared" si="573"/>
        <v>3653.28</v>
      </c>
      <c r="W735" s="109">
        <f t="shared" si="574"/>
        <v>6707.32</v>
      </c>
      <c r="X735" s="112"/>
      <c r="Y735" s="112"/>
    </row>
    <row r="736" spans="1:25" s="262" customFormat="1">
      <c r="A736" s="179">
        <v>547</v>
      </c>
      <c r="B736" s="106"/>
      <c r="C736" s="106">
        <v>1</v>
      </c>
      <c r="D736" s="106">
        <v>1</v>
      </c>
      <c r="E736" s="107" t="s">
        <v>156</v>
      </c>
      <c r="F736" s="108" t="s">
        <v>489</v>
      </c>
      <c r="G736" s="109">
        <f t="shared" si="558"/>
        <v>50</v>
      </c>
      <c r="H736" s="109">
        <f t="shared" si="559"/>
        <v>48.24</v>
      </c>
      <c r="I736" s="109">
        <f t="shared" si="560"/>
        <v>0</v>
      </c>
      <c r="J736" s="239">
        <f t="shared" si="561"/>
        <v>924.69</v>
      </c>
      <c r="K736" s="109">
        <f t="shared" si="562"/>
        <v>5</v>
      </c>
      <c r="L736" s="109">
        <f t="shared" si="563"/>
        <v>1027.93</v>
      </c>
      <c r="M736" s="109">
        <f t="shared" si="564"/>
        <v>112.65</v>
      </c>
      <c r="N736" s="109">
        <f t="shared" si="565"/>
        <v>100</v>
      </c>
      <c r="O736" s="109">
        <f t="shared" si="566"/>
        <v>120</v>
      </c>
      <c r="P736" s="109">
        <f t="shared" si="567"/>
        <v>174.5</v>
      </c>
      <c r="Q736" s="109">
        <f t="shared" si="568"/>
        <v>202.42</v>
      </c>
      <c r="R736" s="109">
        <f t="shared" si="569"/>
        <v>234.81</v>
      </c>
      <c r="S736" s="109">
        <f t="shared" si="570"/>
        <v>250</v>
      </c>
      <c r="T736" s="109">
        <f t="shared" si="571"/>
        <v>243.53</v>
      </c>
      <c r="U736" s="109">
        <f t="shared" si="572"/>
        <v>580</v>
      </c>
      <c r="V736" s="109">
        <f t="shared" si="573"/>
        <v>3661.48</v>
      </c>
      <c r="W736" s="109">
        <f t="shared" si="574"/>
        <v>6707.32</v>
      </c>
      <c r="X736" s="112"/>
      <c r="Y736" s="112"/>
    </row>
    <row r="737" spans="1:59" s="262" customFormat="1">
      <c r="A737" s="179">
        <v>559</v>
      </c>
      <c r="B737" s="106"/>
      <c r="C737" s="106">
        <v>1</v>
      </c>
      <c r="D737" s="106">
        <v>1</v>
      </c>
      <c r="E737" s="107" t="s">
        <v>160</v>
      </c>
      <c r="F737" s="108" t="s">
        <v>629</v>
      </c>
      <c r="G737" s="109">
        <f t="shared" si="558"/>
        <v>50</v>
      </c>
      <c r="H737" s="109">
        <f t="shared" si="559"/>
        <v>32.17</v>
      </c>
      <c r="I737" s="109">
        <f t="shared" si="560"/>
        <v>0</v>
      </c>
      <c r="J737" s="239">
        <f t="shared" si="561"/>
        <v>587.77</v>
      </c>
      <c r="K737" s="109">
        <f t="shared" si="562"/>
        <v>5</v>
      </c>
      <c r="L737" s="109">
        <f t="shared" si="563"/>
        <v>674.94</v>
      </c>
      <c r="M737" s="109">
        <f t="shared" si="564"/>
        <v>81.39</v>
      </c>
      <c r="N737" s="109">
        <f t="shared" si="565"/>
        <v>100</v>
      </c>
      <c r="O737" s="109">
        <f t="shared" si="566"/>
        <v>110</v>
      </c>
      <c r="P737" s="109">
        <f t="shared" si="567"/>
        <v>113.02</v>
      </c>
      <c r="Q737" s="109">
        <f t="shared" si="568"/>
        <v>131.11000000000001</v>
      </c>
      <c r="R737" s="109">
        <f t="shared" si="569"/>
        <v>152.08000000000001</v>
      </c>
      <c r="S737" s="109">
        <f t="shared" si="570"/>
        <v>210</v>
      </c>
      <c r="T737" s="109">
        <f t="shared" si="571"/>
        <v>275.55</v>
      </c>
      <c r="U737" s="109">
        <f t="shared" si="572"/>
        <v>560</v>
      </c>
      <c r="V737" s="109">
        <f t="shared" si="573"/>
        <v>599.91</v>
      </c>
      <c r="W737" s="109">
        <f t="shared" si="574"/>
        <v>3008</v>
      </c>
      <c r="X737" s="112"/>
      <c r="Y737" s="112"/>
    </row>
    <row r="738" spans="1:59" s="262" customFormat="1">
      <c r="A738" s="179">
        <v>404</v>
      </c>
      <c r="B738" s="106">
        <v>2466</v>
      </c>
      <c r="C738" s="106">
        <v>1</v>
      </c>
      <c r="D738" s="106">
        <v>1</v>
      </c>
      <c r="E738" s="107" t="s">
        <v>163</v>
      </c>
      <c r="F738" s="108" t="s">
        <v>822</v>
      </c>
      <c r="G738" s="109">
        <f t="shared" si="558"/>
        <v>50</v>
      </c>
      <c r="H738" s="109">
        <f t="shared" si="559"/>
        <v>39.31</v>
      </c>
      <c r="I738" s="109">
        <f t="shared" si="560"/>
        <v>0</v>
      </c>
      <c r="J738" s="239">
        <f t="shared" si="561"/>
        <v>785.63</v>
      </c>
      <c r="K738" s="109">
        <f t="shared" si="562"/>
        <v>5</v>
      </c>
      <c r="L738" s="109">
        <f t="shared" si="563"/>
        <v>879.94</v>
      </c>
      <c r="M738" s="109">
        <f t="shared" si="564"/>
        <v>95.75</v>
      </c>
      <c r="N738" s="109">
        <f t="shared" si="565"/>
        <v>100</v>
      </c>
      <c r="O738" s="109">
        <f t="shared" si="566"/>
        <v>110</v>
      </c>
      <c r="P738" s="109">
        <f t="shared" si="567"/>
        <v>148.12</v>
      </c>
      <c r="Q738" s="109">
        <f t="shared" si="568"/>
        <v>171.82</v>
      </c>
      <c r="R738" s="109">
        <f t="shared" si="569"/>
        <v>199.31</v>
      </c>
      <c r="S738" s="109">
        <f t="shared" si="570"/>
        <v>210</v>
      </c>
      <c r="T738" s="109">
        <f t="shared" si="571"/>
        <v>0</v>
      </c>
      <c r="U738" s="109">
        <f t="shared" si="572"/>
        <v>580</v>
      </c>
      <c r="V738" s="109">
        <f t="shared" si="573"/>
        <v>513.05999999999995</v>
      </c>
      <c r="W738" s="109">
        <f t="shared" si="574"/>
        <v>3008</v>
      </c>
      <c r="X738" s="112"/>
      <c r="Y738" s="112"/>
    </row>
    <row r="739" spans="1:59" s="262" customFormat="1">
      <c r="A739" s="179">
        <v>87</v>
      </c>
      <c r="B739" s="106"/>
      <c r="C739" s="106">
        <v>1</v>
      </c>
      <c r="D739" s="106">
        <v>1</v>
      </c>
      <c r="E739" s="107" t="s">
        <v>164</v>
      </c>
      <c r="F739" s="111" t="s">
        <v>1855</v>
      </c>
      <c r="G739" s="109">
        <f>VLOOKUP(E739,REMU,3,0)</f>
        <v>50</v>
      </c>
      <c r="H739" s="109">
        <f>VLOOKUP(E739,REMU,4,0)</f>
        <v>28.15</v>
      </c>
      <c r="I739" s="109">
        <f>VLOOKUP(E739,REMU,8,0)</f>
        <v>0</v>
      </c>
      <c r="J739" s="239">
        <f>VLOOKUP(E739,REMU,7,0)</f>
        <v>680.79</v>
      </c>
      <c r="K739" s="109">
        <f>VLOOKUP(E739,REMU,10,0)</f>
        <v>5</v>
      </c>
      <c r="L739" s="109">
        <f>SUM(G739:K739)</f>
        <v>763.94</v>
      </c>
      <c r="M739" s="109">
        <f>VLOOKUP(E739,REMU,12,0)</f>
        <v>81.39</v>
      </c>
      <c r="N739" s="109">
        <f>VLOOKUP(E739,REMU,13,0)</f>
        <v>100</v>
      </c>
      <c r="O739" s="109">
        <f>VLOOKUP(E739,REMU,19,0)</f>
        <v>105</v>
      </c>
      <c r="P739" s="109">
        <f>VLOOKUP(E739,REMU,16,0)</f>
        <v>127.26</v>
      </c>
      <c r="Q739" s="109">
        <f>VLOOKUP(E739,REMU,17,0)</f>
        <v>147.62</v>
      </c>
      <c r="R739" s="109">
        <f>VLOOKUP(E739,REMU,18,0)</f>
        <v>171.24</v>
      </c>
      <c r="S739" s="109">
        <f>VLOOKUP(E739,DSUP,2,FALSE)</f>
        <v>180</v>
      </c>
      <c r="T739" s="109">
        <f>IF(F739="VACANTE",0,VLOOKUP(F739,HOMO,8,0))</f>
        <v>0</v>
      </c>
      <c r="U739" s="109">
        <f>IF(F739="VACANTE",0,VLOOKUP(F739,HOMO,9,0))</f>
        <v>0</v>
      </c>
      <c r="V739" s="109">
        <f t="shared" si="573"/>
        <v>331.55</v>
      </c>
      <c r="W739" s="109">
        <f t="shared" si="574"/>
        <v>2008</v>
      </c>
      <c r="X739" s="112"/>
      <c r="Y739" s="112"/>
    </row>
    <row r="740" spans="1:59" s="262" customFormat="1">
      <c r="A740" s="179">
        <v>411</v>
      </c>
      <c r="B740" s="106">
        <v>2731</v>
      </c>
      <c r="C740" s="106">
        <v>1</v>
      </c>
      <c r="D740" s="106">
        <v>1</v>
      </c>
      <c r="E740" s="107" t="s">
        <v>160</v>
      </c>
      <c r="F740" s="108" t="s">
        <v>782</v>
      </c>
      <c r="G740" s="109">
        <f t="shared" si="558"/>
        <v>50</v>
      </c>
      <c r="H740" s="109">
        <f t="shared" si="559"/>
        <v>32.17</v>
      </c>
      <c r="I740" s="109">
        <f t="shared" si="560"/>
        <v>0</v>
      </c>
      <c r="J740" s="239">
        <f t="shared" si="561"/>
        <v>587.77</v>
      </c>
      <c r="K740" s="109">
        <f t="shared" si="562"/>
        <v>5</v>
      </c>
      <c r="L740" s="109">
        <f t="shared" si="563"/>
        <v>674.94</v>
      </c>
      <c r="M740" s="109">
        <f t="shared" si="564"/>
        <v>81.39</v>
      </c>
      <c r="N740" s="109">
        <f t="shared" si="565"/>
        <v>100</v>
      </c>
      <c r="O740" s="109">
        <f t="shared" si="566"/>
        <v>110</v>
      </c>
      <c r="P740" s="109">
        <f t="shared" si="567"/>
        <v>113.02</v>
      </c>
      <c r="Q740" s="109">
        <f t="shared" si="568"/>
        <v>131.11000000000001</v>
      </c>
      <c r="R740" s="109">
        <f t="shared" si="569"/>
        <v>152.08000000000001</v>
      </c>
      <c r="S740" s="109">
        <f t="shared" si="570"/>
        <v>210</v>
      </c>
      <c r="T740" s="109">
        <f t="shared" si="571"/>
        <v>124.98</v>
      </c>
      <c r="U740" s="109">
        <f t="shared" si="572"/>
        <v>280</v>
      </c>
      <c r="V740" s="109">
        <f t="shared" si="573"/>
        <v>1030.48</v>
      </c>
      <c r="W740" s="109">
        <f t="shared" si="574"/>
        <v>3008</v>
      </c>
      <c r="X740" s="112"/>
      <c r="Y740" s="112"/>
    </row>
    <row r="741" spans="1:59" s="262" customFormat="1">
      <c r="A741" s="179">
        <v>648</v>
      </c>
      <c r="B741" s="106"/>
      <c r="C741" s="106">
        <v>1</v>
      </c>
      <c r="D741" s="106">
        <v>1</v>
      </c>
      <c r="E741" s="107" t="s">
        <v>163</v>
      </c>
      <c r="F741" s="108" t="s">
        <v>880</v>
      </c>
      <c r="G741" s="109">
        <f t="shared" si="558"/>
        <v>50</v>
      </c>
      <c r="H741" s="109">
        <f t="shared" si="559"/>
        <v>39.31</v>
      </c>
      <c r="I741" s="109">
        <f t="shared" si="560"/>
        <v>0</v>
      </c>
      <c r="J741" s="239">
        <f t="shared" si="561"/>
        <v>785.63</v>
      </c>
      <c r="K741" s="109">
        <f t="shared" si="562"/>
        <v>5</v>
      </c>
      <c r="L741" s="109">
        <f t="shared" si="563"/>
        <v>879.94</v>
      </c>
      <c r="M741" s="109">
        <f t="shared" si="564"/>
        <v>95.75</v>
      </c>
      <c r="N741" s="109">
        <f t="shared" si="565"/>
        <v>100</v>
      </c>
      <c r="O741" s="109">
        <f t="shared" si="566"/>
        <v>110</v>
      </c>
      <c r="P741" s="109">
        <f t="shared" si="567"/>
        <v>148.12</v>
      </c>
      <c r="Q741" s="109">
        <f t="shared" si="568"/>
        <v>171.82</v>
      </c>
      <c r="R741" s="109">
        <f t="shared" si="569"/>
        <v>199.31</v>
      </c>
      <c r="S741" s="109">
        <f t="shared" si="570"/>
        <v>210</v>
      </c>
      <c r="T741" s="109">
        <f t="shared" si="571"/>
        <v>83.55</v>
      </c>
      <c r="U741" s="109">
        <f t="shared" si="572"/>
        <v>300</v>
      </c>
      <c r="V741" s="109">
        <f t="shared" si="573"/>
        <v>709.51</v>
      </c>
      <c r="W741" s="109">
        <f t="shared" si="574"/>
        <v>3008</v>
      </c>
      <c r="X741" s="112"/>
      <c r="Y741" s="112"/>
    </row>
    <row r="742" spans="1:59" s="262" customFormat="1">
      <c r="A742" s="179">
        <v>555</v>
      </c>
      <c r="B742" s="106"/>
      <c r="C742" s="106">
        <v>1</v>
      </c>
      <c r="D742" s="106">
        <v>1</v>
      </c>
      <c r="E742" s="107" t="s">
        <v>163</v>
      </c>
      <c r="F742" s="108" t="s">
        <v>882</v>
      </c>
      <c r="G742" s="109">
        <f t="shared" si="558"/>
        <v>50</v>
      </c>
      <c r="H742" s="109">
        <f t="shared" si="559"/>
        <v>39.31</v>
      </c>
      <c r="I742" s="109">
        <f t="shared" si="560"/>
        <v>0</v>
      </c>
      <c r="J742" s="239">
        <f t="shared" si="561"/>
        <v>785.63</v>
      </c>
      <c r="K742" s="109">
        <f t="shared" si="562"/>
        <v>5</v>
      </c>
      <c r="L742" s="109">
        <f t="shared" si="563"/>
        <v>879.94</v>
      </c>
      <c r="M742" s="109">
        <f t="shared" si="564"/>
        <v>95.75</v>
      </c>
      <c r="N742" s="109">
        <f t="shared" si="565"/>
        <v>100</v>
      </c>
      <c r="O742" s="109">
        <f t="shared" si="566"/>
        <v>110</v>
      </c>
      <c r="P742" s="109">
        <f t="shared" si="567"/>
        <v>148.12</v>
      </c>
      <c r="Q742" s="109">
        <f t="shared" si="568"/>
        <v>171.82</v>
      </c>
      <c r="R742" s="109">
        <f t="shared" si="569"/>
        <v>199.31</v>
      </c>
      <c r="S742" s="109">
        <f t="shared" si="570"/>
        <v>210</v>
      </c>
      <c r="T742" s="109">
        <f t="shared" si="571"/>
        <v>82.6</v>
      </c>
      <c r="U742" s="109">
        <f t="shared" si="572"/>
        <v>300</v>
      </c>
      <c r="V742" s="109">
        <f t="shared" si="573"/>
        <v>710.46</v>
      </c>
      <c r="W742" s="109">
        <f t="shared" si="574"/>
        <v>3008</v>
      </c>
      <c r="X742" s="112"/>
      <c r="Y742" s="112"/>
    </row>
    <row r="743" spans="1:59" s="262" customFormat="1">
      <c r="A743" s="179">
        <v>792</v>
      </c>
      <c r="B743" s="106"/>
      <c r="C743" s="106">
        <v>1</v>
      </c>
      <c r="D743" s="106">
        <v>1</v>
      </c>
      <c r="E743" s="107" t="s">
        <v>164</v>
      </c>
      <c r="F743" s="108" t="s">
        <v>872</v>
      </c>
      <c r="G743" s="109">
        <f t="shared" si="558"/>
        <v>50</v>
      </c>
      <c r="H743" s="109">
        <f t="shared" si="559"/>
        <v>28.15</v>
      </c>
      <c r="I743" s="109">
        <f t="shared" si="560"/>
        <v>0</v>
      </c>
      <c r="J743" s="239">
        <f t="shared" si="561"/>
        <v>680.79</v>
      </c>
      <c r="K743" s="109">
        <f t="shared" si="562"/>
        <v>5</v>
      </c>
      <c r="L743" s="109">
        <f t="shared" si="563"/>
        <v>763.94</v>
      </c>
      <c r="M743" s="109">
        <f t="shared" si="564"/>
        <v>81.39</v>
      </c>
      <c r="N743" s="109">
        <f t="shared" si="565"/>
        <v>100</v>
      </c>
      <c r="O743" s="109">
        <f t="shared" si="566"/>
        <v>105</v>
      </c>
      <c r="P743" s="109">
        <f t="shared" si="567"/>
        <v>127.26</v>
      </c>
      <c r="Q743" s="109">
        <f t="shared" si="568"/>
        <v>147.62</v>
      </c>
      <c r="R743" s="109">
        <f t="shared" si="569"/>
        <v>171.24</v>
      </c>
      <c r="S743" s="109">
        <f t="shared" si="570"/>
        <v>180</v>
      </c>
      <c r="T743" s="109">
        <f t="shared" si="571"/>
        <v>84.45</v>
      </c>
      <c r="U743" s="109">
        <f t="shared" si="572"/>
        <v>300</v>
      </c>
      <c r="V743" s="109">
        <f t="shared" si="573"/>
        <v>-52.9</v>
      </c>
      <c r="W743" s="109">
        <f t="shared" si="574"/>
        <v>2008</v>
      </c>
      <c r="X743" s="112"/>
      <c r="Y743" s="112"/>
    </row>
    <row r="744" spans="1:59" s="262" customFormat="1">
      <c r="A744" s="179">
        <v>1021</v>
      </c>
      <c r="B744" s="106"/>
      <c r="C744" s="106">
        <v>1</v>
      </c>
      <c r="D744" s="106">
        <v>1</v>
      </c>
      <c r="E744" s="107" t="s">
        <v>160</v>
      </c>
      <c r="F744" s="108" t="s">
        <v>625</v>
      </c>
      <c r="G744" s="109">
        <f t="shared" si="558"/>
        <v>50</v>
      </c>
      <c r="H744" s="109">
        <f t="shared" si="559"/>
        <v>32.17</v>
      </c>
      <c r="I744" s="109">
        <f t="shared" si="560"/>
        <v>0</v>
      </c>
      <c r="J744" s="239">
        <f t="shared" si="561"/>
        <v>587.77</v>
      </c>
      <c r="K744" s="109">
        <f t="shared" si="562"/>
        <v>5</v>
      </c>
      <c r="L744" s="109">
        <f t="shared" si="563"/>
        <v>674.94</v>
      </c>
      <c r="M744" s="109">
        <f t="shared" si="564"/>
        <v>81.39</v>
      </c>
      <c r="N744" s="109">
        <f t="shared" si="565"/>
        <v>100</v>
      </c>
      <c r="O744" s="109">
        <f t="shared" si="566"/>
        <v>110</v>
      </c>
      <c r="P744" s="109">
        <f t="shared" si="567"/>
        <v>113.02</v>
      </c>
      <c r="Q744" s="109">
        <f t="shared" si="568"/>
        <v>131.11000000000001</v>
      </c>
      <c r="R744" s="109">
        <f t="shared" si="569"/>
        <v>152.08000000000001</v>
      </c>
      <c r="S744" s="109">
        <f t="shared" si="570"/>
        <v>210</v>
      </c>
      <c r="T744" s="109">
        <f t="shared" si="571"/>
        <v>0</v>
      </c>
      <c r="U744" s="109">
        <f t="shared" si="572"/>
        <v>280</v>
      </c>
      <c r="V744" s="109">
        <f t="shared" si="573"/>
        <v>1155.46</v>
      </c>
      <c r="W744" s="109">
        <f t="shared" si="574"/>
        <v>3008</v>
      </c>
      <c r="X744" s="112"/>
      <c r="Y744" s="112"/>
    </row>
    <row r="745" spans="1:59" s="262" customFormat="1">
      <c r="A745" s="179">
        <v>162</v>
      </c>
      <c r="B745" s="106"/>
      <c r="C745" s="106">
        <v>1</v>
      </c>
      <c r="D745" s="106">
        <v>1</v>
      </c>
      <c r="E745" s="107" t="s">
        <v>160</v>
      </c>
      <c r="F745" s="108" t="s">
        <v>452</v>
      </c>
      <c r="G745" s="109">
        <f t="shared" si="558"/>
        <v>50</v>
      </c>
      <c r="H745" s="109">
        <f t="shared" si="559"/>
        <v>32.17</v>
      </c>
      <c r="I745" s="109">
        <f t="shared" si="560"/>
        <v>0</v>
      </c>
      <c r="J745" s="239">
        <f t="shared" si="561"/>
        <v>587.77</v>
      </c>
      <c r="K745" s="109">
        <f t="shared" si="562"/>
        <v>5</v>
      </c>
      <c r="L745" s="109">
        <f t="shared" si="563"/>
        <v>674.94</v>
      </c>
      <c r="M745" s="109">
        <f t="shared" si="564"/>
        <v>81.39</v>
      </c>
      <c r="N745" s="109">
        <f t="shared" si="565"/>
        <v>100</v>
      </c>
      <c r="O745" s="109">
        <f t="shared" si="566"/>
        <v>110</v>
      </c>
      <c r="P745" s="109">
        <f t="shared" si="567"/>
        <v>113.02</v>
      </c>
      <c r="Q745" s="109">
        <f t="shared" si="568"/>
        <v>131.11000000000001</v>
      </c>
      <c r="R745" s="109">
        <f t="shared" si="569"/>
        <v>152.08000000000001</v>
      </c>
      <c r="S745" s="109">
        <f t="shared" si="570"/>
        <v>210</v>
      </c>
      <c r="T745" s="109">
        <f t="shared" si="571"/>
        <v>0</v>
      </c>
      <c r="U745" s="109">
        <f t="shared" si="572"/>
        <v>280</v>
      </c>
      <c r="V745" s="109">
        <f t="shared" si="573"/>
        <v>1155.46</v>
      </c>
      <c r="W745" s="109">
        <f t="shared" si="574"/>
        <v>3008</v>
      </c>
      <c r="X745" s="112"/>
      <c r="Y745" s="112"/>
    </row>
    <row r="746" spans="1:59" s="262" customFormat="1">
      <c r="A746" s="179">
        <v>557</v>
      </c>
      <c r="B746" s="106"/>
      <c r="C746" s="106">
        <v>1</v>
      </c>
      <c r="D746" s="106">
        <v>1</v>
      </c>
      <c r="E746" s="107" t="s">
        <v>163</v>
      </c>
      <c r="F746" s="108" t="s">
        <v>451</v>
      </c>
      <c r="G746" s="109">
        <f t="shared" si="558"/>
        <v>50</v>
      </c>
      <c r="H746" s="109">
        <f t="shared" si="559"/>
        <v>39.31</v>
      </c>
      <c r="I746" s="109">
        <f t="shared" si="560"/>
        <v>0</v>
      </c>
      <c r="J746" s="239">
        <f t="shared" si="561"/>
        <v>785.63</v>
      </c>
      <c r="K746" s="109">
        <f t="shared" si="562"/>
        <v>5</v>
      </c>
      <c r="L746" s="109">
        <f t="shared" si="563"/>
        <v>879.94</v>
      </c>
      <c r="M746" s="109">
        <f t="shared" si="564"/>
        <v>95.75</v>
      </c>
      <c r="N746" s="109">
        <f t="shared" si="565"/>
        <v>100</v>
      </c>
      <c r="O746" s="109">
        <f t="shared" si="566"/>
        <v>110</v>
      </c>
      <c r="P746" s="109">
        <f t="shared" si="567"/>
        <v>148.12</v>
      </c>
      <c r="Q746" s="109">
        <f t="shared" si="568"/>
        <v>171.82</v>
      </c>
      <c r="R746" s="109">
        <f t="shared" si="569"/>
        <v>199.31</v>
      </c>
      <c r="S746" s="109">
        <f t="shared" si="570"/>
        <v>210</v>
      </c>
      <c r="T746" s="109">
        <f t="shared" si="571"/>
        <v>0</v>
      </c>
      <c r="U746" s="109">
        <f t="shared" si="572"/>
        <v>280</v>
      </c>
      <c r="V746" s="109">
        <f t="shared" si="573"/>
        <v>813.06</v>
      </c>
      <c r="W746" s="109">
        <f t="shared" si="574"/>
        <v>3008</v>
      </c>
      <c r="X746" s="112"/>
      <c r="Y746" s="112"/>
    </row>
    <row r="747" spans="1:59" s="262" customFormat="1">
      <c r="A747" s="179">
        <v>161</v>
      </c>
      <c r="B747" s="106">
        <v>3287</v>
      </c>
      <c r="C747" s="106">
        <v>1</v>
      </c>
      <c r="D747" s="106">
        <v>1</v>
      </c>
      <c r="E747" s="107" t="s">
        <v>161</v>
      </c>
      <c r="F747" s="108" t="s">
        <v>1295</v>
      </c>
      <c r="G747" s="109">
        <f t="shared" si="558"/>
        <v>50</v>
      </c>
      <c r="H747" s="109">
        <f t="shared" si="559"/>
        <v>23.41</v>
      </c>
      <c r="I747" s="109">
        <f t="shared" si="560"/>
        <v>0</v>
      </c>
      <c r="J747" s="239">
        <f t="shared" si="561"/>
        <v>492.53</v>
      </c>
      <c r="K747" s="109">
        <f t="shared" si="562"/>
        <v>5</v>
      </c>
      <c r="L747" s="109">
        <f t="shared" si="563"/>
        <v>570.94000000000005</v>
      </c>
      <c r="M747" s="109">
        <f t="shared" si="564"/>
        <v>69.180000000000007</v>
      </c>
      <c r="N747" s="109">
        <f t="shared" si="565"/>
        <v>100</v>
      </c>
      <c r="O747" s="109">
        <f t="shared" si="566"/>
        <v>105</v>
      </c>
      <c r="P747" s="109">
        <f t="shared" si="567"/>
        <v>94.43</v>
      </c>
      <c r="Q747" s="109">
        <f t="shared" si="568"/>
        <v>109.54</v>
      </c>
      <c r="R747" s="109">
        <f t="shared" si="569"/>
        <v>127.06</v>
      </c>
      <c r="S747" s="109">
        <f t="shared" si="570"/>
        <v>180</v>
      </c>
      <c r="T747" s="109">
        <f t="shared" si="571"/>
        <v>0</v>
      </c>
      <c r="U747" s="109">
        <f t="shared" si="572"/>
        <v>0</v>
      </c>
      <c r="V747" s="109">
        <f t="shared" si="573"/>
        <v>651.85</v>
      </c>
      <c r="W747" s="109">
        <f t="shared" si="574"/>
        <v>2008</v>
      </c>
      <c r="X747" s="112"/>
      <c r="Y747" s="112"/>
      <c r="AX747" s="235"/>
      <c r="AY747" s="236"/>
      <c r="AZ747" s="236"/>
      <c r="BA747" s="252"/>
      <c r="BB747" s="253"/>
      <c r="BC747" s="236"/>
      <c r="BD747" s="235"/>
      <c r="BE747" s="235"/>
      <c r="BF747" s="236"/>
      <c r="BG747" s="236"/>
    </row>
    <row r="748" spans="1:59" s="262" customFormat="1">
      <c r="A748" s="179">
        <v>90</v>
      </c>
      <c r="B748" s="106"/>
      <c r="C748" s="106">
        <v>1</v>
      </c>
      <c r="D748" s="106">
        <v>1</v>
      </c>
      <c r="E748" s="107" t="s">
        <v>163</v>
      </c>
      <c r="F748" s="108" t="s">
        <v>900</v>
      </c>
      <c r="G748" s="109">
        <f t="shared" si="558"/>
        <v>50</v>
      </c>
      <c r="H748" s="109">
        <f t="shared" si="559"/>
        <v>39.31</v>
      </c>
      <c r="I748" s="109">
        <f t="shared" si="560"/>
        <v>0</v>
      </c>
      <c r="J748" s="239">
        <f t="shared" si="561"/>
        <v>785.63</v>
      </c>
      <c r="K748" s="109">
        <f t="shared" si="562"/>
        <v>5</v>
      </c>
      <c r="L748" s="109">
        <f t="shared" si="563"/>
        <v>879.94</v>
      </c>
      <c r="M748" s="109">
        <f t="shared" si="564"/>
        <v>95.75</v>
      </c>
      <c r="N748" s="109">
        <f t="shared" si="565"/>
        <v>100</v>
      </c>
      <c r="O748" s="109">
        <f t="shared" si="566"/>
        <v>110</v>
      </c>
      <c r="P748" s="109">
        <f t="shared" si="567"/>
        <v>148.12</v>
      </c>
      <c r="Q748" s="109">
        <f t="shared" si="568"/>
        <v>171.82</v>
      </c>
      <c r="R748" s="109">
        <f t="shared" si="569"/>
        <v>199.31</v>
      </c>
      <c r="S748" s="109">
        <f t="shared" si="570"/>
        <v>210</v>
      </c>
      <c r="T748" s="109">
        <f t="shared" si="571"/>
        <v>0</v>
      </c>
      <c r="U748" s="109">
        <f t="shared" si="572"/>
        <v>0</v>
      </c>
      <c r="V748" s="109">
        <f t="shared" si="573"/>
        <v>1093.06</v>
      </c>
      <c r="W748" s="109">
        <f t="shared" si="574"/>
        <v>3008</v>
      </c>
      <c r="X748" s="112"/>
      <c r="Y748" s="112"/>
      <c r="AX748" s="235"/>
      <c r="AY748" s="236"/>
      <c r="AZ748" s="236"/>
      <c r="BA748" s="252"/>
      <c r="BB748" s="253"/>
      <c r="BC748" s="236"/>
      <c r="BD748" s="235"/>
      <c r="BE748" s="235"/>
      <c r="BF748" s="236"/>
      <c r="BG748" s="236"/>
    </row>
    <row r="749" spans="1:59" s="262" customFormat="1">
      <c r="A749" s="179">
        <v>568</v>
      </c>
      <c r="B749" s="106"/>
      <c r="C749" s="106">
        <v>1</v>
      </c>
      <c r="D749" s="106">
        <v>1</v>
      </c>
      <c r="E749" s="107" t="s">
        <v>161</v>
      </c>
      <c r="F749" s="108" t="s">
        <v>1299</v>
      </c>
      <c r="G749" s="109">
        <f t="shared" si="558"/>
        <v>50</v>
      </c>
      <c r="H749" s="109">
        <f t="shared" si="559"/>
        <v>23.41</v>
      </c>
      <c r="I749" s="109">
        <f t="shared" si="560"/>
        <v>0</v>
      </c>
      <c r="J749" s="239">
        <f t="shared" si="561"/>
        <v>492.53</v>
      </c>
      <c r="K749" s="109">
        <f t="shared" si="562"/>
        <v>5</v>
      </c>
      <c r="L749" s="109">
        <f t="shared" si="563"/>
        <v>570.94000000000005</v>
      </c>
      <c r="M749" s="109">
        <f t="shared" si="564"/>
        <v>69.180000000000007</v>
      </c>
      <c r="N749" s="109">
        <f t="shared" si="565"/>
        <v>100</v>
      </c>
      <c r="O749" s="109">
        <f t="shared" si="566"/>
        <v>105</v>
      </c>
      <c r="P749" s="109">
        <f t="shared" si="567"/>
        <v>94.43</v>
      </c>
      <c r="Q749" s="109">
        <f t="shared" si="568"/>
        <v>109.54</v>
      </c>
      <c r="R749" s="109">
        <f t="shared" si="569"/>
        <v>127.06</v>
      </c>
      <c r="S749" s="109">
        <f t="shared" si="570"/>
        <v>180</v>
      </c>
      <c r="T749" s="109">
        <f t="shared" si="571"/>
        <v>0</v>
      </c>
      <c r="U749" s="109">
        <f t="shared" si="572"/>
        <v>0</v>
      </c>
      <c r="V749" s="109">
        <f t="shared" si="573"/>
        <v>651.85</v>
      </c>
      <c r="W749" s="109">
        <f t="shared" si="574"/>
        <v>2008</v>
      </c>
      <c r="X749" s="112"/>
      <c r="Y749" s="112"/>
    </row>
    <row r="750" spans="1:59" s="262" customFormat="1">
      <c r="A750" s="179">
        <v>465</v>
      </c>
      <c r="B750" s="106">
        <v>4429</v>
      </c>
      <c r="C750" s="106">
        <v>1</v>
      </c>
      <c r="D750" s="106">
        <v>1</v>
      </c>
      <c r="E750" s="107" t="s">
        <v>161</v>
      </c>
      <c r="F750" s="108" t="s">
        <v>273</v>
      </c>
      <c r="G750" s="109">
        <f t="shared" si="558"/>
        <v>50</v>
      </c>
      <c r="H750" s="109">
        <f t="shared" si="559"/>
        <v>23.41</v>
      </c>
      <c r="I750" s="109">
        <f t="shared" si="560"/>
        <v>0</v>
      </c>
      <c r="J750" s="239">
        <f t="shared" si="561"/>
        <v>492.53</v>
      </c>
      <c r="K750" s="109">
        <f t="shared" si="562"/>
        <v>5</v>
      </c>
      <c r="L750" s="109">
        <f t="shared" si="563"/>
        <v>570.94000000000005</v>
      </c>
      <c r="M750" s="109">
        <f t="shared" si="564"/>
        <v>69.180000000000007</v>
      </c>
      <c r="N750" s="109">
        <f t="shared" si="565"/>
        <v>100</v>
      </c>
      <c r="O750" s="109">
        <f t="shared" si="566"/>
        <v>105</v>
      </c>
      <c r="P750" s="109">
        <f t="shared" si="567"/>
        <v>94.43</v>
      </c>
      <c r="Q750" s="109">
        <f t="shared" si="568"/>
        <v>109.54</v>
      </c>
      <c r="R750" s="109">
        <f t="shared" si="569"/>
        <v>127.06</v>
      </c>
      <c r="S750" s="109">
        <f t="shared" si="570"/>
        <v>180</v>
      </c>
      <c r="T750" s="109">
        <f t="shared" si="571"/>
        <v>0</v>
      </c>
      <c r="U750" s="109">
        <f t="shared" si="572"/>
        <v>0</v>
      </c>
      <c r="V750" s="109">
        <f t="shared" si="573"/>
        <v>651.85</v>
      </c>
      <c r="W750" s="109">
        <f t="shared" si="574"/>
        <v>2008</v>
      </c>
      <c r="X750" s="112"/>
      <c r="Y750" s="112"/>
      <c r="AX750" s="235"/>
      <c r="AY750" s="236"/>
      <c r="AZ750" s="236"/>
      <c r="BA750" s="252"/>
      <c r="BB750" s="253"/>
      <c r="BC750" s="236"/>
      <c r="BD750" s="235"/>
      <c r="BE750" s="235"/>
      <c r="BF750" s="236"/>
      <c r="BG750" s="236"/>
    </row>
    <row r="751" spans="1:59" s="262" customFormat="1">
      <c r="A751" s="179">
        <v>780</v>
      </c>
      <c r="B751" s="106"/>
      <c r="C751" s="106">
        <v>1</v>
      </c>
      <c r="D751" s="106">
        <v>1</v>
      </c>
      <c r="E751" s="107" t="s">
        <v>160</v>
      </c>
      <c r="F751" s="108" t="s">
        <v>406</v>
      </c>
      <c r="G751" s="109">
        <f t="shared" si="558"/>
        <v>50</v>
      </c>
      <c r="H751" s="109">
        <f t="shared" si="559"/>
        <v>32.17</v>
      </c>
      <c r="I751" s="109">
        <f t="shared" si="560"/>
        <v>0</v>
      </c>
      <c r="J751" s="239">
        <f t="shared" si="561"/>
        <v>587.77</v>
      </c>
      <c r="K751" s="109">
        <f t="shared" si="562"/>
        <v>5</v>
      </c>
      <c r="L751" s="109">
        <f t="shared" si="563"/>
        <v>674.94</v>
      </c>
      <c r="M751" s="109">
        <f t="shared" si="564"/>
        <v>81.39</v>
      </c>
      <c r="N751" s="109">
        <f t="shared" si="565"/>
        <v>100</v>
      </c>
      <c r="O751" s="109">
        <f t="shared" si="566"/>
        <v>110</v>
      </c>
      <c r="P751" s="109">
        <f t="shared" si="567"/>
        <v>113.02</v>
      </c>
      <c r="Q751" s="109">
        <f t="shared" si="568"/>
        <v>131.11000000000001</v>
      </c>
      <c r="R751" s="109">
        <f t="shared" si="569"/>
        <v>152.08000000000001</v>
      </c>
      <c r="S751" s="109">
        <f t="shared" si="570"/>
        <v>210</v>
      </c>
      <c r="T751" s="109">
        <f t="shared" si="571"/>
        <v>0</v>
      </c>
      <c r="U751" s="109">
        <f t="shared" si="572"/>
        <v>0</v>
      </c>
      <c r="V751" s="109">
        <f t="shared" si="573"/>
        <v>1435.46</v>
      </c>
      <c r="W751" s="109">
        <f t="shared" si="574"/>
        <v>3008</v>
      </c>
      <c r="X751" s="112"/>
      <c r="Y751" s="112"/>
    </row>
    <row r="752" spans="1:59" s="262" customFormat="1">
      <c r="A752" s="179">
        <v>823</v>
      </c>
      <c r="B752" s="106"/>
      <c r="C752" s="106">
        <v>1</v>
      </c>
      <c r="D752" s="106">
        <v>1</v>
      </c>
      <c r="E752" s="107" t="s">
        <v>161</v>
      </c>
      <c r="F752" s="108" t="s">
        <v>1296</v>
      </c>
      <c r="G752" s="109">
        <f t="shared" si="558"/>
        <v>50</v>
      </c>
      <c r="H752" s="109">
        <f t="shared" si="559"/>
        <v>23.41</v>
      </c>
      <c r="I752" s="109">
        <f t="shared" si="560"/>
        <v>0</v>
      </c>
      <c r="J752" s="239">
        <f t="shared" si="561"/>
        <v>492.53</v>
      </c>
      <c r="K752" s="109">
        <f t="shared" si="562"/>
        <v>5</v>
      </c>
      <c r="L752" s="109">
        <f t="shared" si="563"/>
        <v>570.94000000000005</v>
      </c>
      <c r="M752" s="109">
        <f t="shared" si="564"/>
        <v>69.180000000000007</v>
      </c>
      <c r="N752" s="109">
        <f t="shared" si="565"/>
        <v>100</v>
      </c>
      <c r="O752" s="109">
        <f t="shared" si="566"/>
        <v>105</v>
      </c>
      <c r="P752" s="109">
        <f t="shared" si="567"/>
        <v>94.43</v>
      </c>
      <c r="Q752" s="109">
        <f t="shared" si="568"/>
        <v>109.54</v>
      </c>
      <c r="R752" s="109">
        <f t="shared" si="569"/>
        <v>127.06</v>
      </c>
      <c r="S752" s="109">
        <f t="shared" si="570"/>
        <v>180</v>
      </c>
      <c r="T752" s="109">
        <f t="shared" si="571"/>
        <v>0</v>
      </c>
      <c r="U752" s="109">
        <f t="shared" si="572"/>
        <v>0</v>
      </c>
      <c r="V752" s="109">
        <f t="shared" si="573"/>
        <v>651.85</v>
      </c>
      <c r="W752" s="109">
        <f t="shared" si="574"/>
        <v>2008</v>
      </c>
      <c r="X752" s="112"/>
      <c r="Y752" s="112"/>
    </row>
    <row r="753" spans="1:25" s="262" customFormat="1">
      <c r="A753" s="179">
        <v>558</v>
      </c>
      <c r="B753" s="106"/>
      <c r="C753" s="106">
        <v>1</v>
      </c>
      <c r="D753" s="106">
        <v>1</v>
      </c>
      <c r="E753" s="107" t="s">
        <v>163</v>
      </c>
      <c r="F753" s="108" t="s">
        <v>449</v>
      </c>
      <c r="G753" s="109">
        <f t="shared" si="558"/>
        <v>50</v>
      </c>
      <c r="H753" s="109">
        <f t="shared" si="559"/>
        <v>39.31</v>
      </c>
      <c r="I753" s="109">
        <f t="shared" si="560"/>
        <v>0</v>
      </c>
      <c r="J753" s="239">
        <f t="shared" si="561"/>
        <v>785.63</v>
      </c>
      <c r="K753" s="109">
        <f t="shared" si="562"/>
        <v>5</v>
      </c>
      <c r="L753" s="109">
        <f t="shared" si="563"/>
        <v>879.94</v>
      </c>
      <c r="M753" s="109">
        <f t="shared" si="564"/>
        <v>95.75</v>
      </c>
      <c r="N753" s="109">
        <f t="shared" si="565"/>
        <v>100</v>
      </c>
      <c r="O753" s="109">
        <f t="shared" si="566"/>
        <v>110</v>
      </c>
      <c r="P753" s="109">
        <f t="shared" si="567"/>
        <v>148.12</v>
      </c>
      <c r="Q753" s="109">
        <f t="shared" si="568"/>
        <v>171.82</v>
      </c>
      <c r="R753" s="109">
        <f t="shared" si="569"/>
        <v>199.31</v>
      </c>
      <c r="S753" s="109">
        <f t="shared" si="570"/>
        <v>210</v>
      </c>
      <c r="T753" s="109">
        <f t="shared" si="571"/>
        <v>0</v>
      </c>
      <c r="U753" s="109">
        <f t="shared" si="572"/>
        <v>280</v>
      </c>
      <c r="V753" s="109">
        <f t="shared" si="573"/>
        <v>813.06</v>
      </c>
      <c r="W753" s="109">
        <f t="shared" si="574"/>
        <v>3008</v>
      </c>
      <c r="X753" s="112"/>
      <c r="Y753" s="112"/>
    </row>
    <row r="754" spans="1:25" s="262" customFormat="1">
      <c r="A754" s="298"/>
      <c r="B754" s="108"/>
      <c r="C754" s="106">
        <f>SUM(C715:C753)</f>
        <v>39</v>
      </c>
      <c r="D754" s="106">
        <f>COUNTIF(D715:D753,"1")</f>
        <v>35</v>
      </c>
      <c r="E754" s="106"/>
      <c r="F754" s="106" t="s">
        <v>545</v>
      </c>
      <c r="G754" s="239">
        <f t="shared" ref="G754:L754" si="592">SUM(G715:G753)</f>
        <v>1950</v>
      </c>
      <c r="H754" s="239">
        <f t="shared" si="592"/>
        <v>1396.72</v>
      </c>
      <c r="I754" s="239">
        <f t="shared" si="592"/>
        <v>0</v>
      </c>
      <c r="J754" s="239">
        <f t="shared" si="592"/>
        <v>28017.83</v>
      </c>
      <c r="K754" s="239">
        <f t="shared" si="592"/>
        <v>195</v>
      </c>
      <c r="L754" s="239">
        <f t="shared" si="592"/>
        <v>31559.55</v>
      </c>
      <c r="M754" s="239">
        <f t="shared" ref="M754:V754" si="593">SUM(M715:M753)</f>
        <v>3537.42</v>
      </c>
      <c r="N754" s="239">
        <f t="shared" si="593"/>
        <v>3900</v>
      </c>
      <c r="O754" s="239">
        <f t="shared" si="593"/>
        <v>4330</v>
      </c>
      <c r="P754" s="239">
        <f t="shared" si="593"/>
        <v>5303.85</v>
      </c>
      <c r="Q754" s="239">
        <f t="shared" si="593"/>
        <v>6152.51</v>
      </c>
      <c r="R754" s="239">
        <f t="shared" si="593"/>
        <v>7136.84</v>
      </c>
      <c r="S754" s="239">
        <f t="shared" si="593"/>
        <v>8210</v>
      </c>
      <c r="T754" s="239">
        <f>SUM(T715:T753)</f>
        <v>6894.04</v>
      </c>
      <c r="U754" s="239">
        <f t="shared" si="593"/>
        <v>16240</v>
      </c>
      <c r="V754" s="239">
        <f t="shared" si="593"/>
        <v>49105.06</v>
      </c>
      <c r="W754" s="239">
        <f>SUM(W715:W753)</f>
        <v>142369.26999999999</v>
      </c>
      <c r="X754" s="112"/>
      <c r="Y754" s="112"/>
    </row>
    <row r="755" spans="1:25" s="226" customFormat="1" ht="18.75">
      <c r="A755" s="295" t="s">
        <v>494</v>
      </c>
      <c r="B755" s="241"/>
      <c r="C755" s="244"/>
      <c r="D755" s="244"/>
      <c r="E755" s="244"/>
      <c r="F755" s="241"/>
      <c r="G755" s="248"/>
      <c r="H755" s="246"/>
      <c r="I755" s="246"/>
      <c r="J755" s="247"/>
      <c r="K755" s="248"/>
      <c r="L755" s="248"/>
      <c r="M755" s="248"/>
      <c r="N755" s="248"/>
      <c r="O755" s="248"/>
      <c r="P755" s="248"/>
      <c r="Q755" s="248"/>
      <c r="R755" s="248"/>
      <c r="S755" s="248" t="s">
        <v>587</v>
      </c>
      <c r="T755" s="248"/>
      <c r="U755" s="248"/>
      <c r="V755" s="248"/>
      <c r="W755" s="301"/>
      <c r="X755" s="112"/>
      <c r="Y755" s="112"/>
    </row>
    <row r="756" spans="1:25" s="262" customFormat="1">
      <c r="A756" s="330" t="s">
        <v>236</v>
      </c>
      <c r="B756" s="254"/>
      <c r="C756" s="254" t="s">
        <v>153</v>
      </c>
      <c r="D756" s="255" t="s">
        <v>538</v>
      </c>
      <c r="E756" s="254" t="s">
        <v>22</v>
      </c>
      <c r="F756" s="254" t="s">
        <v>154</v>
      </c>
      <c r="G756" s="303" t="s">
        <v>503</v>
      </c>
      <c r="H756" s="303" t="s">
        <v>505</v>
      </c>
      <c r="I756" s="303" t="s">
        <v>535</v>
      </c>
      <c r="J756" s="303" t="s">
        <v>507</v>
      </c>
      <c r="K756" s="304" t="s">
        <v>509</v>
      </c>
      <c r="L756" s="303" t="s">
        <v>511</v>
      </c>
      <c r="M756" s="303" t="s">
        <v>514</v>
      </c>
      <c r="N756" s="304" t="s">
        <v>669</v>
      </c>
      <c r="O756" s="304" t="s">
        <v>603</v>
      </c>
      <c r="P756" s="303" t="s">
        <v>518</v>
      </c>
      <c r="Q756" s="303" t="s">
        <v>517</v>
      </c>
      <c r="R756" s="303" t="s">
        <v>528</v>
      </c>
      <c r="S756" s="304" t="s">
        <v>485</v>
      </c>
      <c r="T756" s="303" t="s">
        <v>1785</v>
      </c>
      <c r="U756" s="303" t="s">
        <v>1787</v>
      </c>
      <c r="V756" s="303" t="s">
        <v>1788</v>
      </c>
      <c r="W756" s="303" t="s">
        <v>532</v>
      </c>
      <c r="X756" s="112"/>
      <c r="Y756" s="112"/>
    </row>
    <row r="757" spans="1:25" s="262" customFormat="1">
      <c r="A757" s="331" t="s">
        <v>155</v>
      </c>
      <c r="B757" s="329"/>
      <c r="C757" s="329" t="s">
        <v>540</v>
      </c>
      <c r="D757" s="256" t="s">
        <v>539</v>
      </c>
      <c r="E757" s="329" t="s">
        <v>21</v>
      </c>
      <c r="F757" s="329"/>
      <c r="G757" s="328" t="s">
        <v>504</v>
      </c>
      <c r="H757" s="328" t="s">
        <v>506</v>
      </c>
      <c r="I757" s="328" t="s">
        <v>537</v>
      </c>
      <c r="J757" s="328" t="s">
        <v>508</v>
      </c>
      <c r="K757" s="306" t="s">
        <v>510</v>
      </c>
      <c r="L757" s="328"/>
      <c r="M757" s="328"/>
      <c r="N757" s="306" t="s">
        <v>670</v>
      </c>
      <c r="O757" s="308" t="s">
        <v>611</v>
      </c>
      <c r="P757" s="328" t="s">
        <v>519</v>
      </c>
      <c r="Q757" s="328" t="s">
        <v>530</v>
      </c>
      <c r="R757" s="328" t="s">
        <v>529</v>
      </c>
      <c r="S757" s="308" t="s">
        <v>565</v>
      </c>
      <c r="T757" s="309" t="s">
        <v>1786</v>
      </c>
      <c r="U757" s="309" t="s">
        <v>377</v>
      </c>
      <c r="V757" s="309" t="s">
        <v>377</v>
      </c>
      <c r="W757" s="328" t="s">
        <v>531</v>
      </c>
      <c r="X757" s="112"/>
      <c r="Y757" s="112"/>
    </row>
    <row r="758" spans="1:25" s="262" customFormat="1">
      <c r="A758" s="179"/>
      <c r="B758" s="108"/>
      <c r="C758" s="106"/>
      <c r="D758" s="106"/>
      <c r="E758" s="107" t="s">
        <v>533</v>
      </c>
      <c r="F758" s="108"/>
      <c r="G758" s="239"/>
      <c r="H758" s="258"/>
      <c r="I758" s="258"/>
      <c r="J758" s="239"/>
      <c r="K758" s="239"/>
      <c r="L758" s="239"/>
      <c r="M758" s="239"/>
      <c r="N758" s="239"/>
      <c r="O758" s="239"/>
      <c r="P758" s="239"/>
      <c r="Q758" s="239"/>
      <c r="R758" s="239"/>
      <c r="S758" s="239"/>
      <c r="T758" s="239"/>
      <c r="U758" s="239"/>
      <c r="V758" s="239"/>
      <c r="W758" s="239"/>
      <c r="X758" s="112"/>
      <c r="Y758" s="112"/>
    </row>
    <row r="759" spans="1:25" s="262" customFormat="1">
      <c r="A759" s="179">
        <v>575</v>
      </c>
      <c r="B759" s="106"/>
      <c r="C759" s="106">
        <v>1</v>
      </c>
      <c r="D759" s="106">
        <v>1</v>
      </c>
      <c r="E759" s="107" t="s">
        <v>164</v>
      </c>
      <c r="F759" s="108" t="s">
        <v>1915</v>
      </c>
      <c r="G759" s="109">
        <f t="shared" ref="G759:G771" si="594">VLOOKUP(E759,REMU,3,0)</f>
        <v>50</v>
      </c>
      <c r="H759" s="109">
        <f t="shared" ref="H759:H771" si="595">VLOOKUP(E759,REMU,4,0)</f>
        <v>28.15</v>
      </c>
      <c r="I759" s="109">
        <f t="shared" ref="I759:I771" si="596">VLOOKUP(E759,REMU,8,0)</f>
        <v>0</v>
      </c>
      <c r="J759" s="239">
        <f t="shared" ref="J759:J771" si="597">VLOOKUP(E759,REMU,7,0)</f>
        <v>680.79</v>
      </c>
      <c r="K759" s="109">
        <f t="shared" ref="K759:K771" si="598">VLOOKUP(E759,REMU,10,0)</f>
        <v>5</v>
      </c>
      <c r="L759" s="109">
        <f t="shared" ref="L759:L771" si="599">SUM(G759:K759)</f>
        <v>763.94</v>
      </c>
      <c r="M759" s="109">
        <f t="shared" ref="M759:M771" si="600">VLOOKUP(E759,REMU,12,0)</f>
        <v>81.39</v>
      </c>
      <c r="N759" s="109">
        <f t="shared" ref="N759:N771" si="601">VLOOKUP(E759,REMU,13,0)</f>
        <v>100</v>
      </c>
      <c r="O759" s="109">
        <f t="shared" ref="O759:O771" si="602">VLOOKUP(E759,REMU,19,0)</f>
        <v>105</v>
      </c>
      <c r="P759" s="109">
        <f t="shared" ref="P759:P771" si="603">VLOOKUP(E759,REMU,16,0)</f>
        <v>127.26</v>
      </c>
      <c r="Q759" s="109">
        <f t="shared" ref="Q759:Q771" si="604">VLOOKUP(E759,REMU,17,0)</f>
        <v>147.62</v>
      </c>
      <c r="R759" s="109">
        <f t="shared" ref="R759:R771" si="605">VLOOKUP(E759,REMU,18,0)</f>
        <v>171.24</v>
      </c>
      <c r="S759" s="109">
        <f t="shared" ref="S759:S771" si="606">VLOOKUP(E759,DSUP,2,FALSE)</f>
        <v>180</v>
      </c>
      <c r="T759" s="109">
        <f t="shared" ref="T759:T771" si="607">IF(F759="VACANTE",0,VLOOKUP(F759,HOMO,8,0))</f>
        <v>0</v>
      </c>
      <c r="U759" s="109">
        <f t="shared" ref="U759:U771" si="608">IF(F759="VACANTE",0,VLOOKUP(F759,HOMO,9,0))</f>
        <v>0</v>
      </c>
      <c r="V759" s="109">
        <f t="shared" ref="V759:V771" si="609">+IF(D759=0,0,(VLOOKUP(E759,CATE,2,0)-L759-SUM(M759:U759)))</f>
        <v>331.55</v>
      </c>
      <c r="W759" s="109">
        <f t="shared" ref="W759:W771" si="610">+L759+SUM(M759:V759)</f>
        <v>2008</v>
      </c>
      <c r="X759" s="112"/>
      <c r="Y759" s="112"/>
    </row>
    <row r="760" spans="1:25" s="262" customFormat="1">
      <c r="A760" s="179">
        <v>571</v>
      </c>
      <c r="B760" s="106"/>
      <c r="C760" s="106">
        <v>1</v>
      </c>
      <c r="D760" s="106">
        <v>1</v>
      </c>
      <c r="E760" s="107" t="s">
        <v>156</v>
      </c>
      <c r="F760" s="108" t="s">
        <v>812</v>
      </c>
      <c r="G760" s="109">
        <f t="shared" si="594"/>
        <v>50</v>
      </c>
      <c r="H760" s="109">
        <f t="shared" si="595"/>
        <v>48.24</v>
      </c>
      <c r="I760" s="109">
        <f t="shared" si="596"/>
        <v>0</v>
      </c>
      <c r="J760" s="239">
        <f t="shared" si="597"/>
        <v>924.69</v>
      </c>
      <c r="K760" s="109">
        <f t="shared" si="598"/>
        <v>5</v>
      </c>
      <c r="L760" s="109">
        <f t="shared" si="599"/>
        <v>1027.93</v>
      </c>
      <c r="M760" s="109">
        <f t="shared" si="600"/>
        <v>112.65</v>
      </c>
      <c r="N760" s="109">
        <f t="shared" si="601"/>
        <v>100</v>
      </c>
      <c r="O760" s="109">
        <f t="shared" si="602"/>
        <v>120</v>
      </c>
      <c r="P760" s="109">
        <f t="shared" si="603"/>
        <v>174.5</v>
      </c>
      <c r="Q760" s="109">
        <f t="shared" si="604"/>
        <v>202.42</v>
      </c>
      <c r="R760" s="109">
        <f t="shared" si="605"/>
        <v>234.81</v>
      </c>
      <c r="S760" s="109">
        <f t="shared" si="606"/>
        <v>250</v>
      </c>
      <c r="T760" s="109">
        <f t="shared" si="607"/>
        <v>651.61</v>
      </c>
      <c r="U760" s="109">
        <f t="shared" si="608"/>
        <v>1200</v>
      </c>
      <c r="V760" s="109">
        <f t="shared" si="609"/>
        <v>2633.4</v>
      </c>
      <c r="W760" s="109">
        <f t="shared" si="610"/>
        <v>6707.32</v>
      </c>
      <c r="X760" s="112"/>
      <c r="Y760" s="112"/>
    </row>
    <row r="761" spans="1:25" s="262" customFormat="1">
      <c r="A761" s="179">
        <v>572</v>
      </c>
      <c r="B761" s="106"/>
      <c r="C761" s="106">
        <v>1</v>
      </c>
      <c r="D761" s="106">
        <v>1</v>
      </c>
      <c r="E761" s="107" t="s">
        <v>163</v>
      </c>
      <c r="F761" s="108" t="s">
        <v>411</v>
      </c>
      <c r="G761" s="109">
        <f t="shared" si="594"/>
        <v>50</v>
      </c>
      <c r="H761" s="109">
        <f t="shared" si="595"/>
        <v>39.31</v>
      </c>
      <c r="I761" s="109">
        <f t="shared" si="596"/>
        <v>0</v>
      </c>
      <c r="J761" s="239">
        <f t="shared" si="597"/>
        <v>785.63</v>
      </c>
      <c r="K761" s="109">
        <f t="shared" si="598"/>
        <v>5</v>
      </c>
      <c r="L761" s="109">
        <f t="shared" si="599"/>
        <v>879.94</v>
      </c>
      <c r="M761" s="109">
        <f t="shared" si="600"/>
        <v>95.75</v>
      </c>
      <c r="N761" s="109">
        <f t="shared" si="601"/>
        <v>100</v>
      </c>
      <c r="O761" s="109">
        <f t="shared" si="602"/>
        <v>110</v>
      </c>
      <c r="P761" s="109">
        <f t="shared" si="603"/>
        <v>148.12</v>
      </c>
      <c r="Q761" s="109">
        <f t="shared" si="604"/>
        <v>171.82</v>
      </c>
      <c r="R761" s="109">
        <f t="shared" si="605"/>
        <v>199.31</v>
      </c>
      <c r="S761" s="109">
        <f t="shared" si="606"/>
        <v>210</v>
      </c>
      <c r="T761" s="109">
        <f t="shared" si="607"/>
        <v>277.16000000000003</v>
      </c>
      <c r="U761" s="109">
        <f t="shared" si="608"/>
        <v>560</v>
      </c>
      <c r="V761" s="109">
        <f t="shared" si="609"/>
        <v>255.9</v>
      </c>
      <c r="W761" s="109">
        <f t="shared" si="610"/>
        <v>3008</v>
      </c>
      <c r="X761" s="112"/>
      <c r="Y761" s="112"/>
    </row>
    <row r="762" spans="1:25" s="262" customFormat="1">
      <c r="A762" s="179">
        <v>134</v>
      </c>
      <c r="B762" s="106"/>
      <c r="C762" s="106">
        <v>1</v>
      </c>
      <c r="D762" s="106">
        <v>1</v>
      </c>
      <c r="E762" s="107" t="s">
        <v>164</v>
      </c>
      <c r="F762" s="108" t="s">
        <v>665</v>
      </c>
      <c r="G762" s="109">
        <f t="shared" si="594"/>
        <v>50</v>
      </c>
      <c r="H762" s="109">
        <f t="shared" si="595"/>
        <v>28.15</v>
      </c>
      <c r="I762" s="109">
        <f t="shared" si="596"/>
        <v>0</v>
      </c>
      <c r="J762" s="239">
        <f t="shared" si="597"/>
        <v>680.79</v>
      </c>
      <c r="K762" s="109">
        <f t="shared" si="598"/>
        <v>5</v>
      </c>
      <c r="L762" s="109">
        <f t="shared" si="599"/>
        <v>763.94</v>
      </c>
      <c r="M762" s="109">
        <f t="shared" si="600"/>
        <v>81.39</v>
      </c>
      <c r="N762" s="109">
        <f t="shared" si="601"/>
        <v>100</v>
      </c>
      <c r="O762" s="109">
        <f t="shared" si="602"/>
        <v>105</v>
      </c>
      <c r="P762" s="109">
        <f t="shared" si="603"/>
        <v>127.26</v>
      </c>
      <c r="Q762" s="109">
        <f t="shared" si="604"/>
        <v>147.62</v>
      </c>
      <c r="R762" s="109">
        <f t="shared" si="605"/>
        <v>171.24</v>
      </c>
      <c r="S762" s="109">
        <f t="shared" si="606"/>
        <v>180</v>
      </c>
      <c r="T762" s="109">
        <f t="shared" si="607"/>
        <v>86.31</v>
      </c>
      <c r="U762" s="109">
        <f t="shared" si="608"/>
        <v>300</v>
      </c>
      <c r="V762" s="109">
        <f t="shared" si="609"/>
        <v>-54.76</v>
      </c>
      <c r="W762" s="109">
        <f t="shared" si="610"/>
        <v>2008</v>
      </c>
      <c r="X762" s="112"/>
      <c r="Y762" s="112"/>
    </row>
    <row r="763" spans="1:25" s="262" customFormat="1">
      <c r="A763" s="179">
        <v>574</v>
      </c>
      <c r="B763" s="106"/>
      <c r="C763" s="106">
        <v>1</v>
      </c>
      <c r="D763" s="106">
        <v>1</v>
      </c>
      <c r="E763" s="107" t="s">
        <v>163</v>
      </c>
      <c r="F763" s="108" t="s">
        <v>454</v>
      </c>
      <c r="G763" s="109">
        <f t="shared" si="594"/>
        <v>50</v>
      </c>
      <c r="H763" s="109">
        <f t="shared" si="595"/>
        <v>39.31</v>
      </c>
      <c r="I763" s="109">
        <f t="shared" si="596"/>
        <v>0</v>
      </c>
      <c r="J763" s="239">
        <f t="shared" si="597"/>
        <v>785.63</v>
      </c>
      <c r="K763" s="109">
        <f t="shared" si="598"/>
        <v>5</v>
      </c>
      <c r="L763" s="109">
        <f t="shared" si="599"/>
        <v>879.94</v>
      </c>
      <c r="M763" s="109">
        <f t="shared" si="600"/>
        <v>95.75</v>
      </c>
      <c r="N763" s="109">
        <f t="shared" si="601"/>
        <v>100</v>
      </c>
      <c r="O763" s="109">
        <f t="shared" si="602"/>
        <v>110</v>
      </c>
      <c r="P763" s="109">
        <f t="shared" si="603"/>
        <v>148.12</v>
      </c>
      <c r="Q763" s="109">
        <f t="shared" si="604"/>
        <v>171.82</v>
      </c>
      <c r="R763" s="109">
        <f t="shared" si="605"/>
        <v>199.31</v>
      </c>
      <c r="S763" s="109">
        <f t="shared" si="606"/>
        <v>210</v>
      </c>
      <c r="T763" s="109">
        <f t="shared" si="607"/>
        <v>0</v>
      </c>
      <c r="U763" s="109">
        <f t="shared" si="608"/>
        <v>300</v>
      </c>
      <c r="V763" s="109">
        <f t="shared" si="609"/>
        <v>793.06</v>
      </c>
      <c r="W763" s="109">
        <f t="shared" si="610"/>
        <v>3008</v>
      </c>
      <c r="X763" s="112"/>
      <c r="Y763" s="112"/>
    </row>
    <row r="764" spans="1:25" s="262" customFormat="1">
      <c r="A764" s="179">
        <v>26</v>
      </c>
      <c r="B764" s="106"/>
      <c r="C764" s="106">
        <v>1</v>
      </c>
      <c r="D764" s="106">
        <v>1</v>
      </c>
      <c r="E764" s="107" t="s">
        <v>163</v>
      </c>
      <c r="F764" s="108" t="s">
        <v>884</v>
      </c>
      <c r="G764" s="109">
        <f t="shared" si="594"/>
        <v>50</v>
      </c>
      <c r="H764" s="109">
        <f t="shared" si="595"/>
        <v>39.31</v>
      </c>
      <c r="I764" s="109">
        <f t="shared" si="596"/>
        <v>0</v>
      </c>
      <c r="J764" s="239">
        <f t="shared" si="597"/>
        <v>785.63</v>
      </c>
      <c r="K764" s="109">
        <f t="shared" si="598"/>
        <v>5</v>
      </c>
      <c r="L764" s="109">
        <f t="shared" si="599"/>
        <v>879.94</v>
      </c>
      <c r="M764" s="109">
        <f t="shared" si="600"/>
        <v>95.75</v>
      </c>
      <c r="N764" s="109">
        <f t="shared" si="601"/>
        <v>100</v>
      </c>
      <c r="O764" s="109">
        <f t="shared" si="602"/>
        <v>110</v>
      </c>
      <c r="P764" s="109">
        <f t="shared" si="603"/>
        <v>148.12</v>
      </c>
      <c r="Q764" s="109">
        <f t="shared" si="604"/>
        <v>171.82</v>
      </c>
      <c r="R764" s="109">
        <f t="shared" si="605"/>
        <v>199.31</v>
      </c>
      <c r="S764" s="109">
        <f t="shared" si="606"/>
        <v>210</v>
      </c>
      <c r="T764" s="109">
        <f t="shared" si="607"/>
        <v>86.31</v>
      </c>
      <c r="U764" s="109">
        <f t="shared" si="608"/>
        <v>300</v>
      </c>
      <c r="V764" s="109">
        <f t="shared" si="609"/>
        <v>706.75</v>
      </c>
      <c r="W764" s="109">
        <f t="shared" si="610"/>
        <v>3008</v>
      </c>
      <c r="X764" s="112"/>
      <c r="Y764" s="112"/>
    </row>
    <row r="765" spans="1:25" s="262" customFormat="1">
      <c r="A765" s="179">
        <v>576</v>
      </c>
      <c r="B765" s="106"/>
      <c r="C765" s="106">
        <v>1</v>
      </c>
      <c r="D765" s="106">
        <v>1</v>
      </c>
      <c r="E765" s="107" t="s">
        <v>161</v>
      </c>
      <c r="F765" s="108" t="s">
        <v>52</v>
      </c>
      <c r="G765" s="109">
        <f t="shared" si="594"/>
        <v>50</v>
      </c>
      <c r="H765" s="109">
        <f t="shared" si="595"/>
        <v>23.41</v>
      </c>
      <c r="I765" s="109">
        <f t="shared" si="596"/>
        <v>0</v>
      </c>
      <c r="J765" s="239">
        <f t="shared" si="597"/>
        <v>492.53</v>
      </c>
      <c r="K765" s="109">
        <f t="shared" si="598"/>
        <v>5</v>
      </c>
      <c r="L765" s="109">
        <f t="shared" si="599"/>
        <v>570.94000000000005</v>
      </c>
      <c r="M765" s="109">
        <f t="shared" si="600"/>
        <v>69.180000000000007</v>
      </c>
      <c r="N765" s="109">
        <f t="shared" si="601"/>
        <v>100</v>
      </c>
      <c r="O765" s="109">
        <f t="shared" si="602"/>
        <v>105</v>
      </c>
      <c r="P765" s="109">
        <f t="shared" si="603"/>
        <v>94.43</v>
      </c>
      <c r="Q765" s="109">
        <f t="shared" si="604"/>
        <v>109.54</v>
      </c>
      <c r="R765" s="109">
        <f t="shared" si="605"/>
        <v>127.06</v>
      </c>
      <c r="S765" s="109">
        <f t="shared" si="606"/>
        <v>180</v>
      </c>
      <c r="T765" s="109">
        <f t="shared" si="607"/>
        <v>0</v>
      </c>
      <c r="U765" s="109">
        <f t="shared" si="608"/>
        <v>280</v>
      </c>
      <c r="V765" s="109">
        <f t="shared" si="609"/>
        <v>371.85</v>
      </c>
      <c r="W765" s="109">
        <f t="shared" si="610"/>
        <v>2008</v>
      </c>
      <c r="X765" s="112"/>
      <c r="Y765" s="112"/>
    </row>
    <row r="766" spans="1:25" s="262" customFormat="1">
      <c r="A766" s="179">
        <v>846</v>
      </c>
      <c r="B766" s="106"/>
      <c r="C766" s="106">
        <v>1</v>
      </c>
      <c r="D766" s="106">
        <v>1</v>
      </c>
      <c r="E766" s="107" t="s">
        <v>164</v>
      </c>
      <c r="F766" s="108" t="s">
        <v>453</v>
      </c>
      <c r="G766" s="109">
        <f t="shared" si="594"/>
        <v>50</v>
      </c>
      <c r="H766" s="109">
        <f t="shared" si="595"/>
        <v>28.15</v>
      </c>
      <c r="I766" s="109">
        <f t="shared" si="596"/>
        <v>0</v>
      </c>
      <c r="J766" s="239">
        <f t="shared" si="597"/>
        <v>680.79</v>
      </c>
      <c r="K766" s="109">
        <f t="shared" si="598"/>
        <v>5</v>
      </c>
      <c r="L766" s="109">
        <f t="shared" si="599"/>
        <v>763.94</v>
      </c>
      <c r="M766" s="109">
        <f t="shared" si="600"/>
        <v>81.39</v>
      </c>
      <c r="N766" s="109">
        <f t="shared" si="601"/>
        <v>100</v>
      </c>
      <c r="O766" s="109">
        <f t="shared" si="602"/>
        <v>105</v>
      </c>
      <c r="P766" s="109">
        <f t="shared" si="603"/>
        <v>127.26</v>
      </c>
      <c r="Q766" s="109">
        <f t="shared" si="604"/>
        <v>147.62</v>
      </c>
      <c r="R766" s="109">
        <f t="shared" si="605"/>
        <v>171.24</v>
      </c>
      <c r="S766" s="109">
        <f t="shared" si="606"/>
        <v>180</v>
      </c>
      <c r="T766" s="109">
        <f t="shared" si="607"/>
        <v>0</v>
      </c>
      <c r="U766" s="109">
        <f t="shared" si="608"/>
        <v>300</v>
      </c>
      <c r="V766" s="109">
        <f t="shared" si="609"/>
        <v>31.55</v>
      </c>
      <c r="W766" s="109">
        <f t="shared" si="610"/>
        <v>2008</v>
      </c>
      <c r="X766" s="112"/>
      <c r="Y766" s="112"/>
    </row>
    <row r="767" spans="1:25" s="262" customFormat="1">
      <c r="A767" s="179">
        <v>749</v>
      </c>
      <c r="B767" s="106"/>
      <c r="C767" s="106">
        <v>1</v>
      </c>
      <c r="D767" s="106">
        <v>1</v>
      </c>
      <c r="E767" s="107" t="s">
        <v>163</v>
      </c>
      <c r="F767" s="108" t="s">
        <v>495</v>
      </c>
      <c r="G767" s="109">
        <f t="shared" si="594"/>
        <v>50</v>
      </c>
      <c r="H767" s="109">
        <f t="shared" si="595"/>
        <v>39.31</v>
      </c>
      <c r="I767" s="109">
        <f t="shared" si="596"/>
        <v>0</v>
      </c>
      <c r="J767" s="239">
        <f t="shared" si="597"/>
        <v>785.63</v>
      </c>
      <c r="K767" s="109">
        <f t="shared" si="598"/>
        <v>5</v>
      </c>
      <c r="L767" s="109">
        <f t="shared" si="599"/>
        <v>879.94</v>
      </c>
      <c r="M767" s="109">
        <f t="shared" si="600"/>
        <v>95.75</v>
      </c>
      <c r="N767" s="109">
        <f t="shared" si="601"/>
        <v>100</v>
      </c>
      <c r="O767" s="109">
        <f t="shared" si="602"/>
        <v>110</v>
      </c>
      <c r="P767" s="109">
        <f t="shared" si="603"/>
        <v>148.12</v>
      </c>
      <c r="Q767" s="109">
        <f t="shared" si="604"/>
        <v>171.82</v>
      </c>
      <c r="R767" s="109">
        <f t="shared" si="605"/>
        <v>199.31</v>
      </c>
      <c r="S767" s="109">
        <f t="shared" si="606"/>
        <v>210</v>
      </c>
      <c r="T767" s="109">
        <f t="shared" si="607"/>
        <v>86.31</v>
      </c>
      <c r="U767" s="109">
        <f t="shared" si="608"/>
        <v>300</v>
      </c>
      <c r="V767" s="109">
        <f t="shared" si="609"/>
        <v>706.75</v>
      </c>
      <c r="W767" s="109">
        <f t="shared" si="610"/>
        <v>3008</v>
      </c>
      <c r="X767" s="112"/>
      <c r="Y767" s="112"/>
    </row>
    <row r="768" spans="1:25" s="262" customFormat="1">
      <c r="A768" s="179">
        <v>213</v>
      </c>
      <c r="B768" s="106"/>
      <c r="C768" s="106">
        <v>1</v>
      </c>
      <c r="D768" s="106">
        <v>1</v>
      </c>
      <c r="E768" s="107" t="s">
        <v>161</v>
      </c>
      <c r="F768" s="108" t="s">
        <v>456</v>
      </c>
      <c r="G768" s="109">
        <f t="shared" si="594"/>
        <v>50</v>
      </c>
      <c r="H768" s="109">
        <f t="shared" si="595"/>
        <v>23.41</v>
      </c>
      <c r="I768" s="109">
        <f t="shared" si="596"/>
        <v>0</v>
      </c>
      <c r="J768" s="239">
        <f t="shared" si="597"/>
        <v>492.53</v>
      </c>
      <c r="K768" s="109">
        <f t="shared" si="598"/>
        <v>5</v>
      </c>
      <c r="L768" s="109">
        <f t="shared" si="599"/>
        <v>570.94000000000005</v>
      </c>
      <c r="M768" s="109">
        <f t="shared" si="600"/>
        <v>69.180000000000007</v>
      </c>
      <c r="N768" s="109">
        <f t="shared" si="601"/>
        <v>100</v>
      </c>
      <c r="O768" s="109">
        <f t="shared" si="602"/>
        <v>105</v>
      </c>
      <c r="P768" s="109">
        <f t="shared" si="603"/>
        <v>94.43</v>
      </c>
      <c r="Q768" s="109">
        <f t="shared" si="604"/>
        <v>109.54</v>
      </c>
      <c r="R768" s="109">
        <f t="shared" si="605"/>
        <v>127.06</v>
      </c>
      <c r="S768" s="109">
        <f t="shared" si="606"/>
        <v>180</v>
      </c>
      <c r="T768" s="109">
        <f t="shared" si="607"/>
        <v>0</v>
      </c>
      <c r="U768" s="109">
        <f t="shared" si="608"/>
        <v>280</v>
      </c>
      <c r="V768" s="109">
        <f t="shared" si="609"/>
        <v>371.85</v>
      </c>
      <c r="W768" s="109">
        <f t="shared" si="610"/>
        <v>2008</v>
      </c>
      <c r="X768" s="112"/>
      <c r="Y768" s="112"/>
    </row>
    <row r="769" spans="1:25" s="262" customFormat="1">
      <c r="A769" s="179">
        <v>563</v>
      </c>
      <c r="B769" s="106"/>
      <c r="C769" s="106">
        <v>1</v>
      </c>
      <c r="D769" s="106">
        <v>1</v>
      </c>
      <c r="E769" s="107" t="s">
        <v>161</v>
      </c>
      <c r="F769" s="108" t="s">
        <v>1916</v>
      </c>
      <c r="G769" s="109">
        <f t="shared" si="594"/>
        <v>50</v>
      </c>
      <c r="H769" s="109">
        <f t="shared" si="595"/>
        <v>23.41</v>
      </c>
      <c r="I769" s="109">
        <f t="shared" si="596"/>
        <v>0</v>
      </c>
      <c r="J769" s="239">
        <f t="shared" si="597"/>
        <v>492.53</v>
      </c>
      <c r="K769" s="109">
        <f t="shared" si="598"/>
        <v>5</v>
      </c>
      <c r="L769" s="109">
        <f t="shared" si="599"/>
        <v>570.94000000000005</v>
      </c>
      <c r="M769" s="109">
        <f t="shared" si="600"/>
        <v>69.180000000000007</v>
      </c>
      <c r="N769" s="109">
        <f t="shared" si="601"/>
        <v>100</v>
      </c>
      <c r="O769" s="109">
        <f t="shared" si="602"/>
        <v>105</v>
      </c>
      <c r="P769" s="109">
        <f t="shared" si="603"/>
        <v>94.43</v>
      </c>
      <c r="Q769" s="109">
        <f t="shared" si="604"/>
        <v>109.54</v>
      </c>
      <c r="R769" s="109">
        <f t="shared" si="605"/>
        <v>127.06</v>
      </c>
      <c r="S769" s="109">
        <f t="shared" si="606"/>
        <v>180</v>
      </c>
      <c r="T769" s="109">
        <f t="shared" si="607"/>
        <v>0</v>
      </c>
      <c r="U769" s="109">
        <f t="shared" si="608"/>
        <v>0</v>
      </c>
      <c r="V769" s="109">
        <f t="shared" si="609"/>
        <v>651.85</v>
      </c>
      <c r="W769" s="109">
        <f t="shared" si="610"/>
        <v>2008</v>
      </c>
      <c r="X769" s="112"/>
      <c r="Y769" s="112"/>
    </row>
    <row r="770" spans="1:25" s="262" customFormat="1">
      <c r="A770" s="179">
        <v>567</v>
      </c>
      <c r="B770" s="106"/>
      <c r="C770" s="106">
        <v>1</v>
      </c>
      <c r="D770" s="106">
        <v>1</v>
      </c>
      <c r="E770" s="107" t="s">
        <v>160</v>
      </c>
      <c r="F770" s="108" t="s">
        <v>455</v>
      </c>
      <c r="G770" s="109">
        <f t="shared" si="594"/>
        <v>50</v>
      </c>
      <c r="H770" s="109">
        <f t="shared" si="595"/>
        <v>32.17</v>
      </c>
      <c r="I770" s="109">
        <f t="shared" si="596"/>
        <v>0</v>
      </c>
      <c r="J770" s="239">
        <f t="shared" si="597"/>
        <v>587.77</v>
      </c>
      <c r="K770" s="109">
        <f t="shared" si="598"/>
        <v>5</v>
      </c>
      <c r="L770" s="109">
        <f t="shared" si="599"/>
        <v>674.94</v>
      </c>
      <c r="M770" s="109">
        <f t="shared" si="600"/>
        <v>81.39</v>
      </c>
      <c r="N770" s="109">
        <f t="shared" si="601"/>
        <v>100</v>
      </c>
      <c r="O770" s="109">
        <f t="shared" si="602"/>
        <v>110</v>
      </c>
      <c r="P770" s="109">
        <f t="shared" si="603"/>
        <v>113.02</v>
      </c>
      <c r="Q770" s="109">
        <f t="shared" si="604"/>
        <v>131.11000000000001</v>
      </c>
      <c r="R770" s="109">
        <f t="shared" si="605"/>
        <v>152.08000000000001</v>
      </c>
      <c r="S770" s="109">
        <f t="shared" si="606"/>
        <v>210</v>
      </c>
      <c r="T770" s="109">
        <f t="shared" si="607"/>
        <v>0</v>
      </c>
      <c r="U770" s="109">
        <f t="shared" si="608"/>
        <v>280</v>
      </c>
      <c r="V770" s="109">
        <f t="shared" si="609"/>
        <v>1155.46</v>
      </c>
      <c r="W770" s="109">
        <f t="shared" si="610"/>
        <v>3008</v>
      </c>
      <c r="X770" s="112"/>
      <c r="Y770" s="112"/>
    </row>
    <row r="771" spans="1:25" s="262" customFormat="1">
      <c r="A771" s="179">
        <v>824</v>
      </c>
      <c r="B771" s="106"/>
      <c r="C771" s="106">
        <v>1</v>
      </c>
      <c r="D771" s="106">
        <v>1</v>
      </c>
      <c r="E771" s="107" t="s">
        <v>161</v>
      </c>
      <c r="F771" s="108" t="s">
        <v>303</v>
      </c>
      <c r="G771" s="109">
        <f t="shared" si="594"/>
        <v>50</v>
      </c>
      <c r="H771" s="109">
        <f t="shared" si="595"/>
        <v>23.41</v>
      </c>
      <c r="I771" s="109">
        <f t="shared" si="596"/>
        <v>0</v>
      </c>
      <c r="J771" s="239">
        <f t="shared" si="597"/>
        <v>492.53</v>
      </c>
      <c r="K771" s="109">
        <f t="shared" si="598"/>
        <v>5</v>
      </c>
      <c r="L771" s="109">
        <f t="shared" si="599"/>
        <v>570.94000000000005</v>
      </c>
      <c r="M771" s="109">
        <f t="shared" si="600"/>
        <v>69.180000000000007</v>
      </c>
      <c r="N771" s="109">
        <f t="shared" si="601"/>
        <v>100</v>
      </c>
      <c r="O771" s="109">
        <f t="shared" si="602"/>
        <v>105</v>
      </c>
      <c r="P771" s="109">
        <f t="shared" si="603"/>
        <v>94.43</v>
      </c>
      <c r="Q771" s="109">
        <f t="shared" si="604"/>
        <v>109.54</v>
      </c>
      <c r="R771" s="109">
        <f t="shared" si="605"/>
        <v>127.06</v>
      </c>
      <c r="S771" s="109">
        <f t="shared" si="606"/>
        <v>180</v>
      </c>
      <c r="T771" s="109">
        <f t="shared" si="607"/>
        <v>0</v>
      </c>
      <c r="U771" s="109">
        <f t="shared" si="608"/>
        <v>280</v>
      </c>
      <c r="V771" s="109">
        <f t="shared" si="609"/>
        <v>371.85</v>
      </c>
      <c r="W771" s="109">
        <f t="shared" si="610"/>
        <v>2008</v>
      </c>
      <c r="X771" s="112"/>
      <c r="Y771" s="112"/>
    </row>
    <row r="772" spans="1:25" s="262" customFormat="1">
      <c r="A772" s="179"/>
      <c r="B772" s="108"/>
      <c r="C772" s="106">
        <f>SUM(C759:C771)</f>
        <v>13</v>
      </c>
      <c r="D772" s="106">
        <f>COUNTIF(D759:D771,"1")</f>
        <v>13</v>
      </c>
      <c r="E772" s="106"/>
      <c r="F772" s="106" t="s">
        <v>545</v>
      </c>
      <c r="G772" s="239">
        <f t="shared" ref="G772:L772" si="611">SUM(G759:G771)</f>
        <v>650</v>
      </c>
      <c r="H772" s="239">
        <f t="shared" si="611"/>
        <v>415.74</v>
      </c>
      <c r="I772" s="239">
        <f t="shared" si="611"/>
        <v>0</v>
      </c>
      <c r="J772" s="239">
        <f t="shared" si="611"/>
        <v>8667.4699999999993</v>
      </c>
      <c r="K772" s="239">
        <f t="shared" si="611"/>
        <v>65</v>
      </c>
      <c r="L772" s="239">
        <f t="shared" si="611"/>
        <v>9798.2099999999991</v>
      </c>
      <c r="M772" s="239">
        <f t="shared" ref="M772:W772" si="612">SUM(M759:M771)</f>
        <v>1097.93</v>
      </c>
      <c r="N772" s="239">
        <f t="shared" si="612"/>
        <v>1300</v>
      </c>
      <c r="O772" s="239">
        <f t="shared" si="612"/>
        <v>1405</v>
      </c>
      <c r="P772" s="239">
        <f t="shared" si="612"/>
        <v>1639.5</v>
      </c>
      <c r="Q772" s="239">
        <f t="shared" si="612"/>
        <v>1901.83</v>
      </c>
      <c r="R772" s="239">
        <f t="shared" si="612"/>
        <v>2206.09</v>
      </c>
      <c r="S772" s="239">
        <f t="shared" si="612"/>
        <v>2560</v>
      </c>
      <c r="T772" s="239">
        <f t="shared" si="612"/>
        <v>1187.7</v>
      </c>
      <c r="U772" s="239">
        <f t="shared" si="612"/>
        <v>4380</v>
      </c>
      <c r="V772" s="239">
        <f t="shared" ref="V772" si="613">SUM(V759:V771)</f>
        <v>8327.06</v>
      </c>
      <c r="W772" s="239">
        <f t="shared" si="612"/>
        <v>35803.32</v>
      </c>
      <c r="X772" s="112"/>
      <c r="Y772" s="112"/>
    </row>
    <row r="773" spans="1:25" s="262" customFormat="1">
      <c r="A773" s="298" t="s">
        <v>152</v>
      </c>
      <c r="B773" s="108"/>
      <c r="C773" s="106">
        <f>+C772+C754</f>
        <v>52</v>
      </c>
      <c r="D773" s="106">
        <f>+D772+D754</f>
        <v>48</v>
      </c>
      <c r="E773" s="106"/>
      <c r="F773" s="108"/>
      <c r="G773" s="239">
        <f t="shared" ref="G773:L773" si="614">SUM(G772+G754)</f>
        <v>2600</v>
      </c>
      <c r="H773" s="239">
        <f t="shared" si="614"/>
        <v>1812.46</v>
      </c>
      <c r="I773" s="239">
        <f t="shared" si="614"/>
        <v>0</v>
      </c>
      <c r="J773" s="239">
        <f t="shared" si="614"/>
        <v>36685.300000000003</v>
      </c>
      <c r="K773" s="239">
        <f t="shared" si="614"/>
        <v>260</v>
      </c>
      <c r="L773" s="239">
        <f t="shared" si="614"/>
        <v>41357.760000000002</v>
      </c>
      <c r="M773" s="239">
        <f t="shared" ref="M773:W773" si="615">SUM(M772+M754)</f>
        <v>4635.3500000000004</v>
      </c>
      <c r="N773" s="239">
        <f t="shared" si="615"/>
        <v>5200</v>
      </c>
      <c r="O773" s="239">
        <f t="shared" si="615"/>
        <v>5735</v>
      </c>
      <c r="P773" s="239">
        <f t="shared" si="615"/>
        <v>6943.35</v>
      </c>
      <c r="Q773" s="239">
        <f t="shared" si="615"/>
        <v>8054.34</v>
      </c>
      <c r="R773" s="239">
        <f t="shared" si="615"/>
        <v>9342.93</v>
      </c>
      <c r="S773" s="239">
        <f t="shared" si="615"/>
        <v>10770</v>
      </c>
      <c r="T773" s="239">
        <f t="shared" si="615"/>
        <v>8081.74</v>
      </c>
      <c r="U773" s="239">
        <f t="shared" si="615"/>
        <v>20620</v>
      </c>
      <c r="V773" s="239">
        <f t="shared" ref="V773" si="616">SUM(V772+V754)</f>
        <v>57432.12</v>
      </c>
      <c r="W773" s="239">
        <f t="shared" si="615"/>
        <v>178172.59</v>
      </c>
      <c r="X773" s="112"/>
      <c r="Y773" s="112"/>
    </row>
    <row r="774" spans="1:25" s="226" customFormat="1" ht="18.75">
      <c r="A774" s="295" t="s">
        <v>68</v>
      </c>
      <c r="B774" s="241"/>
      <c r="C774" s="244"/>
      <c r="D774" s="244"/>
      <c r="E774" s="244"/>
      <c r="F774" s="241"/>
      <c r="G774" s="248"/>
      <c r="H774" s="246"/>
      <c r="I774" s="246"/>
      <c r="J774" s="247"/>
      <c r="K774" s="248"/>
      <c r="L774" s="248"/>
      <c r="M774" s="248"/>
      <c r="N774" s="248"/>
      <c r="O774" s="248"/>
      <c r="P774" s="248"/>
      <c r="Q774" s="248"/>
      <c r="R774" s="248"/>
      <c r="S774" s="248" t="s">
        <v>587</v>
      </c>
      <c r="T774" s="248"/>
      <c r="U774" s="248"/>
      <c r="V774" s="248"/>
      <c r="W774" s="248"/>
      <c r="X774" s="112"/>
      <c r="Y774" s="112"/>
    </row>
    <row r="775" spans="1:25" s="226" customFormat="1" ht="18.75">
      <c r="A775" s="295" t="s">
        <v>158</v>
      </c>
      <c r="B775" s="326"/>
      <c r="C775" s="241"/>
      <c r="D775" s="244"/>
      <c r="E775" s="244"/>
      <c r="F775" s="241"/>
      <c r="G775" s="248"/>
      <c r="H775" s="246"/>
      <c r="I775" s="246"/>
      <c r="J775" s="247"/>
      <c r="K775" s="248"/>
      <c r="L775" s="248"/>
      <c r="M775" s="248"/>
      <c r="N775" s="248"/>
      <c r="O775" s="248"/>
      <c r="P775" s="248"/>
      <c r="Q775" s="248"/>
      <c r="R775" s="248"/>
      <c r="S775" s="248" t="s">
        <v>587</v>
      </c>
      <c r="T775" s="248"/>
      <c r="U775" s="248"/>
      <c r="V775" s="248"/>
      <c r="W775" s="248"/>
      <c r="X775" s="112"/>
      <c r="Y775" s="112"/>
    </row>
    <row r="776" spans="1:25" s="226" customFormat="1" ht="18.75">
      <c r="A776" s="295" t="s">
        <v>159</v>
      </c>
      <c r="B776" s="326"/>
      <c r="C776" s="241"/>
      <c r="D776" s="241" t="s">
        <v>69</v>
      </c>
      <c r="E776" s="244"/>
      <c r="F776" s="241"/>
      <c r="G776" s="248"/>
      <c r="H776" s="246"/>
      <c r="I776" s="246"/>
      <c r="J776" s="247"/>
      <c r="K776" s="248"/>
      <c r="L776" s="248"/>
      <c r="M776" s="248"/>
      <c r="N776" s="248"/>
      <c r="O776" s="248"/>
      <c r="P776" s="248"/>
      <c r="Q776" s="248"/>
      <c r="R776" s="248"/>
      <c r="S776" s="248" t="s">
        <v>587</v>
      </c>
      <c r="T776" s="248"/>
      <c r="U776" s="248"/>
      <c r="V776" s="248"/>
      <c r="W776" s="248"/>
      <c r="X776" s="112"/>
      <c r="Y776" s="112"/>
    </row>
    <row r="777" spans="1:25" s="226" customFormat="1" ht="18.75">
      <c r="A777" s="295" t="s">
        <v>159</v>
      </c>
      <c r="B777" s="326"/>
      <c r="C777" s="241"/>
      <c r="D777" s="241" t="s">
        <v>70</v>
      </c>
      <c r="E777" s="244"/>
      <c r="F777" s="241"/>
      <c r="G777" s="248"/>
      <c r="H777" s="246"/>
      <c r="I777" s="246"/>
      <c r="J777" s="247"/>
      <c r="K777" s="248"/>
      <c r="L777" s="248"/>
      <c r="M777" s="248"/>
      <c r="N777" s="248"/>
      <c r="O777" s="248"/>
      <c r="P777" s="248"/>
      <c r="Q777" s="248"/>
      <c r="R777" s="248"/>
      <c r="S777" s="248" t="s">
        <v>587</v>
      </c>
      <c r="T777" s="248"/>
      <c r="U777" s="248"/>
      <c r="V777" s="248"/>
      <c r="W777" s="248"/>
      <c r="X777" s="112"/>
      <c r="Y777" s="112"/>
    </row>
    <row r="778" spans="1:25" s="226" customFormat="1" ht="18.75">
      <c r="A778" s="295" t="s">
        <v>159</v>
      </c>
      <c r="B778" s="326"/>
      <c r="C778" s="241"/>
      <c r="D778" s="241" t="s">
        <v>226</v>
      </c>
      <c r="E778" s="244"/>
      <c r="F778" s="241"/>
      <c r="G778" s="248"/>
      <c r="H778" s="246"/>
      <c r="I778" s="246"/>
      <c r="J778" s="247"/>
      <c r="K778" s="248"/>
      <c r="L778" s="248"/>
      <c r="M778" s="248"/>
      <c r="N778" s="248"/>
      <c r="O778" s="248"/>
      <c r="P778" s="248"/>
      <c r="Q778" s="248"/>
      <c r="R778" s="248"/>
      <c r="S778" s="248" t="s">
        <v>587</v>
      </c>
      <c r="T778" s="248"/>
      <c r="U778" s="248"/>
      <c r="V778" s="248"/>
      <c r="W778" s="248"/>
      <c r="X778" s="112"/>
      <c r="Y778" s="112"/>
    </row>
    <row r="779" spans="1:25" s="226" customFormat="1" ht="18.75">
      <c r="A779" s="295" t="s">
        <v>71</v>
      </c>
      <c r="B779" s="241"/>
      <c r="C779" s="241"/>
      <c r="D779" s="241"/>
      <c r="E779" s="244"/>
      <c r="F779" s="241"/>
      <c r="G779" s="248"/>
      <c r="H779" s="246"/>
      <c r="I779" s="246"/>
      <c r="J779" s="247"/>
      <c r="K779" s="248"/>
      <c r="L779" s="248"/>
      <c r="M779" s="248"/>
      <c r="N779" s="248"/>
      <c r="O779" s="248"/>
      <c r="P779" s="248"/>
      <c r="Q779" s="248"/>
      <c r="R779" s="248"/>
      <c r="S779" s="248" t="s">
        <v>587</v>
      </c>
      <c r="T779" s="248"/>
      <c r="U779" s="248"/>
      <c r="V779" s="248"/>
      <c r="W779" s="301"/>
      <c r="X779" s="112"/>
      <c r="Y779" s="112"/>
    </row>
    <row r="780" spans="1:25" s="262" customFormat="1">
      <c r="A780" s="330" t="s">
        <v>236</v>
      </c>
      <c r="B780" s="254"/>
      <c r="C780" s="254" t="s">
        <v>153</v>
      </c>
      <c r="D780" s="255" t="s">
        <v>538</v>
      </c>
      <c r="E780" s="254" t="s">
        <v>22</v>
      </c>
      <c r="F780" s="254" t="s">
        <v>154</v>
      </c>
      <c r="G780" s="303" t="s">
        <v>503</v>
      </c>
      <c r="H780" s="303" t="s">
        <v>505</v>
      </c>
      <c r="I780" s="303" t="s">
        <v>535</v>
      </c>
      <c r="J780" s="303" t="s">
        <v>507</v>
      </c>
      <c r="K780" s="304" t="s">
        <v>509</v>
      </c>
      <c r="L780" s="303" t="s">
        <v>511</v>
      </c>
      <c r="M780" s="303" t="s">
        <v>514</v>
      </c>
      <c r="N780" s="304" t="s">
        <v>669</v>
      </c>
      <c r="O780" s="304" t="s">
        <v>603</v>
      </c>
      <c r="P780" s="303" t="s">
        <v>518</v>
      </c>
      <c r="Q780" s="303" t="s">
        <v>517</v>
      </c>
      <c r="R780" s="303" t="s">
        <v>528</v>
      </c>
      <c r="S780" s="304" t="s">
        <v>485</v>
      </c>
      <c r="T780" s="303" t="s">
        <v>1785</v>
      </c>
      <c r="U780" s="303" t="s">
        <v>1787</v>
      </c>
      <c r="V780" s="303" t="s">
        <v>1788</v>
      </c>
      <c r="W780" s="303" t="s">
        <v>532</v>
      </c>
      <c r="X780" s="112"/>
      <c r="Y780" s="112"/>
    </row>
    <row r="781" spans="1:25" s="262" customFormat="1">
      <c r="A781" s="331" t="s">
        <v>155</v>
      </c>
      <c r="B781" s="329"/>
      <c r="C781" s="329" t="s">
        <v>540</v>
      </c>
      <c r="D781" s="256" t="s">
        <v>539</v>
      </c>
      <c r="E781" s="329" t="s">
        <v>21</v>
      </c>
      <c r="F781" s="329"/>
      <c r="G781" s="328" t="s">
        <v>504</v>
      </c>
      <c r="H781" s="328" t="s">
        <v>506</v>
      </c>
      <c r="I781" s="328" t="s">
        <v>537</v>
      </c>
      <c r="J781" s="328" t="s">
        <v>508</v>
      </c>
      <c r="K781" s="306" t="s">
        <v>510</v>
      </c>
      <c r="L781" s="328"/>
      <c r="M781" s="328"/>
      <c r="N781" s="306" t="s">
        <v>670</v>
      </c>
      <c r="O781" s="308" t="s">
        <v>611</v>
      </c>
      <c r="P781" s="328" t="s">
        <v>519</v>
      </c>
      <c r="Q781" s="328" t="s">
        <v>530</v>
      </c>
      <c r="R781" s="328" t="s">
        <v>529</v>
      </c>
      <c r="S781" s="308" t="s">
        <v>565</v>
      </c>
      <c r="T781" s="309" t="s">
        <v>1786</v>
      </c>
      <c r="U781" s="309" t="s">
        <v>377</v>
      </c>
      <c r="V781" s="309" t="s">
        <v>377</v>
      </c>
      <c r="W781" s="328" t="s">
        <v>531</v>
      </c>
      <c r="X781" s="112"/>
      <c r="Y781" s="112"/>
    </row>
    <row r="782" spans="1:25" s="262" customFormat="1">
      <c r="A782" s="179"/>
      <c r="B782" s="108"/>
      <c r="C782" s="106"/>
      <c r="D782" s="106"/>
      <c r="E782" s="107" t="s">
        <v>533</v>
      </c>
      <c r="F782" s="108"/>
      <c r="G782" s="239"/>
      <c r="H782" s="258"/>
      <c r="I782" s="258"/>
      <c r="J782" s="239"/>
      <c r="K782" s="239"/>
      <c r="L782" s="239"/>
      <c r="M782" s="239"/>
      <c r="N782" s="239"/>
      <c r="O782" s="239"/>
      <c r="P782" s="239"/>
      <c r="Q782" s="239"/>
      <c r="R782" s="239"/>
      <c r="S782" s="239"/>
      <c r="T782" s="239"/>
      <c r="U782" s="239"/>
      <c r="V782" s="239"/>
      <c r="W782" s="239"/>
      <c r="X782" s="112"/>
      <c r="Y782" s="112"/>
    </row>
    <row r="783" spans="1:25" s="262" customFormat="1">
      <c r="A783" s="179">
        <v>595</v>
      </c>
      <c r="B783" s="106"/>
      <c r="C783" s="106">
        <v>1</v>
      </c>
      <c r="D783" s="106">
        <v>0</v>
      </c>
      <c r="E783" s="107" t="s">
        <v>161</v>
      </c>
      <c r="F783" s="108" t="s">
        <v>364</v>
      </c>
      <c r="G783" s="109">
        <f>VLOOKUP(E783,REMU,3,0)</f>
        <v>50</v>
      </c>
      <c r="H783" s="109">
        <f>VLOOKUP(E783,REMU,4,0)</f>
        <v>23.41</v>
      </c>
      <c r="I783" s="109">
        <f>VLOOKUP(E783,REMU,8,0)</f>
        <v>0</v>
      </c>
      <c r="J783" s="239">
        <f>VLOOKUP(E783,REMU,7,0)</f>
        <v>492.53</v>
      </c>
      <c r="K783" s="109">
        <f>VLOOKUP(E783,REMU,10,0)</f>
        <v>5</v>
      </c>
      <c r="L783" s="109">
        <f>SUM(G783:K783)</f>
        <v>570.94000000000005</v>
      </c>
      <c r="M783" s="109">
        <f>VLOOKUP(E783,REMU,12,0)</f>
        <v>69.180000000000007</v>
      </c>
      <c r="N783" s="109">
        <f>VLOOKUP(E783,REMU,13,0)</f>
        <v>100</v>
      </c>
      <c r="O783" s="109">
        <f>VLOOKUP(E783,REMU,19,0)</f>
        <v>105</v>
      </c>
      <c r="P783" s="109">
        <f>VLOOKUP(E783,REMU,16,0)</f>
        <v>94.43</v>
      </c>
      <c r="Q783" s="109">
        <f>VLOOKUP(E783,REMU,17,0)</f>
        <v>109.54</v>
      </c>
      <c r="R783" s="109">
        <f>VLOOKUP(E783,REMU,18,0)</f>
        <v>127.06</v>
      </c>
      <c r="S783" s="109">
        <f>VLOOKUP(E783,DSUP,2,FALSE)</f>
        <v>180</v>
      </c>
      <c r="T783" s="109">
        <f>IF(F783="VACANTE",0,VLOOKUP(F783,HOMO,8,0))</f>
        <v>0</v>
      </c>
      <c r="U783" s="109">
        <f>IF(F783="VACANTE",0,VLOOKUP(F783,HOMO,9,0))</f>
        <v>0</v>
      </c>
      <c r="V783" s="109">
        <f t="shared" ref="V783:V811" si="617">+IF(D783=0,0,(VLOOKUP(E783,CATE,2,0)-L783-SUM(M783:U783)))</f>
        <v>0</v>
      </c>
      <c r="W783" s="109">
        <f>+L783+SUM(M783:V783)</f>
        <v>1356.15</v>
      </c>
      <c r="X783" s="112"/>
      <c r="Y783" s="112"/>
    </row>
    <row r="784" spans="1:25" s="262" customFormat="1">
      <c r="A784" s="179">
        <v>578</v>
      </c>
      <c r="B784" s="106"/>
      <c r="C784" s="106">
        <v>1</v>
      </c>
      <c r="D784" s="106">
        <v>1</v>
      </c>
      <c r="E784" s="107" t="s">
        <v>156</v>
      </c>
      <c r="F784" s="108" t="s">
        <v>227</v>
      </c>
      <c r="G784" s="109">
        <f t="shared" ref="G784:G811" si="618">VLOOKUP(E784,REMU,3,0)</f>
        <v>50</v>
      </c>
      <c r="H784" s="109">
        <f t="shared" ref="H784:H811" si="619">VLOOKUP(E784,REMU,4,0)</f>
        <v>48.24</v>
      </c>
      <c r="I784" s="109">
        <f t="shared" ref="I784:I811" si="620">VLOOKUP(E784,REMU,8,0)</f>
        <v>0</v>
      </c>
      <c r="J784" s="239">
        <f t="shared" ref="J784:J811" si="621">VLOOKUP(E784,REMU,7,0)</f>
        <v>924.69</v>
      </c>
      <c r="K784" s="109">
        <f t="shared" ref="K784:K811" si="622">VLOOKUP(E784,REMU,10,0)</f>
        <v>5</v>
      </c>
      <c r="L784" s="109">
        <f t="shared" ref="L784:L811" si="623">SUM(G784:K784)</f>
        <v>1027.93</v>
      </c>
      <c r="M784" s="109">
        <f t="shared" ref="M784:M811" si="624">VLOOKUP(E784,REMU,12,0)</f>
        <v>112.65</v>
      </c>
      <c r="N784" s="109">
        <f t="shared" ref="N784:N811" si="625">VLOOKUP(E784,REMU,13,0)</f>
        <v>100</v>
      </c>
      <c r="O784" s="109">
        <f t="shared" ref="O784:O811" si="626">VLOOKUP(E784,REMU,19,0)</f>
        <v>120</v>
      </c>
      <c r="P784" s="109">
        <f t="shared" ref="P784:P811" si="627">VLOOKUP(E784,REMU,16,0)</f>
        <v>174.5</v>
      </c>
      <c r="Q784" s="109">
        <f t="shared" ref="Q784:Q811" si="628">VLOOKUP(E784,REMU,17,0)</f>
        <v>202.42</v>
      </c>
      <c r="R784" s="109">
        <f t="shared" ref="R784:R811" si="629">VLOOKUP(E784,REMU,18,0)</f>
        <v>234.81</v>
      </c>
      <c r="S784" s="109">
        <f t="shared" ref="S784:S811" si="630">VLOOKUP(E784,DSUP,2,FALSE)</f>
        <v>250</v>
      </c>
      <c r="T784" s="109">
        <f t="shared" ref="T784:T811" si="631">IF(F784="VACANTE",0,VLOOKUP(F784,HOMO,8,0))</f>
        <v>645.4</v>
      </c>
      <c r="U784" s="109">
        <f t="shared" ref="U784:U811" si="632">IF(F784="VACANTE",0,VLOOKUP(F784,HOMO,9,0))</f>
        <v>1200</v>
      </c>
      <c r="V784" s="109">
        <f t="shared" si="617"/>
        <v>2639.61</v>
      </c>
      <c r="W784" s="109">
        <f t="shared" ref="W784:W811" si="633">+L784+SUM(M784:V784)</f>
        <v>6707.32</v>
      </c>
      <c r="X784" s="112"/>
      <c r="Y784" s="112"/>
    </row>
    <row r="785" spans="1:25" s="262" customFormat="1">
      <c r="A785" s="179">
        <v>579</v>
      </c>
      <c r="B785" s="106"/>
      <c r="C785" s="106">
        <v>1</v>
      </c>
      <c r="D785" s="106">
        <v>1</v>
      </c>
      <c r="E785" s="107" t="s">
        <v>156</v>
      </c>
      <c r="F785" s="108" t="s">
        <v>778</v>
      </c>
      <c r="G785" s="109">
        <f t="shared" si="618"/>
        <v>50</v>
      </c>
      <c r="H785" s="109">
        <f t="shared" si="619"/>
        <v>48.24</v>
      </c>
      <c r="I785" s="109">
        <f t="shared" si="620"/>
        <v>0</v>
      </c>
      <c r="J785" s="239">
        <f t="shared" si="621"/>
        <v>924.69</v>
      </c>
      <c r="K785" s="109">
        <f t="shared" si="622"/>
        <v>5</v>
      </c>
      <c r="L785" s="109">
        <f t="shared" si="623"/>
        <v>1027.93</v>
      </c>
      <c r="M785" s="109">
        <f t="shared" si="624"/>
        <v>112.65</v>
      </c>
      <c r="N785" s="109">
        <f t="shared" si="625"/>
        <v>100</v>
      </c>
      <c r="O785" s="109">
        <f t="shared" si="626"/>
        <v>120</v>
      </c>
      <c r="P785" s="109">
        <f t="shared" si="627"/>
        <v>174.5</v>
      </c>
      <c r="Q785" s="109">
        <f t="shared" si="628"/>
        <v>202.42</v>
      </c>
      <c r="R785" s="109">
        <f t="shared" si="629"/>
        <v>234.81</v>
      </c>
      <c r="S785" s="109">
        <f t="shared" si="630"/>
        <v>250</v>
      </c>
      <c r="T785" s="109">
        <f t="shared" si="631"/>
        <v>738.54</v>
      </c>
      <c r="U785" s="109">
        <f t="shared" si="632"/>
        <v>1170</v>
      </c>
      <c r="V785" s="109">
        <f t="shared" si="617"/>
        <v>2576.4699999999998</v>
      </c>
      <c r="W785" s="109">
        <f t="shared" si="633"/>
        <v>6707.32</v>
      </c>
      <c r="X785" s="112"/>
      <c r="Y785" s="112"/>
    </row>
    <row r="786" spans="1:25" s="262" customFormat="1">
      <c r="A786" s="179">
        <v>580</v>
      </c>
      <c r="B786" s="106"/>
      <c r="C786" s="106">
        <v>1</v>
      </c>
      <c r="D786" s="106">
        <v>1</v>
      </c>
      <c r="E786" s="107" t="s">
        <v>157</v>
      </c>
      <c r="F786" s="108" t="s">
        <v>228</v>
      </c>
      <c r="G786" s="109">
        <f t="shared" si="618"/>
        <v>50</v>
      </c>
      <c r="H786" s="109">
        <f t="shared" si="619"/>
        <v>39.299999999999997</v>
      </c>
      <c r="I786" s="109">
        <f t="shared" si="620"/>
        <v>0</v>
      </c>
      <c r="J786" s="239">
        <f t="shared" si="621"/>
        <v>684.63</v>
      </c>
      <c r="K786" s="109">
        <f t="shared" si="622"/>
        <v>5</v>
      </c>
      <c r="L786" s="109">
        <f t="shared" si="623"/>
        <v>778.93</v>
      </c>
      <c r="M786" s="109">
        <f t="shared" si="624"/>
        <v>95.75</v>
      </c>
      <c r="N786" s="109">
        <f t="shared" si="625"/>
        <v>100</v>
      </c>
      <c r="O786" s="109">
        <f t="shared" si="626"/>
        <v>120</v>
      </c>
      <c r="P786" s="109">
        <f t="shared" si="627"/>
        <v>131.96</v>
      </c>
      <c r="Q786" s="109">
        <f t="shared" si="628"/>
        <v>153.07</v>
      </c>
      <c r="R786" s="109">
        <f t="shared" si="629"/>
        <v>177.57</v>
      </c>
      <c r="S786" s="109">
        <f t="shared" si="630"/>
        <v>250</v>
      </c>
      <c r="T786" s="109">
        <f t="shared" si="631"/>
        <v>630.99</v>
      </c>
      <c r="U786" s="109">
        <f t="shared" si="632"/>
        <v>1170</v>
      </c>
      <c r="V786" s="109">
        <f t="shared" si="617"/>
        <v>3099.05</v>
      </c>
      <c r="W786" s="109">
        <f t="shared" si="633"/>
        <v>6707.32</v>
      </c>
      <c r="X786" s="112"/>
      <c r="Y786" s="112"/>
    </row>
    <row r="787" spans="1:25" s="262" customFormat="1">
      <c r="A787" s="179">
        <v>581</v>
      </c>
      <c r="B787" s="106"/>
      <c r="C787" s="106">
        <v>1</v>
      </c>
      <c r="D787" s="106">
        <v>1</v>
      </c>
      <c r="E787" s="107" t="s">
        <v>157</v>
      </c>
      <c r="F787" s="108" t="s">
        <v>1708</v>
      </c>
      <c r="G787" s="109">
        <f t="shared" si="618"/>
        <v>50</v>
      </c>
      <c r="H787" s="109">
        <f t="shared" si="619"/>
        <v>39.299999999999997</v>
      </c>
      <c r="I787" s="109">
        <f t="shared" si="620"/>
        <v>0</v>
      </c>
      <c r="J787" s="239">
        <f t="shared" si="621"/>
        <v>684.63</v>
      </c>
      <c r="K787" s="109">
        <f t="shared" si="622"/>
        <v>5</v>
      </c>
      <c r="L787" s="109">
        <f t="shared" si="623"/>
        <v>778.93</v>
      </c>
      <c r="M787" s="109">
        <f t="shared" si="624"/>
        <v>95.75</v>
      </c>
      <c r="N787" s="109">
        <f t="shared" si="625"/>
        <v>100</v>
      </c>
      <c r="O787" s="109">
        <f t="shared" si="626"/>
        <v>120</v>
      </c>
      <c r="P787" s="109">
        <f t="shared" si="627"/>
        <v>131.96</v>
      </c>
      <c r="Q787" s="109">
        <f t="shared" si="628"/>
        <v>153.07</v>
      </c>
      <c r="R787" s="109">
        <f t="shared" si="629"/>
        <v>177.57</v>
      </c>
      <c r="S787" s="109">
        <f t="shared" si="630"/>
        <v>250</v>
      </c>
      <c r="T787" s="109">
        <f t="shared" si="631"/>
        <v>638.54</v>
      </c>
      <c r="U787" s="109">
        <f t="shared" si="632"/>
        <v>1170</v>
      </c>
      <c r="V787" s="109">
        <f t="shared" si="617"/>
        <v>3091.5</v>
      </c>
      <c r="W787" s="109">
        <f t="shared" si="633"/>
        <v>6707.32</v>
      </c>
      <c r="X787" s="112"/>
      <c r="Y787" s="112"/>
    </row>
    <row r="788" spans="1:25" s="262" customFormat="1">
      <c r="A788" s="179">
        <v>582</v>
      </c>
      <c r="B788" s="106"/>
      <c r="C788" s="106">
        <v>1</v>
      </c>
      <c r="D788" s="106">
        <v>1</v>
      </c>
      <c r="E788" s="107" t="s">
        <v>157</v>
      </c>
      <c r="F788" s="108" t="s">
        <v>818</v>
      </c>
      <c r="G788" s="109">
        <f t="shared" si="618"/>
        <v>50</v>
      </c>
      <c r="H788" s="109">
        <f t="shared" si="619"/>
        <v>39.299999999999997</v>
      </c>
      <c r="I788" s="109">
        <f t="shared" si="620"/>
        <v>0</v>
      </c>
      <c r="J788" s="239">
        <f t="shared" si="621"/>
        <v>684.63</v>
      </c>
      <c r="K788" s="109">
        <f t="shared" si="622"/>
        <v>5</v>
      </c>
      <c r="L788" s="109">
        <f t="shared" si="623"/>
        <v>778.93</v>
      </c>
      <c r="M788" s="109">
        <f t="shared" si="624"/>
        <v>95.75</v>
      </c>
      <c r="N788" s="109">
        <f t="shared" si="625"/>
        <v>100</v>
      </c>
      <c r="O788" s="109">
        <f t="shared" si="626"/>
        <v>120</v>
      </c>
      <c r="P788" s="109">
        <f t="shared" si="627"/>
        <v>131.96</v>
      </c>
      <c r="Q788" s="109">
        <f t="shared" si="628"/>
        <v>153.07</v>
      </c>
      <c r="R788" s="109">
        <f t="shared" si="629"/>
        <v>177.57</v>
      </c>
      <c r="S788" s="109">
        <f t="shared" si="630"/>
        <v>250</v>
      </c>
      <c r="T788" s="109">
        <f t="shared" si="631"/>
        <v>278.62</v>
      </c>
      <c r="U788" s="109">
        <f t="shared" si="632"/>
        <v>1170</v>
      </c>
      <c r="V788" s="109">
        <f t="shared" si="617"/>
        <v>3451.42</v>
      </c>
      <c r="W788" s="109">
        <f t="shared" si="633"/>
        <v>6707.32</v>
      </c>
      <c r="X788" s="112"/>
      <c r="Y788" s="112"/>
    </row>
    <row r="789" spans="1:25" s="262" customFormat="1">
      <c r="A789" s="179">
        <v>609</v>
      </c>
      <c r="B789" s="106"/>
      <c r="C789" s="106">
        <v>1</v>
      </c>
      <c r="D789" s="106">
        <v>1</v>
      </c>
      <c r="E789" s="107" t="s">
        <v>157</v>
      </c>
      <c r="F789" s="108" t="s">
        <v>229</v>
      </c>
      <c r="G789" s="109">
        <f>VLOOKUP(E789,REMU,3,0)</f>
        <v>50</v>
      </c>
      <c r="H789" s="109">
        <f>VLOOKUP(E789,REMU,4,0)</f>
        <v>39.299999999999997</v>
      </c>
      <c r="I789" s="109">
        <f>VLOOKUP(E789,REMU,8,0)</f>
        <v>0</v>
      </c>
      <c r="J789" s="239">
        <f>VLOOKUP(E789,REMU,7,0)</f>
        <v>684.63</v>
      </c>
      <c r="K789" s="109">
        <f>VLOOKUP(E789,REMU,10,0)</f>
        <v>5</v>
      </c>
      <c r="L789" s="109">
        <f>SUM(G789:K789)</f>
        <v>778.93</v>
      </c>
      <c r="M789" s="109">
        <f>VLOOKUP(E789,REMU,12,0)</f>
        <v>95.75</v>
      </c>
      <c r="N789" s="109">
        <f>VLOOKUP(E789,REMU,13,0)</f>
        <v>100</v>
      </c>
      <c r="O789" s="109">
        <f>VLOOKUP(E789,REMU,19,0)</f>
        <v>120</v>
      </c>
      <c r="P789" s="109">
        <f>VLOOKUP(E789,REMU,16,0)</f>
        <v>131.96</v>
      </c>
      <c r="Q789" s="109">
        <f>VLOOKUP(E789,REMU,17,0)</f>
        <v>153.07</v>
      </c>
      <c r="R789" s="109">
        <f>VLOOKUP(E789,REMU,18,0)</f>
        <v>177.57</v>
      </c>
      <c r="S789" s="109">
        <f>VLOOKUP(E789,DSUP,2,FALSE)</f>
        <v>250</v>
      </c>
      <c r="T789" s="109">
        <f>IF(F789="VACANTE",0,VLOOKUP(F789,HOMO,8,0))</f>
        <v>866.34</v>
      </c>
      <c r="U789" s="109">
        <f>IF(F789="VACANTE",0,VLOOKUP(F789,HOMO,9,0))</f>
        <v>293</v>
      </c>
      <c r="V789" s="109">
        <f t="shared" si="617"/>
        <v>3740.7</v>
      </c>
      <c r="W789" s="109">
        <f>+L789+SUM(M789:V789)</f>
        <v>6707.32</v>
      </c>
      <c r="X789" s="112"/>
      <c r="Y789" s="112"/>
    </row>
    <row r="790" spans="1:25" s="262" customFormat="1">
      <c r="A790" s="179">
        <v>454</v>
      </c>
      <c r="B790" s="106">
        <v>4122</v>
      </c>
      <c r="C790" s="106">
        <v>1</v>
      </c>
      <c r="D790" s="106">
        <v>1</v>
      </c>
      <c r="E790" s="107" t="s">
        <v>160</v>
      </c>
      <c r="F790" s="108" t="s">
        <v>1123</v>
      </c>
      <c r="G790" s="109">
        <f t="shared" si="618"/>
        <v>50</v>
      </c>
      <c r="H790" s="109">
        <f t="shared" si="619"/>
        <v>32.17</v>
      </c>
      <c r="I790" s="109">
        <f t="shared" si="620"/>
        <v>0</v>
      </c>
      <c r="J790" s="239">
        <f t="shared" si="621"/>
        <v>587.77</v>
      </c>
      <c r="K790" s="109">
        <f t="shared" si="622"/>
        <v>5</v>
      </c>
      <c r="L790" s="109">
        <f t="shared" si="623"/>
        <v>674.94</v>
      </c>
      <c r="M790" s="109">
        <f t="shared" si="624"/>
        <v>81.39</v>
      </c>
      <c r="N790" s="109">
        <f t="shared" si="625"/>
        <v>100</v>
      </c>
      <c r="O790" s="109">
        <f t="shared" si="626"/>
        <v>110</v>
      </c>
      <c r="P790" s="109">
        <f t="shared" si="627"/>
        <v>113.02</v>
      </c>
      <c r="Q790" s="109">
        <f t="shared" si="628"/>
        <v>131.11000000000001</v>
      </c>
      <c r="R790" s="109">
        <f t="shared" si="629"/>
        <v>152.08000000000001</v>
      </c>
      <c r="S790" s="109">
        <f t="shared" si="630"/>
        <v>210</v>
      </c>
      <c r="T790" s="109">
        <f t="shared" si="631"/>
        <v>126.62</v>
      </c>
      <c r="U790" s="109">
        <f t="shared" si="632"/>
        <v>280</v>
      </c>
      <c r="V790" s="109">
        <f t="shared" si="617"/>
        <v>1028.8399999999999</v>
      </c>
      <c r="W790" s="109">
        <f t="shared" si="633"/>
        <v>3008</v>
      </c>
      <c r="X790" s="112"/>
      <c r="Y790" s="112"/>
    </row>
    <row r="791" spans="1:25" s="262" customFormat="1">
      <c r="A791" s="179">
        <v>586</v>
      </c>
      <c r="B791" s="106"/>
      <c r="C791" s="106">
        <v>1</v>
      </c>
      <c r="D791" s="106">
        <v>1</v>
      </c>
      <c r="E791" s="107" t="s">
        <v>160</v>
      </c>
      <c r="F791" s="108" t="s">
        <v>1037</v>
      </c>
      <c r="G791" s="109">
        <f t="shared" si="618"/>
        <v>50</v>
      </c>
      <c r="H791" s="109">
        <f t="shared" si="619"/>
        <v>32.17</v>
      </c>
      <c r="I791" s="109">
        <f t="shared" si="620"/>
        <v>0</v>
      </c>
      <c r="J791" s="239">
        <f t="shared" si="621"/>
        <v>587.77</v>
      </c>
      <c r="K791" s="109">
        <f t="shared" si="622"/>
        <v>5</v>
      </c>
      <c r="L791" s="109">
        <f t="shared" si="623"/>
        <v>674.94</v>
      </c>
      <c r="M791" s="109">
        <f t="shared" si="624"/>
        <v>81.39</v>
      </c>
      <c r="N791" s="109">
        <f t="shared" si="625"/>
        <v>100</v>
      </c>
      <c r="O791" s="109">
        <f t="shared" si="626"/>
        <v>110</v>
      </c>
      <c r="P791" s="109">
        <f t="shared" si="627"/>
        <v>113.02</v>
      </c>
      <c r="Q791" s="109">
        <f t="shared" si="628"/>
        <v>131.11000000000001</v>
      </c>
      <c r="R791" s="109">
        <f t="shared" si="629"/>
        <v>152.08000000000001</v>
      </c>
      <c r="S791" s="109">
        <f t="shared" si="630"/>
        <v>210</v>
      </c>
      <c r="T791" s="109">
        <f t="shared" si="631"/>
        <v>361.63</v>
      </c>
      <c r="U791" s="109">
        <f t="shared" si="632"/>
        <v>560</v>
      </c>
      <c r="V791" s="109">
        <f t="shared" si="617"/>
        <v>513.83000000000004</v>
      </c>
      <c r="W791" s="109">
        <f t="shared" si="633"/>
        <v>3008</v>
      </c>
      <c r="X791" s="112"/>
      <c r="Y791" s="112"/>
    </row>
    <row r="792" spans="1:25" s="262" customFormat="1">
      <c r="A792" s="179">
        <v>587</v>
      </c>
      <c r="B792" s="106"/>
      <c r="C792" s="106">
        <v>1</v>
      </c>
      <c r="D792" s="106">
        <v>1</v>
      </c>
      <c r="E792" s="107" t="s">
        <v>160</v>
      </c>
      <c r="F792" s="108" t="s">
        <v>1130</v>
      </c>
      <c r="G792" s="109">
        <f t="shared" si="618"/>
        <v>50</v>
      </c>
      <c r="H792" s="109">
        <f t="shared" si="619"/>
        <v>32.17</v>
      </c>
      <c r="I792" s="109">
        <f t="shared" si="620"/>
        <v>0</v>
      </c>
      <c r="J792" s="239">
        <f t="shared" si="621"/>
        <v>587.77</v>
      </c>
      <c r="K792" s="109">
        <f t="shared" si="622"/>
        <v>5</v>
      </c>
      <c r="L792" s="109">
        <f t="shared" si="623"/>
        <v>674.94</v>
      </c>
      <c r="M792" s="109">
        <f t="shared" si="624"/>
        <v>81.39</v>
      </c>
      <c r="N792" s="109">
        <f t="shared" si="625"/>
        <v>100</v>
      </c>
      <c r="O792" s="109">
        <f t="shared" si="626"/>
        <v>110</v>
      </c>
      <c r="P792" s="109">
        <f t="shared" si="627"/>
        <v>113.02</v>
      </c>
      <c r="Q792" s="109">
        <f t="shared" si="628"/>
        <v>131.11000000000001</v>
      </c>
      <c r="R792" s="109">
        <f t="shared" si="629"/>
        <v>152.08000000000001</v>
      </c>
      <c r="S792" s="109">
        <f t="shared" si="630"/>
        <v>210</v>
      </c>
      <c r="T792" s="109">
        <f t="shared" si="631"/>
        <v>24.06</v>
      </c>
      <c r="U792" s="109">
        <f t="shared" si="632"/>
        <v>560</v>
      </c>
      <c r="V792" s="109">
        <f t="shared" si="617"/>
        <v>851.4</v>
      </c>
      <c r="W792" s="109">
        <f t="shared" si="633"/>
        <v>3008</v>
      </c>
      <c r="X792" s="112"/>
      <c r="Y792" s="112"/>
    </row>
    <row r="793" spans="1:25" s="262" customFormat="1">
      <c r="A793" s="179">
        <v>588</v>
      </c>
      <c r="B793" s="106"/>
      <c r="C793" s="106">
        <v>1</v>
      </c>
      <c r="D793" s="106">
        <v>1</v>
      </c>
      <c r="E793" s="107" t="s">
        <v>160</v>
      </c>
      <c r="F793" s="108" t="s">
        <v>1061</v>
      </c>
      <c r="G793" s="109">
        <f t="shared" si="618"/>
        <v>50</v>
      </c>
      <c r="H793" s="109">
        <f t="shared" si="619"/>
        <v>32.17</v>
      </c>
      <c r="I793" s="109">
        <f t="shared" si="620"/>
        <v>0</v>
      </c>
      <c r="J793" s="239">
        <f t="shared" si="621"/>
        <v>587.77</v>
      </c>
      <c r="K793" s="109">
        <f t="shared" si="622"/>
        <v>5</v>
      </c>
      <c r="L793" s="109">
        <f t="shared" si="623"/>
        <v>674.94</v>
      </c>
      <c r="M793" s="109">
        <f t="shared" si="624"/>
        <v>81.39</v>
      </c>
      <c r="N793" s="109">
        <f t="shared" si="625"/>
        <v>100</v>
      </c>
      <c r="O793" s="109">
        <f t="shared" si="626"/>
        <v>110</v>
      </c>
      <c r="P793" s="109">
        <f t="shared" si="627"/>
        <v>113.02</v>
      </c>
      <c r="Q793" s="109">
        <f t="shared" si="628"/>
        <v>131.11000000000001</v>
      </c>
      <c r="R793" s="109">
        <f t="shared" si="629"/>
        <v>152.08000000000001</v>
      </c>
      <c r="S793" s="109">
        <f t="shared" si="630"/>
        <v>210</v>
      </c>
      <c r="T793" s="109">
        <f t="shared" si="631"/>
        <v>282.54000000000002</v>
      </c>
      <c r="U793" s="109">
        <f t="shared" si="632"/>
        <v>560</v>
      </c>
      <c r="V793" s="109">
        <f t="shared" si="617"/>
        <v>592.91999999999996</v>
      </c>
      <c r="W793" s="109">
        <f t="shared" si="633"/>
        <v>3008</v>
      </c>
      <c r="X793" s="112"/>
      <c r="Y793" s="112"/>
    </row>
    <row r="794" spans="1:25" s="262" customFormat="1">
      <c r="A794" s="179">
        <v>592</v>
      </c>
      <c r="B794" s="106"/>
      <c r="C794" s="106">
        <v>1</v>
      </c>
      <c r="D794" s="106">
        <v>0</v>
      </c>
      <c r="E794" s="107" t="s">
        <v>161</v>
      </c>
      <c r="F794" s="108" t="s">
        <v>364</v>
      </c>
      <c r="G794" s="109">
        <f>VLOOKUP(E794,REMU,3,0)</f>
        <v>50</v>
      </c>
      <c r="H794" s="109">
        <f>VLOOKUP(E794,REMU,4,0)</f>
        <v>23.41</v>
      </c>
      <c r="I794" s="109">
        <f>VLOOKUP(E794,REMU,8,0)</f>
        <v>0</v>
      </c>
      <c r="J794" s="239">
        <f>VLOOKUP(E794,REMU,7,0)</f>
        <v>492.53</v>
      </c>
      <c r="K794" s="109">
        <f>VLOOKUP(E794,REMU,10,0)</f>
        <v>5</v>
      </c>
      <c r="L794" s="109">
        <f>SUM(G794:K794)</f>
        <v>570.94000000000005</v>
      </c>
      <c r="M794" s="109">
        <f>VLOOKUP(E794,REMU,12,0)</f>
        <v>69.180000000000007</v>
      </c>
      <c r="N794" s="109">
        <f>VLOOKUP(E794,REMU,13,0)</f>
        <v>100</v>
      </c>
      <c r="O794" s="109">
        <f>VLOOKUP(E794,REMU,19,0)</f>
        <v>105</v>
      </c>
      <c r="P794" s="109">
        <f>VLOOKUP(E794,REMU,16,0)</f>
        <v>94.43</v>
      </c>
      <c r="Q794" s="109">
        <f>VLOOKUP(E794,REMU,17,0)</f>
        <v>109.54</v>
      </c>
      <c r="R794" s="109">
        <f>VLOOKUP(E794,REMU,18,0)</f>
        <v>127.06</v>
      </c>
      <c r="S794" s="109">
        <f>VLOOKUP(E794,DSUP,2,FALSE)</f>
        <v>180</v>
      </c>
      <c r="T794" s="109">
        <f>IF(F794="VACANTE",0,VLOOKUP(F794,HOMO,8,0))</f>
        <v>0</v>
      </c>
      <c r="U794" s="109">
        <v>140</v>
      </c>
      <c r="V794" s="109">
        <f t="shared" si="617"/>
        <v>0</v>
      </c>
      <c r="W794" s="109">
        <f>+L794+SUM(M794:V794)</f>
        <v>1496.15</v>
      </c>
      <c r="X794" s="112"/>
      <c r="Y794" s="112"/>
    </row>
    <row r="795" spans="1:25" s="262" customFormat="1">
      <c r="A795" s="179">
        <v>969</v>
      </c>
      <c r="B795" s="106"/>
      <c r="C795" s="106">
        <v>1</v>
      </c>
      <c r="D795" s="106">
        <v>1</v>
      </c>
      <c r="E795" s="107" t="s">
        <v>160</v>
      </c>
      <c r="F795" s="108" t="s">
        <v>1122</v>
      </c>
      <c r="G795" s="109">
        <f t="shared" si="618"/>
        <v>50</v>
      </c>
      <c r="H795" s="109">
        <f t="shared" si="619"/>
        <v>32.17</v>
      </c>
      <c r="I795" s="109">
        <f t="shared" si="620"/>
        <v>0</v>
      </c>
      <c r="J795" s="239">
        <f t="shared" si="621"/>
        <v>587.77</v>
      </c>
      <c r="K795" s="109">
        <f t="shared" si="622"/>
        <v>5</v>
      </c>
      <c r="L795" s="109">
        <f t="shared" si="623"/>
        <v>674.94</v>
      </c>
      <c r="M795" s="109">
        <f t="shared" si="624"/>
        <v>81.39</v>
      </c>
      <c r="N795" s="109">
        <f t="shared" si="625"/>
        <v>100</v>
      </c>
      <c r="O795" s="109">
        <f t="shared" si="626"/>
        <v>110</v>
      </c>
      <c r="P795" s="109">
        <f t="shared" si="627"/>
        <v>113.02</v>
      </c>
      <c r="Q795" s="109">
        <f t="shared" si="628"/>
        <v>131.11000000000001</v>
      </c>
      <c r="R795" s="109">
        <f t="shared" si="629"/>
        <v>152.08000000000001</v>
      </c>
      <c r="S795" s="109">
        <f t="shared" si="630"/>
        <v>210</v>
      </c>
      <c r="T795" s="109">
        <f t="shared" si="631"/>
        <v>120.7</v>
      </c>
      <c r="U795" s="109">
        <f t="shared" si="632"/>
        <v>560</v>
      </c>
      <c r="V795" s="109">
        <f t="shared" si="617"/>
        <v>754.76</v>
      </c>
      <c r="W795" s="109">
        <f t="shared" si="633"/>
        <v>3008</v>
      </c>
      <c r="X795" s="112"/>
      <c r="Y795" s="112"/>
    </row>
    <row r="796" spans="1:25" s="262" customFormat="1">
      <c r="A796" s="179">
        <v>973</v>
      </c>
      <c r="B796" s="106"/>
      <c r="C796" s="106">
        <v>1</v>
      </c>
      <c r="D796" s="106">
        <v>1</v>
      </c>
      <c r="E796" s="107" t="s">
        <v>646</v>
      </c>
      <c r="F796" s="108" t="s">
        <v>230</v>
      </c>
      <c r="G796" s="109">
        <f t="shared" si="618"/>
        <v>12.5</v>
      </c>
      <c r="H796" s="109">
        <f t="shared" si="619"/>
        <v>8.68</v>
      </c>
      <c r="I796" s="109">
        <f t="shared" si="620"/>
        <v>0</v>
      </c>
      <c r="J796" s="239">
        <f t="shared" si="621"/>
        <v>206.3</v>
      </c>
      <c r="K796" s="109">
        <f t="shared" si="622"/>
        <v>0</v>
      </c>
      <c r="L796" s="109">
        <f t="shared" si="623"/>
        <v>227.48</v>
      </c>
      <c r="M796" s="109">
        <f t="shared" si="624"/>
        <v>23.94</v>
      </c>
      <c r="N796" s="109">
        <f t="shared" si="625"/>
        <v>100</v>
      </c>
      <c r="O796" s="109">
        <f t="shared" si="626"/>
        <v>40</v>
      </c>
      <c r="P796" s="109">
        <f t="shared" si="627"/>
        <v>38.229999999999997</v>
      </c>
      <c r="Q796" s="109">
        <f t="shared" si="628"/>
        <v>44.35</v>
      </c>
      <c r="R796" s="109">
        <f t="shared" si="629"/>
        <v>51.44</v>
      </c>
      <c r="S796" s="109">
        <f t="shared" si="630"/>
        <v>55</v>
      </c>
      <c r="T796" s="109">
        <f t="shared" si="631"/>
        <v>0</v>
      </c>
      <c r="U796" s="109">
        <f t="shared" si="632"/>
        <v>140</v>
      </c>
      <c r="V796" s="109">
        <f t="shared" si="617"/>
        <v>31.56</v>
      </c>
      <c r="W796" s="109">
        <f t="shared" si="633"/>
        <v>752</v>
      </c>
      <c r="X796" s="112"/>
      <c r="Y796" s="112"/>
    </row>
    <row r="797" spans="1:25" s="262" customFormat="1">
      <c r="A797" s="179">
        <v>590</v>
      </c>
      <c r="B797" s="106"/>
      <c r="C797" s="106">
        <v>1</v>
      </c>
      <c r="D797" s="106">
        <v>0</v>
      </c>
      <c r="E797" s="107" t="s">
        <v>161</v>
      </c>
      <c r="F797" s="108" t="s">
        <v>364</v>
      </c>
      <c r="G797" s="109">
        <f t="shared" si="618"/>
        <v>50</v>
      </c>
      <c r="H797" s="109">
        <f t="shared" si="619"/>
        <v>23.41</v>
      </c>
      <c r="I797" s="109">
        <f t="shared" si="620"/>
        <v>0</v>
      </c>
      <c r="J797" s="239">
        <f t="shared" si="621"/>
        <v>492.53</v>
      </c>
      <c r="K797" s="109">
        <f t="shared" si="622"/>
        <v>5</v>
      </c>
      <c r="L797" s="109">
        <f t="shared" si="623"/>
        <v>570.94000000000005</v>
      </c>
      <c r="M797" s="109">
        <f t="shared" si="624"/>
        <v>69.180000000000007</v>
      </c>
      <c r="N797" s="109">
        <f t="shared" si="625"/>
        <v>100</v>
      </c>
      <c r="O797" s="109">
        <f t="shared" si="626"/>
        <v>105</v>
      </c>
      <c r="P797" s="109">
        <f t="shared" si="627"/>
        <v>94.43</v>
      </c>
      <c r="Q797" s="109">
        <f t="shared" si="628"/>
        <v>109.54</v>
      </c>
      <c r="R797" s="109">
        <f t="shared" si="629"/>
        <v>127.06</v>
      </c>
      <c r="S797" s="109">
        <f t="shared" si="630"/>
        <v>180</v>
      </c>
      <c r="T797" s="109">
        <f t="shared" si="631"/>
        <v>0</v>
      </c>
      <c r="U797" s="109">
        <f t="shared" si="632"/>
        <v>0</v>
      </c>
      <c r="V797" s="109">
        <f t="shared" si="617"/>
        <v>0</v>
      </c>
      <c r="W797" s="109">
        <f t="shared" si="633"/>
        <v>1356.15</v>
      </c>
      <c r="X797" s="112"/>
      <c r="Y797" s="112"/>
    </row>
    <row r="798" spans="1:25" s="262" customFormat="1">
      <c r="A798" s="179">
        <v>594</v>
      </c>
      <c r="B798" s="106"/>
      <c r="C798" s="106">
        <v>1</v>
      </c>
      <c r="D798" s="106">
        <v>1</v>
      </c>
      <c r="E798" s="107" t="s">
        <v>161</v>
      </c>
      <c r="F798" s="108" t="s">
        <v>1202</v>
      </c>
      <c r="G798" s="109">
        <f t="shared" si="618"/>
        <v>50</v>
      </c>
      <c r="H798" s="109">
        <f t="shared" si="619"/>
        <v>23.41</v>
      </c>
      <c r="I798" s="109">
        <f t="shared" si="620"/>
        <v>0</v>
      </c>
      <c r="J798" s="239">
        <f t="shared" si="621"/>
        <v>492.53</v>
      </c>
      <c r="K798" s="109">
        <f t="shared" si="622"/>
        <v>5</v>
      </c>
      <c r="L798" s="109">
        <f t="shared" si="623"/>
        <v>570.94000000000005</v>
      </c>
      <c r="M798" s="109">
        <f t="shared" si="624"/>
        <v>69.180000000000007</v>
      </c>
      <c r="N798" s="109">
        <f t="shared" si="625"/>
        <v>100</v>
      </c>
      <c r="O798" s="109">
        <f t="shared" si="626"/>
        <v>105</v>
      </c>
      <c r="P798" s="109">
        <f t="shared" si="627"/>
        <v>94.43</v>
      </c>
      <c r="Q798" s="109">
        <f t="shared" si="628"/>
        <v>109.54</v>
      </c>
      <c r="R798" s="109">
        <f t="shared" si="629"/>
        <v>127.06</v>
      </c>
      <c r="S798" s="109">
        <f t="shared" si="630"/>
        <v>180</v>
      </c>
      <c r="T798" s="109">
        <f t="shared" si="631"/>
        <v>129.43</v>
      </c>
      <c r="U798" s="109">
        <f t="shared" si="632"/>
        <v>280</v>
      </c>
      <c r="V798" s="109">
        <f t="shared" si="617"/>
        <v>242.42</v>
      </c>
      <c r="W798" s="109">
        <f t="shared" si="633"/>
        <v>2008</v>
      </c>
      <c r="X798" s="112"/>
      <c r="Y798" s="112"/>
    </row>
    <row r="799" spans="1:25" s="262" customFormat="1">
      <c r="A799" s="179">
        <v>445</v>
      </c>
      <c r="B799" s="106"/>
      <c r="C799" s="106">
        <v>1</v>
      </c>
      <c r="D799" s="106">
        <v>1</v>
      </c>
      <c r="E799" s="107" t="s">
        <v>160</v>
      </c>
      <c r="F799" s="108" t="s">
        <v>231</v>
      </c>
      <c r="G799" s="109">
        <f>VLOOKUP(E799,REMU,3,0)</f>
        <v>50</v>
      </c>
      <c r="H799" s="109">
        <f>VLOOKUP(E799,REMU,4,0)</f>
        <v>32.17</v>
      </c>
      <c r="I799" s="109">
        <f>VLOOKUP(E799,REMU,8,0)</f>
        <v>0</v>
      </c>
      <c r="J799" s="239">
        <f>VLOOKUP(E799,REMU,7,0)</f>
        <v>587.77</v>
      </c>
      <c r="K799" s="109">
        <f>VLOOKUP(E799,REMU,10,0)</f>
        <v>5</v>
      </c>
      <c r="L799" s="109">
        <f>SUM(G799:K799)</f>
        <v>674.94</v>
      </c>
      <c r="M799" s="109">
        <f>VLOOKUP(E799,REMU,12,0)</f>
        <v>81.39</v>
      </c>
      <c r="N799" s="109">
        <f>VLOOKUP(E799,REMU,13,0)</f>
        <v>100</v>
      </c>
      <c r="O799" s="109">
        <f>VLOOKUP(E799,REMU,19,0)</f>
        <v>110</v>
      </c>
      <c r="P799" s="109">
        <f>VLOOKUP(E799,REMU,16,0)</f>
        <v>113.02</v>
      </c>
      <c r="Q799" s="109">
        <f>VLOOKUP(E799,REMU,17,0)</f>
        <v>131.11000000000001</v>
      </c>
      <c r="R799" s="109">
        <f>VLOOKUP(E799,REMU,18,0)</f>
        <v>152.08000000000001</v>
      </c>
      <c r="S799" s="109">
        <f>VLOOKUP(E799,DSUP,2,FALSE)</f>
        <v>210</v>
      </c>
      <c r="T799" s="109">
        <f>IF(F799="VACANTE",0,VLOOKUP(F799,HOMO,8,0))</f>
        <v>128.79</v>
      </c>
      <c r="U799" s="109">
        <f>IF(F799="VACANTE",0,VLOOKUP(F799,HOMO,9,0))</f>
        <v>280</v>
      </c>
      <c r="V799" s="109">
        <f t="shared" si="617"/>
        <v>1026.67</v>
      </c>
      <c r="W799" s="109">
        <f>+L799+SUM(M799:V799)</f>
        <v>3008</v>
      </c>
      <c r="X799" s="112"/>
      <c r="Y799" s="112"/>
    </row>
    <row r="800" spans="1:25" s="262" customFormat="1">
      <c r="A800" s="179">
        <v>596</v>
      </c>
      <c r="B800" s="106"/>
      <c r="C800" s="106">
        <v>1</v>
      </c>
      <c r="D800" s="106">
        <v>1</v>
      </c>
      <c r="E800" s="107" t="s">
        <v>161</v>
      </c>
      <c r="F800" s="108" t="s">
        <v>685</v>
      </c>
      <c r="G800" s="109">
        <v>10</v>
      </c>
      <c r="H800" s="109">
        <v>6.2</v>
      </c>
      <c r="I800" s="109">
        <v>0</v>
      </c>
      <c r="J800" s="239">
        <v>137.4</v>
      </c>
      <c r="K800" s="109">
        <v>0</v>
      </c>
      <c r="L800" s="109">
        <v>153.19999999999999</v>
      </c>
      <c r="M800" s="109">
        <v>15.3</v>
      </c>
      <c r="N800" s="109">
        <v>100</v>
      </c>
      <c r="O800" s="109">
        <v>16</v>
      </c>
      <c r="P800" s="109">
        <v>25.5</v>
      </c>
      <c r="Q800" s="109">
        <v>28.6</v>
      </c>
      <c r="R800" s="109">
        <v>32.299999999999997</v>
      </c>
      <c r="S800" s="109">
        <v>32</v>
      </c>
      <c r="T800" s="109">
        <v>0</v>
      </c>
      <c r="U800" s="109">
        <v>0</v>
      </c>
      <c r="V800" s="109">
        <f t="shared" si="617"/>
        <v>1605.1</v>
      </c>
      <c r="W800" s="109">
        <f t="shared" ref="W800" si="634">+L800+SUM(M800:V800)</f>
        <v>2008</v>
      </c>
      <c r="X800" s="112"/>
      <c r="Y800" s="112"/>
    </row>
    <row r="801" spans="1:25" s="262" customFormat="1">
      <c r="A801" s="179">
        <v>597</v>
      </c>
      <c r="B801" s="106"/>
      <c r="C801" s="106">
        <v>1</v>
      </c>
      <c r="D801" s="106">
        <v>1</v>
      </c>
      <c r="E801" s="107" t="s">
        <v>161</v>
      </c>
      <c r="F801" s="108" t="s">
        <v>1839</v>
      </c>
      <c r="G801" s="109">
        <f t="shared" si="618"/>
        <v>50</v>
      </c>
      <c r="H801" s="109">
        <f t="shared" si="619"/>
        <v>23.41</v>
      </c>
      <c r="I801" s="109">
        <f t="shared" si="620"/>
        <v>0</v>
      </c>
      <c r="J801" s="239">
        <f t="shared" si="621"/>
        <v>492.53</v>
      </c>
      <c r="K801" s="109">
        <f t="shared" si="622"/>
        <v>5</v>
      </c>
      <c r="L801" s="109">
        <f t="shared" si="623"/>
        <v>570.94000000000005</v>
      </c>
      <c r="M801" s="109">
        <f t="shared" si="624"/>
        <v>69.180000000000007</v>
      </c>
      <c r="N801" s="109">
        <f t="shared" si="625"/>
        <v>100</v>
      </c>
      <c r="O801" s="109">
        <f t="shared" si="626"/>
        <v>105</v>
      </c>
      <c r="P801" s="109">
        <f t="shared" si="627"/>
        <v>94.43</v>
      </c>
      <c r="Q801" s="109">
        <f t="shared" si="628"/>
        <v>109.54</v>
      </c>
      <c r="R801" s="109">
        <f t="shared" si="629"/>
        <v>127.06</v>
      </c>
      <c r="S801" s="109">
        <f t="shared" si="630"/>
        <v>180</v>
      </c>
      <c r="T801" s="109">
        <f t="shared" ref="T801" si="635">IF(F801="VACANTE",0,VLOOKUP(F801,HOMO,8,0))</f>
        <v>0</v>
      </c>
      <c r="U801" s="109">
        <f t="shared" ref="U801" si="636">IF(F801="VACANTE",0,VLOOKUP(F801,HOMO,9,0))</f>
        <v>0</v>
      </c>
      <c r="V801" s="109">
        <f t="shared" si="617"/>
        <v>651.85</v>
      </c>
      <c r="W801" s="109">
        <f t="shared" ref="W801" si="637">+L801+SUM(M801:V801)</f>
        <v>2008</v>
      </c>
      <c r="X801" s="112"/>
      <c r="Y801" s="112"/>
    </row>
    <row r="802" spans="1:25" s="262" customFormat="1">
      <c r="A802" s="179">
        <v>598</v>
      </c>
      <c r="B802" s="106"/>
      <c r="C802" s="106">
        <v>1</v>
      </c>
      <c r="D802" s="106">
        <v>1</v>
      </c>
      <c r="E802" s="107" t="s">
        <v>644</v>
      </c>
      <c r="F802" s="108" t="s">
        <v>1891</v>
      </c>
      <c r="G802" s="109">
        <f t="shared" si="618"/>
        <v>25</v>
      </c>
      <c r="H802" s="109">
        <f t="shared" si="619"/>
        <v>14.37</v>
      </c>
      <c r="I802" s="109">
        <f t="shared" si="620"/>
        <v>0</v>
      </c>
      <c r="J802" s="239">
        <f t="shared" si="621"/>
        <v>343.6</v>
      </c>
      <c r="K802" s="109">
        <f t="shared" si="622"/>
        <v>0</v>
      </c>
      <c r="L802" s="109">
        <f t="shared" si="623"/>
        <v>382.97</v>
      </c>
      <c r="M802" s="109">
        <f t="shared" si="624"/>
        <v>40.700000000000003</v>
      </c>
      <c r="N802" s="109">
        <f t="shared" si="625"/>
        <v>100</v>
      </c>
      <c r="O802" s="109">
        <f t="shared" si="626"/>
        <v>30</v>
      </c>
      <c r="P802" s="109">
        <f t="shared" si="627"/>
        <v>63.79</v>
      </c>
      <c r="Q802" s="109">
        <f t="shared" si="628"/>
        <v>74</v>
      </c>
      <c r="R802" s="109">
        <f t="shared" si="629"/>
        <v>85.84</v>
      </c>
      <c r="S802" s="109">
        <f t="shared" si="630"/>
        <v>80</v>
      </c>
      <c r="T802" s="109">
        <f t="shared" si="631"/>
        <v>0</v>
      </c>
      <c r="U802" s="109">
        <f t="shared" si="632"/>
        <v>0</v>
      </c>
      <c r="V802" s="109">
        <f t="shared" si="617"/>
        <v>146.69999999999999</v>
      </c>
      <c r="W802" s="109">
        <f t="shared" si="633"/>
        <v>1004</v>
      </c>
      <c r="X802" s="112"/>
      <c r="Y802" s="112"/>
    </row>
    <row r="803" spans="1:25" s="262" customFormat="1">
      <c r="A803" s="179">
        <v>599</v>
      </c>
      <c r="B803" s="106"/>
      <c r="C803" s="106">
        <v>1</v>
      </c>
      <c r="D803" s="106">
        <v>1</v>
      </c>
      <c r="E803" s="107" t="s">
        <v>644</v>
      </c>
      <c r="F803" s="108" t="s">
        <v>678</v>
      </c>
      <c r="G803" s="109">
        <f t="shared" si="618"/>
        <v>25</v>
      </c>
      <c r="H803" s="109">
        <f t="shared" si="619"/>
        <v>14.37</v>
      </c>
      <c r="I803" s="109">
        <f t="shared" si="620"/>
        <v>0</v>
      </c>
      <c r="J803" s="239">
        <f t="shared" si="621"/>
        <v>343.6</v>
      </c>
      <c r="K803" s="109">
        <f t="shared" si="622"/>
        <v>0</v>
      </c>
      <c r="L803" s="109">
        <f t="shared" si="623"/>
        <v>382.97</v>
      </c>
      <c r="M803" s="109">
        <f t="shared" si="624"/>
        <v>40.700000000000003</v>
      </c>
      <c r="N803" s="109">
        <f t="shared" si="625"/>
        <v>100</v>
      </c>
      <c r="O803" s="109">
        <f t="shared" si="626"/>
        <v>30</v>
      </c>
      <c r="P803" s="109">
        <f t="shared" si="627"/>
        <v>63.79</v>
      </c>
      <c r="Q803" s="109">
        <f t="shared" si="628"/>
        <v>74</v>
      </c>
      <c r="R803" s="109">
        <f t="shared" si="629"/>
        <v>85.84</v>
      </c>
      <c r="S803" s="109">
        <f t="shared" si="630"/>
        <v>80</v>
      </c>
      <c r="T803" s="109">
        <f t="shared" si="631"/>
        <v>0</v>
      </c>
      <c r="U803" s="109">
        <f t="shared" si="632"/>
        <v>0</v>
      </c>
      <c r="V803" s="109">
        <f t="shared" si="617"/>
        <v>146.69999999999999</v>
      </c>
      <c r="W803" s="109">
        <f t="shared" si="633"/>
        <v>1004</v>
      </c>
      <c r="X803" s="112"/>
      <c r="Y803" s="112"/>
    </row>
    <row r="804" spans="1:25" s="262" customFormat="1">
      <c r="A804" s="179">
        <v>616</v>
      </c>
      <c r="B804" s="106"/>
      <c r="C804" s="106">
        <v>1</v>
      </c>
      <c r="D804" s="106">
        <v>1</v>
      </c>
      <c r="E804" s="107" t="s">
        <v>644</v>
      </c>
      <c r="F804" s="257" t="s">
        <v>1892</v>
      </c>
      <c r="G804" s="109">
        <f t="shared" si="618"/>
        <v>25</v>
      </c>
      <c r="H804" s="109">
        <f t="shared" si="619"/>
        <v>14.37</v>
      </c>
      <c r="I804" s="109">
        <f t="shared" si="620"/>
        <v>0</v>
      </c>
      <c r="J804" s="239">
        <f t="shared" si="621"/>
        <v>343.6</v>
      </c>
      <c r="K804" s="109">
        <f t="shared" si="622"/>
        <v>0</v>
      </c>
      <c r="L804" s="109">
        <f t="shared" si="623"/>
        <v>382.97</v>
      </c>
      <c r="M804" s="109">
        <f t="shared" si="624"/>
        <v>40.700000000000003</v>
      </c>
      <c r="N804" s="109">
        <f t="shared" si="625"/>
        <v>100</v>
      </c>
      <c r="O804" s="109">
        <f t="shared" si="626"/>
        <v>30</v>
      </c>
      <c r="P804" s="109">
        <f t="shared" si="627"/>
        <v>63.79</v>
      </c>
      <c r="Q804" s="109">
        <f t="shared" si="628"/>
        <v>74</v>
      </c>
      <c r="R804" s="109">
        <f t="shared" si="629"/>
        <v>85.84</v>
      </c>
      <c r="S804" s="109">
        <f t="shared" si="630"/>
        <v>80</v>
      </c>
      <c r="T804" s="109">
        <f t="shared" si="631"/>
        <v>0</v>
      </c>
      <c r="U804" s="109">
        <f t="shared" si="632"/>
        <v>0</v>
      </c>
      <c r="V804" s="109">
        <f t="shared" si="617"/>
        <v>146.69999999999999</v>
      </c>
      <c r="W804" s="109">
        <f t="shared" si="633"/>
        <v>1004</v>
      </c>
      <c r="X804" s="112"/>
      <c r="Y804" s="112"/>
    </row>
    <row r="805" spans="1:25" s="262" customFormat="1">
      <c r="A805" s="179">
        <v>601</v>
      </c>
      <c r="B805" s="106"/>
      <c r="C805" s="106">
        <v>1</v>
      </c>
      <c r="D805" s="106">
        <v>1</v>
      </c>
      <c r="E805" s="107" t="s">
        <v>651</v>
      </c>
      <c r="F805" s="108" t="s">
        <v>1770</v>
      </c>
      <c r="G805" s="109">
        <f t="shared" si="618"/>
        <v>12.5</v>
      </c>
      <c r="H805" s="109">
        <f t="shared" si="619"/>
        <v>7.18</v>
      </c>
      <c r="I805" s="109">
        <f t="shared" si="620"/>
        <v>0</v>
      </c>
      <c r="J805" s="239">
        <f t="shared" si="621"/>
        <v>171.8</v>
      </c>
      <c r="K805" s="109">
        <f t="shared" si="622"/>
        <v>0</v>
      </c>
      <c r="L805" s="109">
        <f t="shared" si="623"/>
        <v>191.48</v>
      </c>
      <c r="M805" s="109">
        <f t="shared" si="624"/>
        <v>20.36</v>
      </c>
      <c r="N805" s="109">
        <f t="shared" si="625"/>
        <v>100</v>
      </c>
      <c r="O805" s="109">
        <f t="shared" si="626"/>
        <v>30</v>
      </c>
      <c r="P805" s="109">
        <f t="shared" si="627"/>
        <v>31.9</v>
      </c>
      <c r="Q805" s="109">
        <f t="shared" si="628"/>
        <v>37</v>
      </c>
      <c r="R805" s="109">
        <f t="shared" si="629"/>
        <v>42.92</v>
      </c>
      <c r="S805" s="109">
        <f t="shared" si="630"/>
        <v>40</v>
      </c>
      <c r="T805" s="109">
        <f t="shared" si="631"/>
        <v>0</v>
      </c>
      <c r="U805" s="109">
        <f t="shared" si="632"/>
        <v>70</v>
      </c>
      <c r="V805" s="109">
        <f t="shared" si="617"/>
        <v>-61.66</v>
      </c>
      <c r="W805" s="109">
        <f t="shared" si="633"/>
        <v>502</v>
      </c>
      <c r="X805" s="112"/>
      <c r="Y805" s="112"/>
    </row>
    <row r="806" spans="1:25" s="262" customFormat="1">
      <c r="A806" s="179">
        <v>602</v>
      </c>
      <c r="B806" s="106"/>
      <c r="C806" s="106">
        <v>1</v>
      </c>
      <c r="D806" s="106">
        <v>0</v>
      </c>
      <c r="E806" s="107" t="s">
        <v>651</v>
      </c>
      <c r="F806" s="108" t="s">
        <v>364</v>
      </c>
      <c r="G806" s="109">
        <f t="shared" si="618"/>
        <v>12.5</v>
      </c>
      <c r="H806" s="109">
        <f t="shared" si="619"/>
        <v>7.18</v>
      </c>
      <c r="I806" s="109">
        <f t="shared" si="620"/>
        <v>0</v>
      </c>
      <c r="J806" s="239">
        <f t="shared" si="621"/>
        <v>171.8</v>
      </c>
      <c r="K806" s="109">
        <f t="shared" si="622"/>
        <v>0</v>
      </c>
      <c r="L806" s="109">
        <f t="shared" si="623"/>
        <v>191.48</v>
      </c>
      <c r="M806" s="109">
        <f t="shared" si="624"/>
        <v>20.36</v>
      </c>
      <c r="N806" s="109">
        <f t="shared" si="625"/>
        <v>100</v>
      </c>
      <c r="O806" s="109">
        <f t="shared" si="626"/>
        <v>30</v>
      </c>
      <c r="P806" s="109">
        <f t="shared" si="627"/>
        <v>31.9</v>
      </c>
      <c r="Q806" s="109">
        <f t="shared" si="628"/>
        <v>37</v>
      </c>
      <c r="R806" s="109">
        <f t="shared" si="629"/>
        <v>42.92</v>
      </c>
      <c r="S806" s="109">
        <f t="shared" si="630"/>
        <v>40</v>
      </c>
      <c r="T806" s="109">
        <f t="shared" si="631"/>
        <v>0</v>
      </c>
      <c r="U806" s="109">
        <f t="shared" si="632"/>
        <v>0</v>
      </c>
      <c r="V806" s="109">
        <f t="shared" si="617"/>
        <v>0</v>
      </c>
      <c r="W806" s="109">
        <f t="shared" si="633"/>
        <v>493.66</v>
      </c>
      <c r="X806" s="112"/>
      <c r="Y806" s="112"/>
    </row>
    <row r="807" spans="1:25" s="262" customFormat="1">
      <c r="A807" s="179">
        <v>1023</v>
      </c>
      <c r="B807" s="106"/>
      <c r="C807" s="106">
        <v>1</v>
      </c>
      <c r="D807" s="106">
        <v>0</v>
      </c>
      <c r="E807" s="107" t="s">
        <v>652</v>
      </c>
      <c r="F807" s="108" t="s">
        <v>364</v>
      </c>
      <c r="G807" s="109">
        <v>10</v>
      </c>
      <c r="H807" s="109">
        <v>6.2</v>
      </c>
      <c r="I807" s="109">
        <v>0</v>
      </c>
      <c r="J807" s="239">
        <v>137.4</v>
      </c>
      <c r="K807" s="109">
        <v>0</v>
      </c>
      <c r="L807" s="109">
        <v>153.19999999999999</v>
      </c>
      <c r="M807" s="109">
        <v>15.3</v>
      </c>
      <c r="N807" s="109">
        <v>100</v>
      </c>
      <c r="O807" s="109">
        <v>16</v>
      </c>
      <c r="P807" s="109">
        <v>25.5</v>
      </c>
      <c r="Q807" s="109">
        <v>28.6</v>
      </c>
      <c r="R807" s="109">
        <v>32.299999999999997</v>
      </c>
      <c r="S807" s="109">
        <v>32</v>
      </c>
      <c r="T807" s="109">
        <v>0</v>
      </c>
      <c r="U807" s="109">
        <v>0</v>
      </c>
      <c r="V807" s="109">
        <f t="shared" si="617"/>
        <v>0</v>
      </c>
      <c r="W807" s="109">
        <f t="shared" si="633"/>
        <v>402.9</v>
      </c>
      <c r="X807" s="112"/>
      <c r="Y807" s="112"/>
    </row>
    <row r="808" spans="1:25" s="262" customFormat="1">
      <c r="A808" s="179">
        <v>1024</v>
      </c>
      <c r="B808" s="106"/>
      <c r="C808" s="106">
        <v>1</v>
      </c>
      <c r="D808" s="106">
        <v>0</v>
      </c>
      <c r="E808" s="107" t="s">
        <v>652</v>
      </c>
      <c r="F808" s="108" t="s">
        <v>364</v>
      </c>
      <c r="G808" s="109">
        <f t="shared" si="618"/>
        <v>10</v>
      </c>
      <c r="H808" s="109">
        <f t="shared" ref="H808" si="638">VLOOKUP(E808,REMU,4,0)</f>
        <v>5.74</v>
      </c>
      <c r="I808" s="109">
        <f t="shared" ref="I808" si="639">VLOOKUP(E808,REMU,8,0)</f>
        <v>0</v>
      </c>
      <c r="J808" s="239">
        <f t="shared" ref="J808" si="640">VLOOKUP(E808,REMU,7,0)</f>
        <v>137.44</v>
      </c>
      <c r="K808" s="109">
        <f t="shared" ref="K808" si="641">VLOOKUP(E808,REMU,10,0)</f>
        <v>0</v>
      </c>
      <c r="L808" s="109">
        <f t="shared" ref="L808" si="642">SUM(G808:K808)</f>
        <v>153.18</v>
      </c>
      <c r="M808" s="109">
        <f t="shared" ref="M808" si="643">VLOOKUP(E808,REMU,12,0)</f>
        <v>16.28</v>
      </c>
      <c r="N808" s="109">
        <f t="shared" ref="N808" si="644">VLOOKUP(E808,REMU,13,0)</f>
        <v>100</v>
      </c>
      <c r="O808" s="109">
        <f t="shared" ref="O808" si="645">VLOOKUP(E808,REMU,19,0)</f>
        <v>30</v>
      </c>
      <c r="P808" s="109">
        <f t="shared" ref="P808" si="646">VLOOKUP(E808,REMU,16,0)</f>
        <v>25.52</v>
      </c>
      <c r="Q808" s="109">
        <f t="shared" ref="Q808" si="647">VLOOKUP(E808,REMU,17,0)</f>
        <v>29.6</v>
      </c>
      <c r="R808" s="109">
        <f t="shared" ref="R808" si="648">VLOOKUP(E808,REMU,18,0)</f>
        <v>34.340000000000003</v>
      </c>
      <c r="S808" s="109">
        <f t="shared" ref="S808" si="649">VLOOKUP(E808,DSUP,2,FALSE)</f>
        <v>32</v>
      </c>
      <c r="T808" s="109">
        <f t="shared" ref="T808" si="650">IF(F808="VACANTE",0,VLOOKUP(F808,HOMO,8,0))</f>
        <v>0</v>
      </c>
      <c r="U808" s="109">
        <f t="shared" ref="U808" si="651">IF(F808="VACANTE",0,VLOOKUP(F808,HOMO,9,0))</f>
        <v>0</v>
      </c>
      <c r="V808" s="109">
        <f t="shared" si="617"/>
        <v>0</v>
      </c>
      <c r="W808" s="109">
        <f t="shared" ref="W808" si="652">+L808+SUM(M808:V808)</f>
        <v>420.92</v>
      </c>
      <c r="X808" s="112"/>
      <c r="Y808" s="112"/>
    </row>
    <row r="809" spans="1:25" s="262" customFormat="1">
      <c r="A809" s="179">
        <v>211</v>
      </c>
      <c r="B809" s="106">
        <v>4040</v>
      </c>
      <c r="C809" s="106">
        <v>1</v>
      </c>
      <c r="D809" s="106">
        <v>1</v>
      </c>
      <c r="E809" s="107" t="s">
        <v>646</v>
      </c>
      <c r="F809" s="108" t="s">
        <v>1768</v>
      </c>
      <c r="G809" s="109">
        <f>VLOOKUP(E809,REMU,3,0)</f>
        <v>12.5</v>
      </c>
      <c r="H809" s="109">
        <f>VLOOKUP(E809,REMU,4,0)</f>
        <v>8.68</v>
      </c>
      <c r="I809" s="109">
        <f>VLOOKUP(E809,REMU,8,0)</f>
        <v>0</v>
      </c>
      <c r="J809" s="239">
        <f>VLOOKUP(E809,REMU,7,0)</f>
        <v>206.3</v>
      </c>
      <c r="K809" s="109">
        <f>VLOOKUP(E809,REMU,10,0)</f>
        <v>0</v>
      </c>
      <c r="L809" s="109">
        <f>SUM(G809:K809)</f>
        <v>227.48</v>
      </c>
      <c r="M809" s="109">
        <f>VLOOKUP(E809,REMU,12,0)</f>
        <v>23.94</v>
      </c>
      <c r="N809" s="109">
        <f>VLOOKUP(E809,REMU,13,0)</f>
        <v>100</v>
      </c>
      <c r="O809" s="109">
        <f>VLOOKUP(E809,REMU,19,0)</f>
        <v>40</v>
      </c>
      <c r="P809" s="109">
        <f>VLOOKUP(E809,REMU,16,0)</f>
        <v>38.229999999999997</v>
      </c>
      <c r="Q809" s="109">
        <f>VLOOKUP(E809,REMU,17,0)</f>
        <v>44.35</v>
      </c>
      <c r="R809" s="109">
        <f>VLOOKUP(E809,REMU,18,0)</f>
        <v>51.44</v>
      </c>
      <c r="S809" s="109">
        <f>VLOOKUP(E809,DSUP,2,FALSE)</f>
        <v>55</v>
      </c>
      <c r="T809" s="109">
        <f>IF(F809="VACANTE",0,VLOOKUP(F809,HOMO,8,0))</f>
        <v>0</v>
      </c>
      <c r="U809" s="109">
        <f>IF(F809="VACANTE",0,VLOOKUP(F809,HOMO,9,0))</f>
        <v>56</v>
      </c>
      <c r="V809" s="109">
        <f t="shared" si="617"/>
        <v>115.56</v>
      </c>
      <c r="W809" s="109">
        <f>+L809+SUM(M809:V809)</f>
        <v>752</v>
      </c>
      <c r="X809" s="112"/>
      <c r="Y809" s="112"/>
    </row>
    <row r="810" spans="1:25" s="262" customFormat="1">
      <c r="A810" s="179">
        <v>604</v>
      </c>
      <c r="B810" s="106"/>
      <c r="C810" s="106">
        <v>1</v>
      </c>
      <c r="D810" s="106">
        <v>0</v>
      </c>
      <c r="E810" s="107" t="s">
        <v>756</v>
      </c>
      <c r="F810" s="108" t="s">
        <v>364</v>
      </c>
      <c r="G810" s="109">
        <f t="shared" si="618"/>
        <v>50</v>
      </c>
      <c r="H810" s="109">
        <f t="shared" si="619"/>
        <v>20.75</v>
      </c>
      <c r="I810" s="109">
        <f t="shared" si="620"/>
        <v>0</v>
      </c>
      <c r="J810" s="239">
        <f t="shared" si="621"/>
        <v>338.21</v>
      </c>
      <c r="K810" s="109">
        <f t="shared" si="622"/>
        <v>5</v>
      </c>
      <c r="L810" s="109">
        <f t="shared" si="623"/>
        <v>413.96</v>
      </c>
      <c r="M810" s="109">
        <f t="shared" si="624"/>
        <v>58.8</v>
      </c>
      <c r="N810" s="109">
        <f t="shared" si="625"/>
        <v>100</v>
      </c>
      <c r="O810" s="109">
        <f t="shared" si="626"/>
        <v>20</v>
      </c>
      <c r="P810" s="109">
        <f t="shared" si="627"/>
        <v>67.650000000000006</v>
      </c>
      <c r="Q810" s="109">
        <f t="shared" si="628"/>
        <v>78.47</v>
      </c>
      <c r="R810" s="109">
        <f t="shared" si="629"/>
        <v>91.03</v>
      </c>
      <c r="S810" s="109">
        <f t="shared" si="630"/>
        <v>150</v>
      </c>
      <c r="T810" s="109">
        <f t="shared" si="631"/>
        <v>0</v>
      </c>
      <c r="U810" s="109">
        <f t="shared" si="632"/>
        <v>0</v>
      </c>
      <c r="V810" s="109">
        <f t="shared" si="617"/>
        <v>0</v>
      </c>
      <c r="W810" s="109">
        <f t="shared" si="633"/>
        <v>979.91</v>
      </c>
      <c r="X810" s="112"/>
      <c r="Y810" s="112"/>
    </row>
    <row r="811" spans="1:25" s="262" customFormat="1">
      <c r="A811" s="179">
        <v>605</v>
      </c>
      <c r="B811" s="106"/>
      <c r="C811" s="106">
        <v>1</v>
      </c>
      <c r="D811" s="106">
        <v>0</v>
      </c>
      <c r="E811" s="107" t="s">
        <v>649</v>
      </c>
      <c r="F811" s="108" t="s">
        <v>364</v>
      </c>
      <c r="G811" s="109">
        <f t="shared" si="618"/>
        <v>25</v>
      </c>
      <c r="H811" s="109">
        <f t="shared" si="619"/>
        <v>10.18</v>
      </c>
      <c r="I811" s="109">
        <f t="shared" si="620"/>
        <v>0</v>
      </c>
      <c r="J811" s="239">
        <f t="shared" si="621"/>
        <v>240.8</v>
      </c>
      <c r="K811" s="109">
        <f t="shared" si="622"/>
        <v>0</v>
      </c>
      <c r="L811" s="109">
        <f t="shared" si="623"/>
        <v>275.98</v>
      </c>
      <c r="M811" s="109">
        <f t="shared" si="624"/>
        <v>34.590000000000003</v>
      </c>
      <c r="N811" s="109">
        <f t="shared" si="625"/>
        <v>100</v>
      </c>
      <c r="O811" s="109">
        <f t="shared" si="626"/>
        <v>20</v>
      </c>
      <c r="P811" s="109">
        <f t="shared" si="627"/>
        <v>45.69</v>
      </c>
      <c r="Q811" s="109">
        <f t="shared" si="628"/>
        <v>53.01</v>
      </c>
      <c r="R811" s="109">
        <f t="shared" si="629"/>
        <v>61.49</v>
      </c>
      <c r="S811" s="109">
        <f t="shared" si="630"/>
        <v>50</v>
      </c>
      <c r="T811" s="109">
        <f t="shared" si="631"/>
        <v>0</v>
      </c>
      <c r="U811" s="109">
        <f t="shared" si="632"/>
        <v>0</v>
      </c>
      <c r="V811" s="109">
        <f t="shared" si="617"/>
        <v>0</v>
      </c>
      <c r="W811" s="109">
        <f t="shared" si="633"/>
        <v>640.76</v>
      </c>
      <c r="X811" s="112"/>
      <c r="Y811" s="112"/>
    </row>
    <row r="812" spans="1:25" s="262" customFormat="1">
      <c r="A812" s="298"/>
      <c r="B812" s="108"/>
      <c r="C812" s="106">
        <f>SUM(C783:C811)</f>
        <v>29</v>
      </c>
      <c r="D812" s="106">
        <f>COUNTIF(D783:D811,"1")</f>
        <v>21</v>
      </c>
      <c r="E812" s="106"/>
      <c r="F812" s="106" t="s">
        <v>545</v>
      </c>
      <c r="G812" s="239">
        <f t="shared" ref="G812:W812" si="653">SUM(G784:G811)</f>
        <v>1030</v>
      </c>
      <c r="H812" s="239">
        <f t="shared" si="653"/>
        <v>664.24</v>
      </c>
      <c r="I812" s="239">
        <f t="shared" si="653"/>
        <v>0</v>
      </c>
      <c r="J812" s="239">
        <f t="shared" si="653"/>
        <v>12862.89</v>
      </c>
      <c r="K812" s="239">
        <f t="shared" si="653"/>
        <v>85</v>
      </c>
      <c r="L812" s="239">
        <f t="shared" si="653"/>
        <v>14641.33</v>
      </c>
      <c r="M812" s="239">
        <f t="shared" si="653"/>
        <v>1724.33</v>
      </c>
      <c r="N812" s="239">
        <f t="shared" si="653"/>
        <v>2800</v>
      </c>
      <c r="O812" s="239">
        <f t="shared" si="653"/>
        <v>2132</v>
      </c>
      <c r="P812" s="239">
        <f t="shared" si="653"/>
        <v>2454.17</v>
      </c>
      <c r="Q812" s="239">
        <f t="shared" si="653"/>
        <v>2844.92</v>
      </c>
      <c r="R812" s="239">
        <f t="shared" si="653"/>
        <v>3298.32</v>
      </c>
      <c r="S812" s="239">
        <f t="shared" si="653"/>
        <v>4206</v>
      </c>
      <c r="T812" s="239">
        <f t="shared" si="653"/>
        <v>4972.2</v>
      </c>
      <c r="U812" s="239">
        <f t="shared" si="653"/>
        <v>9659</v>
      </c>
      <c r="V812" s="239">
        <f t="shared" si="653"/>
        <v>26392.1</v>
      </c>
      <c r="W812" s="239">
        <f t="shared" si="653"/>
        <v>75124.37</v>
      </c>
      <c r="X812" s="112"/>
      <c r="Y812" s="112"/>
    </row>
    <row r="813" spans="1:25" s="226" customFormat="1" ht="18.75">
      <c r="A813" s="295" t="s">
        <v>78</v>
      </c>
      <c r="B813" s="241"/>
      <c r="C813" s="244"/>
      <c r="D813" s="244"/>
      <c r="E813" s="244"/>
      <c r="F813" s="241"/>
      <c r="G813" s="248"/>
      <c r="H813" s="246"/>
      <c r="I813" s="246"/>
      <c r="J813" s="247"/>
      <c r="K813" s="248"/>
      <c r="L813" s="248"/>
      <c r="M813" s="248"/>
      <c r="N813" s="248"/>
      <c r="O813" s="248"/>
      <c r="P813" s="248"/>
      <c r="Q813" s="248"/>
      <c r="R813" s="248"/>
      <c r="S813" s="248" t="s">
        <v>587</v>
      </c>
      <c r="T813" s="248"/>
      <c r="U813" s="248"/>
      <c r="V813" s="248"/>
      <c r="W813" s="301"/>
      <c r="X813" s="112"/>
      <c r="Y813" s="112"/>
    </row>
    <row r="814" spans="1:25" s="262" customFormat="1">
      <c r="A814" s="330" t="s">
        <v>236</v>
      </c>
      <c r="B814" s="254"/>
      <c r="C814" s="254" t="s">
        <v>153</v>
      </c>
      <c r="D814" s="255" t="s">
        <v>538</v>
      </c>
      <c r="E814" s="254" t="s">
        <v>22</v>
      </c>
      <c r="F814" s="254" t="s">
        <v>154</v>
      </c>
      <c r="G814" s="303" t="s">
        <v>503</v>
      </c>
      <c r="H814" s="303" t="s">
        <v>505</v>
      </c>
      <c r="I814" s="303" t="s">
        <v>535</v>
      </c>
      <c r="J814" s="303" t="s">
        <v>507</v>
      </c>
      <c r="K814" s="304" t="s">
        <v>509</v>
      </c>
      <c r="L814" s="303" t="s">
        <v>511</v>
      </c>
      <c r="M814" s="303" t="s">
        <v>514</v>
      </c>
      <c r="N814" s="304" t="s">
        <v>669</v>
      </c>
      <c r="O814" s="304" t="s">
        <v>603</v>
      </c>
      <c r="P814" s="303" t="s">
        <v>518</v>
      </c>
      <c r="Q814" s="303" t="s">
        <v>517</v>
      </c>
      <c r="R814" s="303" t="s">
        <v>528</v>
      </c>
      <c r="S814" s="304" t="s">
        <v>485</v>
      </c>
      <c r="T814" s="303" t="s">
        <v>1785</v>
      </c>
      <c r="U814" s="303" t="s">
        <v>1787</v>
      </c>
      <c r="V814" s="303" t="s">
        <v>1788</v>
      </c>
      <c r="W814" s="303" t="s">
        <v>532</v>
      </c>
      <c r="X814" s="112"/>
      <c r="Y814" s="112"/>
    </row>
    <row r="815" spans="1:25" s="262" customFormat="1">
      <c r="A815" s="331" t="s">
        <v>155</v>
      </c>
      <c r="B815" s="329"/>
      <c r="C815" s="329" t="s">
        <v>540</v>
      </c>
      <c r="D815" s="256" t="s">
        <v>539</v>
      </c>
      <c r="E815" s="329" t="s">
        <v>21</v>
      </c>
      <c r="F815" s="329"/>
      <c r="G815" s="328" t="s">
        <v>504</v>
      </c>
      <c r="H815" s="328" t="s">
        <v>506</v>
      </c>
      <c r="I815" s="328" t="s">
        <v>537</v>
      </c>
      <c r="J815" s="328" t="s">
        <v>508</v>
      </c>
      <c r="K815" s="306" t="s">
        <v>510</v>
      </c>
      <c r="L815" s="328"/>
      <c r="M815" s="328"/>
      <c r="N815" s="306" t="s">
        <v>670</v>
      </c>
      <c r="O815" s="308" t="s">
        <v>611</v>
      </c>
      <c r="P815" s="328" t="s">
        <v>519</v>
      </c>
      <c r="Q815" s="328" t="s">
        <v>530</v>
      </c>
      <c r="R815" s="328" t="s">
        <v>529</v>
      </c>
      <c r="S815" s="308" t="s">
        <v>565</v>
      </c>
      <c r="T815" s="309" t="s">
        <v>1786</v>
      </c>
      <c r="U815" s="309" t="s">
        <v>377</v>
      </c>
      <c r="V815" s="309" t="s">
        <v>377</v>
      </c>
      <c r="W815" s="328" t="s">
        <v>531</v>
      </c>
      <c r="X815" s="112"/>
      <c r="Y815" s="112"/>
    </row>
    <row r="816" spans="1:25" s="262" customFormat="1">
      <c r="A816" s="179"/>
      <c r="B816" s="108"/>
      <c r="C816" s="106"/>
      <c r="D816" s="106"/>
      <c r="E816" s="107" t="s">
        <v>533</v>
      </c>
      <c r="F816" s="108"/>
      <c r="G816" s="239"/>
      <c r="H816" s="258"/>
      <c r="I816" s="258"/>
      <c r="J816" s="239"/>
      <c r="K816" s="239"/>
      <c r="L816" s="239"/>
      <c r="M816" s="239"/>
      <c r="N816" s="239"/>
      <c r="O816" s="239"/>
      <c r="P816" s="239"/>
      <c r="Q816" s="239"/>
      <c r="R816" s="239"/>
      <c r="S816" s="239"/>
      <c r="T816" s="239"/>
      <c r="U816" s="239"/>
      <c r="V816" s="239"/>
      <c r="W816" s="239"/>
      <c r="X816" s="112"/>
      <c r="Y816" s="112"/>
    </row>
    <row r="817" spans="1:25" s="262" customFormat="1">
      <c r="A817" s="179">
        <v>606</v>
      </c>
      <c r="B817" s="106"/>
      <c r="C817" s="106">
        <v>1</v>
      </c>
      <c r="D817" s="106">
        <v>1</v>
      </c>
      <c r="E817" s="107" t="s">
        <v>156</v>
      </c>
      <c r="F817" s="108" t="s">
        <v>1428</v>
      </c>
      <c r="G817" s="109">
        <f t="shared" ref="G817:G834" si="654">VLOOKUP(E817,REMU,3,0)</f>
        <v>50</v>
      </c>
      <c r="H817" s="109">
        <f t="shared" ref="H817:H834" si="655">VLOOKUP(E817,REMU,4,0)</f>
        <v>48.24</v>
      </c>
      <c r="I817" s="109">
        <f t="shared" ref="I817:I834" si="656">VLOOKUP(E817,REMU,8,0)</f>
        <v>0</v>
      </c>
      <c r="J817" s="239">
        <f t="shared" ref="J817:J834" si="657">VLOOKUP(E817,REMU,7,0)</f>
        <v>924.69</v>
      </c>
      <c r="K817" s="109">
        <f t="shared" ref="K817:K834" si="658">VLOOKUP(E817,REMU,10,0)</f>
        <v>5</v>
      </c>
      <c r="L817" s="109">
        <f t="shared" ref="L817:L834" si="659">SUM(G817:K817)</f>
        <v>1027.93</v>
      </c>
      <c r="M817" s="109">
        <f t="shared" ref="M817:M834" si="660">VLOOKUP(E817,REMU,12,0)</f>
        <v>112.65</v>
      </c>
      <c r="N817" s="109">
        <f t="shared" ref="N817:N834" si="661">VLOOKUP(E817,REMU,13,0)</f>
        <v>100</v>
      </c>
      <c r="O817" s="109">
        <f t="shared" ref="O817:O834" si="662">VLOOKUP(E817,REMU,19,0)</f>
        <v>120</v>
      </c>
      <c r="P817" s="109">
        <f t="shared" ref="P817:P834" si="663">VLOOKUP(E817,REMU,16,0)</f>
        <v>174.5</v>
      </c>
      <c r="Q817" s="109">
        <f t="shared" ref="Q817:Q834" si="664">VLOOKUP(E817,REMU,17,0)</f>
        <v>202.42</v>
      </c>
      <c r="R817" s="109">
        <f t="shared" ref="R817:R834" si="665">VLOOKUP(E817,REMU,18,0)</f>
        <v>234.81</v>
      </c>
      <c r="S817" s="109">
        <f t="shared" ref="S817:S834" si="666">VLOOKUP(E817,DSUP,2,FALSE)</f>
        <v>250</v>
      </c>
      <c r="T817" s="109">
        <f t="shared" ref="T817:T834" si="667">IF(F817="VACANTE",0,VLOOKUP(F817,HOMO,8,0))</f>
        <v>655.53</v>
      </c>
      <c r="U817" s="109">
        <f t="shared" ref="U817:U834" si="668">IF(D817=0,0,VLOOKUP(E817,HCATE,2,0))</f>
        <v>1200</v>
      </c>
      <c r="V817" s="109">
        <f t="shared" ref="V817:V834" si="669">+IF(D817=0,0,(VLOOKUP(E817,CATE,2,0)-L817-SUM(M817:U817)))</f>
        <v>2629.48</v>
      </c>
      <c r="W817" s="109">
        <f t="shared" ref="W817:W834" si="670">+L817+SUM(M817:V817)</f>
        <v>6707.32</v>
      </c>
      <c r="X817" s="112"/>
      <c r="Y817" s="112"/>
    </row>
    <row r="818" spans="1:25" s="262" customFormat="1">
      <c r="A818" s="179">
        <v>607</v>
      </c>
      <c r="B818" s="106"/>
      <c r="C818" s="106">
        <v>1</v>
      </c>
      <c r="D818" s="106">
        <v>1</v>
      </c>
      <c r="E818" s="107" t="s">
        <v>156</v>
      </c>
      <c r="F818" s="108" t="s">
        <v>1570</v>
      </c>
      <c r="G818" s="109">
        <f t="shared" si="654"/>
        <v>50</v>
      </c>
      <c r="H818" s="109">
        <f t="shared" si="655"/>
        <v>48.24</v>
      </c>
      <c r="I818" s="109">
        <f t="shared" si="656"/>
        <v>0</v>
      </c>
      <c r="J818" s="239">
        <f t="shared" si="657"/>
        <v>924.69</v>
      </c>
      <c r="K818" s="109">
        <f t="shared" si="658"/>
        <v>5</v>
      </c>
      <c r="L818" s="109">
        <f t="shared" si="659"/>
        <v>1027.93</v>
      </c>
      <c r="M818" s="109">
        <f t="shared" si="660"/>
        <v>112.65</v>
      </c>
      <c r="N818" s="109">
        <f t="shared" si="661"/>
        <v>100</v>
      </c>
      <c r="O818" s="109">
        <f t="shared" si="662"/>
        <v>120</v>
      </c>
      <c r="P818" s="109">
        <f t="shared" si="663"/>
        <v>174.5</v>
      </c>
      <c r="Q818" s="109">
        <f t="shared" si="664"/>
        <v>202.42</v>
      </c>
      <c r="R818" s="109">
        <f t="shared" si="665"/>
        <v>234.81</v>
      </c>
      <c r="S818" s="109">
        <f t="shared" si="666"/>
        <v>250</v>
      </c>
      <c r="T818" s="109">
        <f t="shared" si="667"/>
        <v>645.41</v>
      </c>
      <c r="U818" s="109">
        <f t="shared" si="668"/>
        <v>1200</v>
      </c>
      <c r="V818" s="109">
        <f t="shared" si="669"/>
        <v>2639.6</v>
      </c>
      <c r="W818" s="109">
        <f t="shared" si="670"/>
        <v>6707.32</v>
      </c>
      <c r="X818" s="112"/>
      <c r="Y818" s="112"/>
    </row>
    <row r="819" spans="1:25" s="262" customFormat="1">
      <c r="A819" s="179">
        <v>608</v>
      </c>
      <c r="B819" s="106"/>
      <c r="C819" s="106">
        <v>1</v>
      </c>
      <c r="D819" s="106">
        <v>1</v>
      </c>
      <c r="E819" s="107" t="s">
        <v>157</v>
      </c>
      <c r="F819" s="108" t="s">
        <v>1714</v>
      </c>
      <c r="G819" s="109">
        <f t="shared" si="654"/>
        <v>50</v>
      </c>
      <c r="H819" s="109">
        <f t="shared" si="655"/>
        <v>39.299999999999997</v>
      </c>
      <c r="I819" s="109">
        <f t="shared" si="656"/>
        <v>0</v>
      </c>
      <c r="J819" s="239">
        <f t="shared" si="657"/>
        <v>684.63</v>
      </c>
      <c r="K819" s="109">
        <f t="shared" si="658"/>
        <v>5</v>
      </c>
      <c r="L819" s="109">
        <f t="shared" si="659"/>
        <v>778.93</v>
      </c>
      <c r="M819" s="109">
        <f t="shared" si="660"/>
        <v>95.75</v>
      </c>
      <c r="N819" s="109">
        <f t="shared" si="661"/>
        <v>100</v>
      </c>
      <c r="O819" s="109">
        <f t="shared" si="662"/>
        <v>120</v>
      </c>
      <c r="P819" s="109">
        <f t="shared" si="663"/>
        <v>131.96</v>
      </c>
      <c r="Q819" s="109">
        <f t="shared" si="664"/>
        <v>153.07</v>
      </c>
      <c r="R819" s="109">
        <f t="shared" si="665"/>
        <v>177.57</v>
      </c>
      <c r="S819" s="109">
        <f t="shared" si="666"/>
        <v>250</v>
      </c>
      <c r="T819" s="109">
        <f t="shared" si="667"/>
        <v>633.84</v>
      </c>
      <c r="U819" s="109">
        <f t="shared" si="668"/>
        <v>1170</v>
      </c>
      <c r="V819" s="109">
        <f t="shared" si="669"/>
        <v>3096.2</v>
      </c>
      <c r="W819" s="109">
        <f t="shared" si="670"/>
        <v>6707.32</v>
      </c>
      <c r="X819" s="112"/>
      <c r="Y819" s="112"/>
    </row>
    <row r="820" spans="1:25" s="262" customFormat="1">
      <c r="A820" s="179">
        <v>584</v>
      </c>
      <c r="B820" s="106"/>
      <c r="C820" s="106">
        <v>1</v>
      </c>
      <c r="D820" s="106">
        <v>1</v>
      </c>
      <c r="E820" s="107" t="s">
        <v>648</v>
      </c>
      <c r="F820" s="108" t="s">
        <v>234</v>
      </c>
      <c r="G820" s="109">
        <f>VLOOKUP(E820,REMU,3,0)</f>
        <v>12.5</v>
      </c>
      <c r="H820" s="109">
        <f>VLOOKUP(E820,REMU,4,0)</f>
        <v>10.08</v>
      </c>
      <c r="I820" s="109">
        <f>VLOOKUP(E820,REMU,8,0)</f>
        <v>0</v>
      </c>
      <c r="J820" s="239">
        <f>VLOOKUP(E820,REMU,7,0)</f>
        <v>240.9</v>
      </c>
      <c r="K820" s="109">
        <f>VLOOKUP(E820,REMU,10,0)</f>
        <v>0</v>
      </c>
      <c r="L820" s="109">
        <f>SUM(G820:K820)</f>
        <v>263.48</v>
      </c>
      <c r="M820" s="109">
        <f>VLOOKUP(E820,REMU,12,0)</f>
        <v>28.16</v>
      </c>
      <c r="N820" s="109">
        <f>VLOOKUP(E820,REMU,13,0)</f>
        <v>100</v>
      </c>
      <c r="O820" s="109">
        <f>VLOOKUP(E820,REMU,19,0)</f>
        <v>50</v>
      </c>
      <c r="P820" s="109">
        <f>VLOOKUP(E820,REMU,16,0)</f>
        <v>44.67</v>
      </c>
      <c r="Q820" s="109">
        <f>VLOOKUP(E820,REMU,17,0)</f>
        <v>51.81</v>
      </c>
      <c r="R820" s="109">
        <f>VLOOKUP(E820,REMU,18,0)</f>
        <v>60.1</v>
      </c>
      <c r="S820" s="109">
        <f>VLOOKUP(E820,DSUP,2,FALSE)</f>
        <v>140</v>
      </c>
      <c r="T820" s="310">
        <v>16.3</v>
      </c>
      <c r="U820" s="310">
        <v>293</v>
      </c>
      <c r="V820" s="109">
        <f t="shared" si="669"/>
        <v>629.30999999999995</v>
      </c>
      <c r="W820" s="109">
        <f>+L820+SUM(M820:V820)</f>
        <v>1676.83</v>
      </c>
      <c r="X820" s="112"/>
      <c r="Y820" s="112"/>
    </row>
    <row r="821" spans="1:25" s="262" customFormat="1">
      <c r="A821" s="179">
        <v>610</v>
      </c>
      <c r="B821" s="106"/>
      <c r="C821" s="106">
        <v>1</v>
      </c>
      <c r="D821" s="106">
        <v>1</v>
      </c>
      <c r="E821" s="107" t="s">
        <v>157</v>
      </c>
      <c r="F821" s="108" t="s">
        <v>232</v>
      </c>
      <c r="G821" s="109">
        <f t="shared" si="654"/>
        <v>50</v>
      </c>
      <c r="H821" s="109">
        <f t="shared" si="655"/>
        <v>39.299999999999997</v>
      </c>
      <c r="I821" s="109">
        <f t="shared" si="656"/>
        <v>0</v>
      </c>
      <c r="J821" s="239">
        <f t="shared" si="657"/>
        <v>684.63</v>
      </c>
      <c r="K821" s="109">
        <f t="shared" si="658"/>
        <v>5</v>
      </c>
      <c r="L821" s="109">
        <f t="shared" si="659"/>
        <v>778.93</v>
      </c>
      <c r="M821" s="109">
        <f t="shared" si="660"/>
        <v>95.75</v>
      </c>
      <c r="N821" s="109">
        <f t="shared" si="661"/>
        <v>100</v>
      </c>
      <c r="O821" s="109">
        <f t="shared" si="662"/>
        <v>120</v>
      </c>
      <c r="P821" s="109">
        <f t="shared" si="663"/>
        <v>131.96</v>
      </c>
      <c r="Q821" s="109">
        <f t="shared" si="664"/>
        <v>153.07</v>
      </c>
      <c r="R821" s="109">
        <f t="shared" si="665"/>
        <v>177.57</v>
      </c>
      <c r="S821" s="109">
        <f t="shared" si="666"/>
        <v>250</v>
      </c>
      <c r="T821" s="109">
        <f t="shared" si="667"/>
        <v>631.16</v>
      </c>
      <c r="U821" s="109">
        <f t="shared" si="668"/>
        <v>1170</v>
      </c>
      <c r="V821" s="109">
        <f t="shared" si="669"/>
        <v>3098.88</v>
      </c>
      <c r="W821" s="109">
        <f t="shared" si="670"/>
        <v>6707.32</v>
      </c>
      <c r="X821" s="112"/>
      <c r="Y821" s="112"/>
    </row>
    <row r="822" spans="1:25" s="262" customFormat="1">
      <c r="A822" s="179">
        <v>611</v>
      </c>
      <c r="B822" s="106"/>
      <c r="C822" s="106">
        <v>1</v>
      </c>
      <c r="D822" s="106">
        <v>1</v>
      </c>
      <c r="E822" s="107" t="s">
        <v>157</v>
      </c>
      <c r="F822" s="108" t="s">
        <v>660</v>
      </c>
      <c r="G822" s="109">
        <f t="shared" si="654"/>
        <v>50</v>
      </c>
      <c r="H822" s="109">
        <f t="shared" si="655"/>
        <v>39.299999999999997</v>
      </c>
      <c r="I822" s="109">
        <f t="shared" si="656"/>
        <v>0</v>
      </c>
      <c r="J822" s="239">
        <f t="shared" si="657"/>
        <v>684.63</v>
      </c>
      <c r="K822" s="109">
        <f t="shared" si="658"/>
        <v>5</v>
      </c>
      <c r="L822" s="109">
        <f t="shared" si="659"/>
        <v>778.93</v>
      </c>
      <c r="M822" s="109">
        <f t="shared" si="660"/>
        <v>95.75</v>
      </c>
      <c r="N822" s="109">
        <f t="shared" si="661"/>
        <v>100</v>
      </c>
      <c r="O822" s="109">
        <f t="shared" si="662"/>
        <v>120</v>
      </c>
      <c r="P822" s="109">
        <f t="shared" si="663"/>
        <v>131.96</v>
      </c>
      <c r="Q822" s="109">
        <f t="shared" si="664"/>
        <v>153.07</v>
      </c>
      <c r="R822" s="109">
        <f t="shared" si="665"/>
        <v>177.57</v>
      </c>
      <c r="S822" s="109">
        <f t="shared" si="666"/>
        <v>250</v>
      </c>
      <c r="T822" s="109">
        <f t="shared" si="667"/>
        <v>638.54</v>
      </c>
      <c r="U822" s="109">
        <f t="shared" si="668"/>
        <v>1170</v>
      </c>
      <c r="V822" s="109">
        <f t="shared" si="669"/>
        <v>3091.5</v>
      </c>
      <c r="W822" s="109">
        <f t="shared" si="670"/>
        <v>6707.32</v>
      </c>
      <c r="X822" s="112"/>
      <c r="Y822" s="112"/>
    </row>
    <row r="823" spans="1:25" s="262" customFormat="1">
      <c r="A823" s="179">
        <v>612</v>
      </c>
      <c r="B823" s="106"/>
      <c r="C823" s="106">
        <v>1</v>
      </c>
      <c r="D823" s="106">
        <v>1</v>
      </c>
      <c r="E823" s="107" t="s">
        <v>160</v>
      </c>
      <c r="F823" s="108" t="s">
        <v>233</v>
      </c>
      <c r="G823" s="109">
        <f t="shared" si="654"/>
        <v>50</v>
      </c>
      <c r="H823" s="109">
        <f t="shared" si="655"/>
        <v>32.17</v>
      </c>
      <c r="I823" s="109">
        <f t="shared" si="656"/>
        <v>0</v>
      </c>
      <c r="J823" s="239">
        <f t="shared" si="657"/>
        <v>587.77</v>
      </c>
      <c r="K823" s="109">
        <f t="shared" si="658"/>
        <v>5</v>
      </c>
      <c r="L823" s="109">
        <f t="shared" si="659"/>
        <v>674.94</v>
      </c>
      <c r="M823" s="109">
        <f t="shared" si="660"/>
        <v>81.39</v>
      </c>
      <c r="N823" s="109">
        <f t="shared" si="661"/>
        <v>100</v>
      </c>
      <c r="O823" s="109">
        <f t="shared" si="662"/>
        <v>110</v>
      </c>
      <c r="P823" s="109">
        <f t="shared" si="663"/>
        <v>113.02</v>
      </c>
      <c r="Q823" s="109">
        <f t="shared" si="664"/>
        <v>131.11000000000001</v>
      </c>
      <c r="R823" s="109">
        <f t="shared" si="665"/>
        <v>152.08000000000001</v>
      </c>
      <c r="S823" s="109">
        <f t="shared" si="666"/>
        <v>210</v>
      </c>
      <c r="T823" s="109">
        <f t="shared" si="667"/>
        <v>129.1</v>
      </c>
      <c r="U823" s="109">
        <f t="shared" si="668"/>
        <v>560</v>
      </c>
      <c r="V823" s="109">
        <f t="shared" si="669"/>
        <v>746.36</v>
      </c>
      <c r="W823" s="109">
        <f t="shared" si="670"/>
        <v>3008</v>
      </c>
      <c r="X823" s="112"/>
      <c r="Y823" s="112"/>
    </row>
    <row r="824" spans="1:25" s="262" customFormat="1">
      <c r="A824" s="179">
        <v>613</v>
      </c>
      <c r="B824" s="106"/>
      <c r="C824" s="106">
        <v>1</v>
      </c>
      <c r="D824" s="106">
        <v>1</v>
      </c>
      <c r="E824" s="107" t="s">
        <v>160</v>
      </c>
      <c r="F824" s="108" t="s">
        <v>1089</v>
      </c>
      <c r="G824" s="109">
        <f t="shared" si="654"/>
        <v>50</v>
      </c>
      <c r="H824" s="109">
        <f t="shared" si="655"/>
        <v>32.17</v>
      </c>
      <c r="I824" s="109">
        <f t="shared" si="656"/>
        <v>0</v>
      </c>
      <c r="J824" s="239">
        <f t="shared" si="657"/>
        <v>587.77</v>
      </c>
      <c r="K824" s="109">
        <f t="shared" si="658"/>
        <v>5</v>
      </c>
      <c r="L824" s="109">
        <f t="shared" si="659"/>
        <v>674.94</v>
      </c>
      <c r="M824" s="109">
        <f t="shared" si="660"/>
        <v>81.39</v>
      </c>
      <c r="N824" s="109">
        <f t="shared" si="661"/>
        <v>100</v>
      </c>
      <c r="O824" s="109">
        <f t="shared" si="662"/>
        <v>110</v>
      </c>
      <c r="P824" s="109">
        <f t="shared" si="663"/>
        <v>113.02</v>
      </c>
      <c r="Q824" s="109">
        <f t="shared" si="664"/>
        <v>131.11000000000001</v>
      </c>
      <c r="R824" s="109">
        <f t="shared" si="665"/>
        <v>152.08000000000001</v>
      </c>
      <c r="S824" s="109">
        <f t="shared" si="666"/>
        <v>210</v>
      </c>
      <c r="T824" s="109">
        <f t="shared" si="667"/>
        <v>275.57</v>
      </c>
      <c r="U824" s="109">
        <f t="shared" si="668"/>
        <v>560</v>
      </c>
      <c r="V824" s="109">
        <f t="shared" si="669"/>
        <v>599.89</v>
      </c>
      <c r="W824" s="109">
        <f t="shared" si="670"/>
        <v>3008</v>
      </c>
      <c r="X824" s="112"/>
      <c r="Y824" s="112"/>
    </row>
    <row r="825" spans="1:25" s="262" customFormat="1">
      <c r="A825" s="179">
        <v>971</v>
      </c>
      <c r="B825" s="106"/>
      <c r="C825" s="106">
        <v>1</v>
      </c>
      <c r="D825" s="106">
        <v>1</v>
      </c>
      <c r="E825" s="107" t="s">
        <v>647</v>
      </c>
      <c r="F825" s="108" t="s">
        <v>1138</v>
      </c>
      <c r="G825" s="109">
        <f t="shared" si="654"/>
        <v>25</v>
      </c>
      <c r="H825" s="109">
        <f t="shared" si="655"/>
        <v>17.36</v>
      </c>
      <c r="I825" s="109">
        <f t="shared" si="656"/>
        <v>0</v>
      </c>
      <c r="J825" s="239">
        <f t="shared" si="657"/>
        <v>412.6</v>
      </c>
      <c r="K825" s="109">
        <f t="shared" si="658"/>
        <v>0</v>
      </c>
      <c r="L825" s="109">
        <f t="shared" si="659"/>
        <v>454.96</v>
      </c>
      <c r="M825" s="109">
        <f t="shared" si="660"/>
        <v>47.88</v>
      </c>
      <c r="N825" s="109">
        <f t="shared" si="661"/>
        <v>100</v>
      </c>
      <c r="O825" s="109">
        <f t="shared" si="662"/>
        <v>40</v>
      </c>
      <c r="P825" s="109">
        <f t="shared" si="663"/>
        <v>76.459999999999994</v>
      </c>
      <c r="Q825" s="109">
        <f t="shared" si="664"/>
        <v>88.69</v>
      </c>
      <c r="R825" s="109">
        <f t="shared" si="665"/>
        <v>102.88</v>
      </c>
      <c r="S825" s="109">
        <f t="shared" si="666"/>
        <v>110</v>
      </c>
      <c r="T825" s="109">
        <f t="shared" si="667"/>
        <v>0.24</v>
      </c>
      <c r="U825" s="109">
        <v>140</v>
      </c>
      <c r="V825" s="109">
        <f t="shared" si="669"/>
        <v>342.89</v>
      </c>
      <c r="W825" s="109">
        <f t="shared" si="670"/>
        <v>1504</v>
      </c>
      <c r="X825" s="112"/>
      <c r="Y825" s="112"/>
    </row>
    <row r="826" spans="1:25" s="262" customFormat="1">
      <c r="A826" s="179">
        <v>972</v>
      </c>
      <c r="B826" s="106"/>
      <c r="C826" s="106">
        <v>1</v>
      </c>
      <c r="D826" s="106">
        <v>2</v>
      </c>
      <c r="E826" s="107" t="s">
        <v>646</v>
      </c>
      <c r="F826" s="262" t="s">
        <v>364</v>
      </c>
      <c r="G826" s="109">
        <f t="shared" si="654"/>
        <v>12.5</v>
      </c>
      <c r="H826" s="109">
        <f t="shared" si="655"/>
        <v>8.68</v>
      </c>
      <c r="I826" s="109">
        <f t="shared" si="656"/>
        <v>0</v>
      </c>
      <c r="J826" s="239">
        <f t="shared" si="657"/>
        <v>206.3</v>
      </c>
      <c r="K826" s="109">
        <f t="shared" si="658"/>
        <v>0</v>
      </c>
      <c r="L826" s="109">
        <f t="shared" si="659"/>
        <v>227.48</v>
      </c>
      <c r="M826" s="109">
        <f t="shared" si="660"/>
        <v>23.94</v>
      </c>
      <c r="N826" s="109">
        <f t="shared" si="661"/>
        <v>100</v>
      </c>
      <c r="O826" s="109">
        <f t="shared" si="662"/>
        <v>40</v>
      </c>
      <c r="P826" s="109">
        <f t="shared" si="663"/>
        <v>38.229999999999997</v>
      </c>
      <c r="Q826" s="109">
        <f t="shared" si="664"/>
        <v>44.35</v>
      </c>
      <c r="R826" s="109">
        <f t="shared" si="665"/>
        <v>51.44</v>
      </c>
      <c r="S826" s="109">
        <f t="shared" si="666"/>
        <v>55</v>
      </c>
      <c r="T826" s="109">
        <f>IF(F826="VACANTE",0,VLOOKUP(F826,HOMO,8,0))</f>
        <v>0</v>
      </c>
      <c r="U826" s="109">
        <f t="shared" si="668"/>
        <v>140</v>
      </c>
      <c r="V826" s="109">
        <f t="shared" si="669"/>
        <v>31.56</v>
      </c>
      <c r="W826" s="109">
        <f t="shared" si="670"/>
        <v>752</v>
      </c>
      <c r="X826" s="112"/>
      <c r="Y826" s="112"/>
    </row>
    <row r="827" spans="1:25" s="262" customFormat="1">
      <c r="A827" s="179">
        <v>589</v>
      </c>
      <c r="B827" s="106"/>
      <c r="C827" s="106">
        <v>1</v>
      </c>
      <c r="D827" s="106">
        <v>1</v>
      </c>
      <c r="E827" s="107" t="s">
        <v>160</v>
      </c>
      <c r="F827" s="108" t="s">
        <v>1308</v>
      </c>
      <c r="G827" s="109">
        <f>VLOOKUP(E827,REMU,3,0)</f>
        <v>50</v>
      </c>
      <c r="H827" s="109">
        <f>VLOOKUP(E827,REMU,4,0)</f>
        <v>32.17</v>
      </c>
      <c r="I827" s="109">
        <f>VLOOKUP(E827,REMU,8,0)</f>
        <v>0</v>
      </c>
      <c r="J827" s="239">
        <f>VLOOKUP(E827,REMU,7,0)</f>
        <v>587.77</v>
      </c>
      <c r="K827" s="109">
        <f>VLOOKUP(E827,REMU,10,0)</f>
        <v>5</v>
      </c>
      <c r="L827" s="109">
        <f>SUM(G827:K827)</f>
        <v>674.94</v>
      </c>
      <c r="M827" s="109">
        <f>VLOOKUP(E827,REMU,12,0)</f>
        <v>81.39</v>
      </c>
      <c r="N827" s="109">
        <f>VLOOKUP(E827,REMU,13,0)</f>
        <v>100</v>
      </c>
      <c r="O827" s="109">
        <f>VLOOKUP(E827,REMU,19,0)</f>
        <v>110</v>
      </c>
      <c r="P827" s="109">
        <f>VLOOKUP(E827,REMU,16,0)</f>
        <v>113.02</v>
      </c>
      <c r="Q827" s="109">
        <f>VLOOKUP(E827,REMU,17,0)</f>
        <v>131.11000000000001</v>
      </c>
      <c r="R827" s="109">
        <f>VLOOKUP(E827,REMU,18,0)</f>
        <v>152.08000000000001</v>
      </c>
      <c r="S827" s="109">
        <f>VLOOKUP(E827,DSUP,2,FALSE)</f>
        <v>210</v>
      </c>
      <c r="T827" s="109">
        <f>IF(F827="VACANTE",0,VLOOKUP(F827,HOMO,8,0))</f>
        <v>18.46</v>
      </c>
      <c r="U827" s="109">
        <f t="shared" si="668"/>
        <v>560</v>
      </c>
      <c r="V827" s="109">
        <f t="shared" si="669"/>
        <v>857</v>
      </c>
      <c r="W827" s="109">
        <f>+L827+SUM(M827:V827)</f>
        <v>3008</v>
      </c>
      <c r="X827" s="112"/>
      <c r="Y827" s="112"/>
    </row>
    <row r="828" spans="1:25" s="262" customFormat="1">
      <c r="A828" s="179">
        <v>614</v>
      </c>
      <c r="B828" s="106"/>
      <c r="C828" s="106">
        <v>1</v>
      </c>
      <c r="D828" s="106">
        <v>2</v>
      </c>
      <c r="E828" s="107" t="s">
        <v>161</v>
      </c>
      <c r="F828" s="108" t="s">
        <v>364</v>
      </c>
      <c r="G828" s="109">
        <f t="shared" si="654"/>
        <v>50</v>
      </c>
      <c r="H828" s="109">
        <f t="shared" si="655"/>
        <v>23.41</v>
      </c>
      <c r="I828" s="109">
        <f t="shared" si="656"/>
        <v>0</v>
      </c>
      <c r="J828" s="239">
        <f t="shared" si="657"/>
        <v>492.53</v>
      </c>
      <c r="K828" s="109">
        <f t="shared" si="658"/>
        <v>5</v>
      </c>
      <c r="L828" s="109">
        <f t="shared" si="659"/>
        <v>570.94000000000005</v>
      </c>
      <c r="M828" s="109">
        <f t="shared" si="660"/>
        <v>69.180000000000007</v>
      </c>
      <c r="N828" s="109">
        <f t="shared" si="661"/>
        <v>100</v>
      </c>
      <c r="O828" s="109">
        <f t="shared" si="662"/>
        <v>105</v>
      </c>
      <c r="P828" s="109">
        <f t="shared" si="663"/>
        <v>94.43</v>
      </c>
      <c r="Q828" s="109">
        <f t="shared" si="664"/>
        <v>109.54</v>
      </c>
      <c r="R828" s="109">
        <f t="shared" si="665"/>
        <v>127.06</v>
      </c>
      <c r="S828" s="109">
        <f t="shared" si="666"/>
        <v>180</v>
      </c>
      <c r="T828" s="109">
        <f t="shared" si="667"/>
        <v>0</v>
      </c>
      <c r="U828" s="109">
        <f t="shared" si="668"/>
        <v>280</v>
      </c>
      <c r="V828" s="109">
        <f t="shared" si="669"/>
        <v>371.85</v>
      </c>
      <c r="W828" s="109">
        <f t="shared" si="670"/>
        <v>2008</v>
      </c>
      <c r="X828" s="112"/>
      <c r="Y828" s="112"/>
    </row>
    <row r="829" spans="1:25" s="262" customFormat="1">
      <c r="A829" s="179">
        <v>615</v>
      </c>
      <c r="B829" s="106"/>
      <c r="C829" s="106">
        <v>1</v>
      </c>
      <c r="D829" s="106">
        <v>1</v>
      </c>
      <c r="E829" s="107" t="s">
        <v>161</v>
      </c>
      <c r="F829" s="108" t="s">
        <v>1196</v>
      </c>
      <c r="G829" s="109">
        <f t="shared" si="654"/>
        <v>50</v>
      </c>
      <c r="H829" s="109">
        <f t="shared" si="655"/>
        <v>23.41</v>
      </c>
      <c r="I829" s="109">
        <f t="shared" si="656"/>
        <v>0</v>
      </c>
      <c r="J829" s="239">
        <f t="shared" si="657"/>
        <v>492.53</v>
      </c>
      <c r="K829" s="109">
        <f t="shared" si="658"/>
        <v>5</v>
      </c>
      <c r="L829" s="109">
        <f t="shared" si="659"/>
        <v>570.94000000000005</v>
      </c>
      <c r="M829" s="109">
        <f t="shared" si="660"/>
        <v>69.180000000000007</v>
      </c>
      <c r="N829" s="109">
        <f t="shared" si="661"/>
        <v>100</v>
      </c>
      <c r="O829" s="109">
        <f t="shared" si="662"/>
        <v>105</v>
      </c>
      <c r="P829" s="109">
        <f t="shared" si="663"/>
        <v>94.43</v>
      </c>
      <c r="Q829" s="109">
        <f t="shared" si="664"/>
        <v>109.54</v>
      </c>
      <c r="R829" s="109">
        <f t="shared" si="665"/>
        <v>127.06</v>
      </c>
      <c r="S829" s="109">
        <f t="shared" si="666"/>
        <v>180</v>
      </c>
      <c r="T829" s="109">
        <f t="shared" si="667"/>
        <v>126.37</v>
      </c>
      <c r="U829" s="109">
        <f t="shared" si="668"/>
        <v>280</v>
      </c>
      <c r="V829" s="109">
        <f t="shared" si="669"/>
        <v>245.48</v>
      </c>
      <c r="W829" s="109">
        <f t="shared" si="670"/>
        <v>2008</v>
      </c>
      <c r="X829" s="112"/>
      <c r="Y829" s="112"/>
    </row>
    <row r="830" spans="1:25" s="262" customFormat="1">
      <c r="A830" s="179">
        <v>617</v>
      </c>
      <c r="B830" s="106"/>
      <c r="C830" s="106">
        <v>1</v>
      </c>
      <c r="D830" s="106">
        <v>2</v>
      </c>
      <c r="E830" s="107" t="s">
        <v>644</v>
      </c>
      <c r="F830" s="108" t="s">
        <v>364</v>
      </c>
      <c r="G830" s="109">
        <f t="shared" si="654"/>
        <v>25</v>
      </c>
      <c r="H830" s="109">
        <f t="shared" si="655"/>
        <v>14.37</v>
      </c>
      <c r="I830" s="109">
        <f t="shared" si="656"/>
        <v>0</v>
      </c>
      <c r="J830" s="239">
        <f t="shared" si="657"/>
        <v>343.6</v>
      </c>
      <c r="K830" s="109">
        <f t="shared" si="658"/>
        <v>0</v>
      </c>
      <c r="L830" s="109">
        <f t="shared" si="659"/>
        <v>382.97</v>
      </c>
      <c r="M830" s="109">
        <f t="shared" si="660"/>
        <v>40.700000000000003</v>
      </c>
      <c r="N830" s="109">
        <f t="shared" si="661"/>
        <v>100</v>
      </c>
      <c r="O830" s="109">
        <f t="shared" si="662"/>
        <v>30</v>
      </c>
      <c r="P830" s="109">
        <f t="shared" si="663"/>
        <v>63.79</v>
      </c>
      <c r="Q830" s="109">
        <f t="shared" si="664"/>
        <v>74</v>
      </c>
      <c r="R830" s="109">
        <f t="shared" si="665"/>
        <v>85.84</v>
      </c>
      <c r="S830" s="109">
        <f t="shared" si="666"/>
        <v>80</v>
      </c>
      <c r="T830" s="109">
        <f t="shared" si="667"/>
        <v>0</v>
      </c>
      <c r="U830" s="109">
        <f t="shared" si="668"/>
        <v>140</v>
      </c>
      <c r="V830" s="109">
        <f t="shared" si="669"/>
        <v>6.7</v>
      </c>
      <c r="W830" s="109">
        <f t="shared" si="670"/>
        <v>1004</v>
      </c>
      <c r="X830" s="112"/>
      <c r="Y830" s="112"/>
    </row>
    <row r="831" spans="1:25" s="262" customFormat="1">
      <c r="A831" s="179">
        <v>618</v>
      </c>
      <c r="B831" s="106"/>
      <c r="C831" s="106">
        <v>1</v>
      </c>
      <c r="D831" s="106">
        <v>1</v>
      </c>
      <c r="E831" s="107" t="s">
        <v>644</v>
      </c>
      <c r="F831" s="108" t="s">
        <v>1771</v>
      </c>
      <c r="G831" s="109">
        <f t="shared" si="654"/>
        <v>25</v>
      </c>
      <c r="H831" s="109">
        <f t="shared" si="655"/>
        <v>14.37</v>
      </c>
      <c r="I831" s="109">
        <f t="shared" si="656"/>
        <v>0</v>
      </c>
      <c r="J831" s="239">
        <f t="shared" si="657"/>
        <v>343.6</v>
      </c>
      <c r="K831" s="109">
        <f t="shared" si="658"/>
        <v>0</v>
      </c>
      <c r="L831" s="109">
        <f t="shared" si="659"/>
        <v>382.97</v>
      </c>
      <c r="M831" s="109">
        <f t="shared" si="660"/>
        <v>40.700000000000003</v>
      </c>
      <c r="N831" s="109">
        <f t="shared" si="661"/>
        <v>100</v>
      </c>
      <c r="O831" s="109">
        <f t="shared" si="662"/>
        <v>30</v>
      </c>
      <c r="P831" s="109">
        <f t="shared" si="663"/>
        <v>63.79</v>
      </c>
      <c r="Q831" s="109">
        <f t="shared" si="664"/>
        <v>74</v>
      </c>
      <c r="R831" s="109">
        <f t="shared" si="665"/>
        <v>85.84</v>
      </c>
      <c r="S831" s="109">
        <f t="shared" si="666"/>
        <v>80</v>
      </c>
      <c r="T831" s="109">
        <f t="shared" si="667"/>
        <v>0</v>
      </c>
      <c r="U831" s="109">
        <f t="shared" si="668"/>
        <v>140</v>
      </c>
      <c r="V831" s="109">
        <f t="shared" si="669"/>
        <v>6.7</v>
      </c>
      <c r="W831" s="109">
        <f t="shared" si="670"/>
        <v>1004</v>
      </c>
      <c r="X831" s="112"/>
      <c r="Y831" s="112"/>
    </row>
    <row r="832" spans="1:25" s="262" customFormat="1">
      <c r="A832" s="179">
        <v>1025</v>
      </c>
      <c r="B832" s="106"/>
      <c r="C832" s="106">
        <v>1</v>
      </c>
      <c r="D832" s="106">
        <v>0</v>
      </c>
      <c r="E832" s="107" t="s">
        <v>652</v>
      </c>
      <c r="F832" s="108" t="s">
        <v>364</v>
      </c>
      <c r="G832" s="109">
        <v>10</v>
      </c>
      <c r="H832" s="109">
        <v>6.2</v>
      </c>
      <c r="I832" s="109">
        <v>0</v>
      </c>
      <c r="J832" s="239">
        <v>137.4</v>
      </c>
      <c r="K832" s="109">
        <v>0</v>
      </c>
      <c r="L832" s="109">
        <v>153.19999999999999</v>
      </c>
      <c r="M832" s="109">
        <v>15.3</v>
      </c>
      <c r="N832" s="109">
        <v>100</v>
      </c>
      <c r="O832" s="109">
        <v>16</v>
      </c>
      <c r="P832" s="109">
        <v>25.5</v>
      </c>
      <c r="Q832" s="109">
        <v>28.6</v>
      </c>
      <c r="R832" s="109">
        <v>32.299999999999997</v>
      </c>
      <c r="S832" s="109">
        <v>32</v>
      </c>
      <c r="T832" s="109">
        <v>0</v>
      </c>
      <c r="U832" s="109">
        <v>0</v>
      </c>
      <c r="V832" s="109">
        <f t="shared" si="669"/>
        <v>0</v>
      </c>
      <c r="W832" s="109">
        <f t="shared" si="670"/>
        <v>402.9</v>
      </c>
      <c r="X832" s="112"/>
      <c r="Y832" s="112"/>
    </row>
    <row r="833" spans="1:25" s="262" customFormat="1">
      <c r="A833" s="179">
        <v>1026</v>
      </c>
      <c r="B833" s="106"/>
      <c r="C833" s="106">
        <v>1</v>
      </c>
      <c r="D833" s="106">
        <v>0</v>
      </c>
      <c r="E833" s="107" t="s">
        <v>652</v>
      </c>
      <c r="F833" s="108" t="s">
        <v>364</v>
      </c>
      <c r="G833" s="109">
        <v>10</v>
      </c>
      <c r="H833" s="109">
        <v>6.2</v>
      </c>
      <c r="I833" s="109">
        <v>0</v>
      </c>
      <c r="J833" s="239">
        <v>137.4</v>
      </c>
      <c r="K833" s="109">
        <v>0</v>
      </c>
      <c r="L833" s="109">
        <v>153.19999999999999</v>
      </c>
      <c r="M833" s="109">
        <v>15.3</v>
      </c>
      <c r="N833" s="109">
        <v>100</v>
      </c>
      <c r="O833" s="109">
        <v>16</v>
      </c>
      <c r="P833" s="109">
        <v>25.5</v>
      </c>
      <c r="Q833" s="109">
        <v>28.6</v>
      </c>
      <c r="R833" s="109">
        <v>32.299999999999997</v>
      </c>
      <c r="S833" s="109">
        <v>32</v>
      </c>
      <c r="T833" s="109">
        <v>0</v>
      </c>
      <c r="U833" s="109">
        <v>0</v>
      </c>
      <c r="V833" s="109">
        <f t="shared" si="669"/>
        <v>0</v>
      </c>
      <c r="W833" s="109">
        <f t="shared" si="670"/>
        <v>402.9</v>
      </c>
      <c r="X833" s="112"/>
      <c r="Y833" s="112"/>
    </row>
    <row r="834" spans="1:25" s="262" customFormat="1">
      <c r="A834" s="179">
        <v>621</v>
      </c>
      <c r="B834" s="106"/>
      <c r="C834" s="106">
        <v>1</v>
      </c>
      <c r="D834" s="106">
        <v>1</v>
      </c>
      <c r="E834" s="107" t="s">
        <v>651</v>
      </c>
      <c r="F834" s="108" t="s">
        <v>1772</v>
      </c>
      <c r="G834" s="109">
        <f t="shared" si="654"/>
        <v>12.5</v>
      </c>
      <c r="H834" s="109">
        <f t="shared" si="655"/>
        <v>7.18</v>
      </c>
      <c r="I834" s="109">
        <f t="shared" si="656"/>
        <v>0</v>
      </c>
      <c r="J834" s="239">
        <f t="shared" si="657"/>
        <v>171.8</v>
      </c>
      <c r="K834" s="109">
        <f t="shared" si="658"/>
        <v>0</v>
      </c>
      <c r="L834" s="109">
        <f t="shared" si="659"/>
        <v>191.48</v>
      </c>
      <c r="M834" s="109">
        <f t="shared" si="660"/>
        <v>20.36</v>
      </c>
      <c r="N834" s="109">
        <f t="shared" si="661"/>
        <v>100</v>
      </c>
      <c r="O834" s="109">
        <f t="shared" si="662"/>
        <v>30</v>
      </c>
      <c r="P834" s="109">
        <f t="shared" si="663"/>
        <v>31.9</v>
      </c>
      <c r="Q834" s="109">
        <f t="shared" si="664"/>
        <v>37</v>
      </c>
      <c r="R834" s="109">
        <f t="shared" si="665"/>
        <v>42.92</v>
      </c>
      <c r="S834" s="109">
        <f t="shared" si="666"/>
        <v>40</v>
      </c>
      <c r="T834" s="109">
        <f t="shared" si="667"/>
        <v>0</v>
      </c>
      <c r="U834" s="109">
        <f t="shared" si="668"/>
        <v>70</v>
      </c>
      <c r="V834" s="109">
        <f t="shared" si="669"/>
        <v>-61.66</v>
      </c>
      <c r="W834" s="109">
        <f t="shared" si="670"/>
        <v>502</v>
      </c>
      <c r="X834" s="112"/>
      <c r="Y834" s="112"/>
    </row>
    <row r="835" spans="1:25" s="262" customFormat="1">
      <c r="A835" s="298"/>
      <c r="B835" s="108"/>
      <c r="C835" s="106">
        <f>SUM(C817:C834)</f>
        <v>18</v>
      </c>
      <c r="D835" s="106">
        <f>COUNTIF(D817:D834,"1")</f>
        <v>13</v>
      </c>
      <c r="E835" s="106"/>
      <c r="F835" s="106" t="s">
        <v>545</v>
      </c>
      <c r="G835" s="239">
        <f t="shared" ref="G835:L835" si="671">SUM(G817:G834)</f>
        <v>632.5</v>
      </c>
      <c r="H835" s="239">
        <f t="shared" si="671"/>
        <v>442.15</v>
      </c>
      <c r="I835" s="239">
        <f t="shared" si="671"/>
        <v>0</v>
      </c>
      <c r="J835" s="239">
        <f t="shared" si="671"/>
        <v>8645.24</v>
      </c>
      <c r="K835" s="239">
        <f t="shared" si="671"/>
        <v>50</v>
      </c>
      <c r="L835" s="239">
        <f t="shared" si="671"/>
        <v>9769.09</v>
      </c>
      <c r="M835" s="239">
        <f t="shared" ref="M835:W835" si="672">SUM(M817:M834)</f>
        <v>1127.42</v>
      </c>
      <c r="N835" s="239">
        <f t="shared" si="672"/>
        <v>1800</v>
      </c>
      <c r="O835" s="239">
        <f t="shared" si="672"/>
        <v>1392</v>
      </c>
      <c r="P835" s="239">
        <f t="shared" si="672"/>
        <v>1642.64</v>
      </c>
      <c r="Q835" s="239">
        <f t="shared" si="672"/>
        <v>1903.51</v>
      </c>
      <c r="R835" s="239">
        <f t="shared" si="672"/>
        <v>2206.31</v>
      </c>
      <c r="S835" s="239">
        <f t="shared" si="672"/>
        <v>2809</v>
      </c>
      <c r="T835" s="239">
        <f t="shared" si="672"/>
        <v>3770.52</v>
      </c>
      <c r="U835" s="239">
        <f t="shared" si="672"/>
        <v>9073</v>
      </c>
      <c r="V835" s="239">
        <f t="shared" ref="V835" si="673">SUM(V817:V834)</f>
        <v>18331.740000000002</v>
      </c>
      <c r="W835" s="239">
        <f t="shared" si="672"/>
        <v>53825.23</v>
      </c>
      <c r="X835" s="112"/>
      <c r="Y835" s="112"/>
    </row>
    <row r="836" spans="1:25" s="262" customFormat="1">
      <c r="A836" s="298" t="s">
        <v>152</v>
      </c>
      <c r="B836" s="108"/>
      <c r="C836" s="106">
        <f>+C835+C812</f>
        <v>47</v>
      </c>
      <c r="D836" s="106">
        <f>+D835+D812</f>
        <v>34</v>
      </c>
      <c r="E836" s="106"/>
      <c r="F836" s="108"/>
      <c r="G836" s="239">
        <f t="shared" ref="G836:W836" si="674">SUM(G835+G812)</f>
        <v>1662.5</v>
      </c>
      <c r="H836" s="239">
        <f t="shared" si="674"/>
        <v>1106.3900000000001</v>
      </c>
      <c r="I836" s="239">
        <f t="shared" si="674"/>
        <v>0</v>
      </c>
      <c r="J836" s="239">
        <f t="shared" si="674"/>
        <v>21508.13</v>
      </c>
      <c r="K836" s="239">
        <f t="shared" si="674"/>
        <v>135</v>
      </c>
      <c r="L836" s="239">
        <f t="shared" si="674"/>
        <v>24410.42</v>
      </c>
      <c r="M836" s="239">
        <f t="shared" si="674"/>
        <v>2851.75</v>
      </c>
      <c r="N836" s="239">
        <f t="shared" si="674"/>
        <v>4600</v>
      </c>
      <c r="O836" s="239">
        <f t="shared" si="674"/>
        <v>3524</v>
      </c>
      <c r="P836" s="239">
        <f t="shared" si="674"/>
        <v>4096.8100000000004</v>
      </c>
      <c r="Q836" s="239">
        <f t="shared" si="674"/>
        <v>4748.43</v>
      </c>
      <c r="R836" s="239">
        <f t="shared" si="674"/>
        <v>5504.63</v>
      </c>
      <c r="S836" s="239">
        <f t="shared" si="674"/>
        <v>7015</v>
      </c>
      <c r="T836" s="239">
        <f t="shared" si="674"/>
        <v>8742.7199999999993</v>
      </c>
      <c r="U836" s="239">
        <f t="shared" si="674"/>
        <v>18732</v>
      </c>
      <c r="V836" s="239">
        <f t="shared" si="674"/>
        <v>44723.839999999997</v>
      </c>
      <c r="W836" s="239">
        <f t="shared" si="674"/>
        <v>128949.6</v>
      </c>
      <c r="X836" s="112"/>
      <c r="Y836" s="112"/>
    </row>
    <row r="837" spans="1:25" s="226" customFormat="1" ht="18.75">
      <c r="A837" s="295" t="s">
        <v>79</v>
      </c>
      <c r="B837" s="241"/>
      <c r="C837" s="244"/>
      <c r="D837" s="244"/>
      <c r="E837" s="244"/>
      <c r="F837" s="241"/>
      <c r="G837" s="248"/>
      <c r="H837" s="246"/>
      <c r="I837" s="246"/>
      <c r="J837" s="247"/>
      <c r="K837" s="248"/>
      <c r="L837" s="248"/>
      <c r="M837" s="248"/>
      <c r="N837" s="248"/>
      <c r="O837" s="248"/>
      <c r="P837" s="248"/>
      <c r="Q837" s="248"/>
      <c r="R837" s="248"/>
      <c r="S837" s="248" t="s">
        <v>587</v>
      </c>
      <c r="T837" s="248"/>
      <c r="U837" s="248"/>
      <c r="V837" s="248"/>
      <c r="W837" s="248"/>
      <c r="X837" s="112"/>
      <c r="Y837" s="112"/>
    </row>
    <row r="838" spans="1:25" s="226" customFormat="1" ht="18.75">
      <c r="A838" s="295" t="s">
        <v>158</v>
      </c>
      <c r="B838" s="326"/>
      <c r="C838" s="241"/>
      <c r="D838" s="241"/>
      <c r="E838" s="244"/>
      <c r="F838" s="241"/>
      <c r="G838" s="248"/>
      <c r="H838" s="246"/>
      <c r="I838" s="246"/>
      <c r="J838" s="247"/>
      <c r="K838" s="248"/>
      <c r="L838" s="248"/>
      <c r="M838" s="248"/>
      <c r="N838" s="248"/>
      <c r="O838" s="248"/>
      <c r="P838" s="248"/>
      <c r="Q838" s="248"/>
      <c r="R838" s="248"/>
      <c r="S838" s="248" t="s">
        <v>587</v>
      </c>
      <c r="T838" s="248"/>
      <c r="U838" s="248"/>
      <c r="V838" s="248"/>
      <c r="W838" s="248"/>
      <c r="X838" s="112"/>
      <c r="Y838" s="112"/>
    </row>
    <row r="839" spans="1:25" s="226" customFormat="1" ht="18.75">
      <c r="A839" s="295" t="s">
        <v>159</v>
      </c>
      <c r="B839" s="326"/>
      <c r="C839" s="241"/>
      <c r="D839" s="241" t="s">
        <v>81</v>
      </c>
      <c r="E839" s="244"/>
      <c r="F839" s="241"/>
      <c r="G839" s="248"/>
      <c r="H839" s="246"/>
      <c r="I839" s="246"/>
      <c r="J839" s="247"/>
      <c r="K839" s="248"/>
      <c r="L839" s="248"/>
      <c r="M839" s="248"/>
      <c r="N839" s="248"/>
      <c r="O839" s="248"/>
      <c r="P839" s="248"/>
      <c r="Q839" s="248"/>
      <c r="R839" s="248"/>
      <c r="S839" s="248" t="s">
        <v>587</v>
      </c>
      <c r="T839" s="248"/>
      <c r="U839" s="248"/>
      <c r="V839" s="248"/>
      <c r="W839" s="248"/>
      <c r="X839" s="112"/>
      <c r="Y839" s="112"/>
    </row>
    <row r="840" spans="1:25" s="226" customFormat="1" ht="18.75">
      <c r="A840" s="295" t="s">
        <v>159</v>
      </c>
      <c r="B840" s="326"/>
      <c r="C840" s="241"/>
      <c r="D840" s="241" t="s">
        <v>82</v>
      </c>
      <c r="E840" s="244"/>
      <c r="F840" s="241"/>
      <c r="G840" s="248"/>
      <c r="H840" s="246"/>
      <c r="I840" s="246"/>
      <c r="J840" s="247"/>
      <c r="K840" s="248"/>
      <c r="L840" s="248"/>
      <c r="M840" s="248"/>
      <c r="N840" s="248"/>
      <c r="O840" s="248"/>
      <c r="P840" s="248"/>
      <c r="Q840" s="248"/>
      <c r="R840" s="248"/>
      <c r="S840" s="248" t="s">
        <v>587</v>
      </c>
      <c r="T840" s="248"/>
      <c r="U840" s="248"/>
      <c r="V840" s="248"/>
      <c r="W840" s="248"/>
      <c r="X840" s="112"/>
      <c r="Y840" s="112"/>
    </row>
    <row r="841" spans="1:25" s="226" customFormat="1" ht="18.75">
      <c r="A841" s="295" t="s">
        <v>159</v>
      </c>
      <c r="B841" s="326"/>
      <c r="C841" s="241"/>
      <c r="D841" s="241" t="s">
        <v>83</v>
      </c>
      <c r="E841" s="244"/>
      <c r="F841" s="241"/>
      <c r="G841" s="248"/>
      <c r="H841" s="246"/>
      <c r="I841" s="246"/>
      <c r="J841" s="247"/>
      <c r="K841" s="248"/>
      <c r="L841" s="248"/>
      <c r="M841" s="248"/>
      <c r="N841" s="248"/>
      <c r="O841" s="248"/>
      <c r="P841" s="248"/>
      <c r="Q841" s="248"/>
      <c r="R841" s="248"/>
      <c r="S841" s="248" t="s">
        <v>587</v>
      </c>
      <c r="T841" s="248"/>
      <c r="U841" s="248"/>
      <c r="V841" s="248"/>
      <c r="W841" s="248"/>
      <c r="X841" s="112"/>
      <c r="Y841" s="112"/>
    </row>
    <row r="842" spans="1:25" s="226" customFormat="1" ht="18.75">
      <c r="A842" s="295" t="s">
        <v>159</v>
      </c>
      <c r="B842" s="326"/>
      <c r="C842" s="241"/>
      <c r="D842" s="241" t="s">
        <v>84</v>
      </c>
      <c r="E842" s="244"/>
      <c r="F842" s="241"/>
      <c r="G842" s="248"/>
      <c r="H842" s="246"/>
      <c r="I842" s="246"/>
      <c r="J842" s="247"/>
      <c r="K842" s="248"/>
      <c r="L842" s="248"/>
      <c r="M842" s="248"/>
      <c r="N842" s="248"/>
      <c r="O842" s="248"/>
      <c r="P842" s="248"/>
      <c r="Q842" s="248"/>
      <c r="R842" s="248"/>
      <c r="S842" s="248" t="s">
        <v>587</v>
      </c>
      <c r="T842" s="248"/>
      <c r="U842" s="248"/>
      <c r="V842" s="248"/>
      <c r="W842" s="248"/>
      <c r="X842" s="112"/>
      <c r="Y842" s="112"/>
    </row>
    <row r="843" spans="1:25" s="226" customFormat="1" ht="18.75">
      <c r="A843" s="295" t="s">
        <v>159</v>
      </c>
      <c r="B843" s="326"/>
      <c r="C843" s="241"/>
      <c r="D843" s="241" t="s">
        <v>85</v>
      </c>
      <c r="E843" s="244"/>
      <c r="F843" s="241"/>
      <c r="G843" s="248"/>
      <c r="H843" s="246"/>
      <c r="I843" s="246"/>
      <c r="J843" s="247"/>
      <c r="K843" s="248"/>
      <c r="L843" s="248"/>
      <c r="M843" s="248"/>
      <c r="N843" s="248"/>
      <c r="O843" s="248"/>
      <c r="P843" s="248"/>
      <c r="Q843" s="248"/>
      <c r="R843" s="248"/>
      <c r="S843" s="248" t="s">
        <v>587</v>
      </c>
      <c r="T843" s="248"/>
      <c r="U843" s="248"/>
      <c r="V843" s="248"/>
      <c r="W843" s="248"/>
      <c r="X843" s="112"/>
      <c r="Y843" s="112"/>
    </row>
    <row r="844" spans="1:25" s="226" customFormat="1" ht="18.75">
      <c r="A844" s="295" t="s">
        <v>159</v>
      </c>
      <c r="B844" s="326"/>
      <c r="C844" s="241"/>
      <c r="D844" s="241" t="s">
        <v>86</v>
      </c>
      <c r="E844" s="244"/>
      <c r="F844" s="241"/>
      <c r="G844" s="248"/>
      <c r="H844" s="246"/>
      <c r="I844" s="246"/>
      <c r="J844" s="247"/>
      <c r="K844" s="248"/>
      <c r="L844" s="248"/>
      <c r="M844" s="248"/>
      <c r="N844" s="248"/>
      <c r="O844" s="248"/>
      <c r="P844" s="248"/>
      <c r="Q844" s="248"/>
      <c r="R844" s="248"/>
      <c r="S844" s="248" t="s">
        <v>587</v>
      </c>
      <c r="T844" s="248"/>
      <c r="U844" s="248"/>
      <c r="V844" s="248"/>
      <c r="W844" s="248"/>
      <c r="X844" s="112"/>
      <c r="Y844" s="112"/>
    </row>
    <row r="845" spans="1:25" s="226" customFormat="1" ht="18.75">
      <c r="A845" s="295" t="s">
        <v>159</v>
      </c>
      <c r="B845" s="326"/>
      <c r="C845" s="241"/>
      <c r="D845" s="241" t="s">
        <v>87</v>
      </c>
      <c r="E845" s="244"/>
      <c r="F845" s="241"/>
      <c r="G845" s="248"/>
      <c r="H845" s="246"/>
      <c r="I845" s="246"/>
      <c r="J845" s="247"/>
      <c r="K845" s="248"/>
      <c r="L845" s="248"/>
      <c r="M845" s="248"/>
      <c r="N845" s="248"/>
      <c r="O845" s="248"/>
      <c r="P845" s="248"/>
      <c r="Q845" s="248"/>
      <c r="R845" s="248"/>
      <c r="S845" s="248" t="s">
        <v>587</v>
      </c>
      <c r="T845" s="248"/>
      <c r="U845" s="248"/>
      <c r="V845" s="248"/>
      <c r="W845" s="248"/>
      <c r="X845" s="112"/>
      <c r="Y845" s="112"/>
    </row>
    <row r="846" spans="1:25" s="226" customFormat="1" ht="18.75">
      <c r="A846" s="295"/>
      <c r="B846" s="326"/>
      <c r="C846" s="241"/>
      <c r="D846" s="244"/>
      <c r="E846" s="244"/>
      <c r="F846" s="241"/>
      <c r="G846" s="248"/>
      <c r="H846" s="246"/>
      <c r="I846" s="246"/>
      <c r="J846" s="247"/>
      <c r="K846" s="248"/>
      <c r="L846" s="248"/>
      <c r="M846" s="248"/>
      <c r="N846" s="248"/>
      <c r="O846" s="248"/>
      <c r="P846" s="248"/>
      <c r="Q846" s="248"/>
      <c r="R846" s="248"/>
      <c r="S846" s="248" t="s">
        <v>587</v>
      </c>
      <c r="T846" s="248"/>
      <c r="U846" s="248"/>
      <c r="V846" s="248"/>
      <c r="W846" s="248"/>
      <c r="X846" s="112"/>
      <c r="Y846" s="112"/>
    </row>
    <row r="847" spans="1:25" s="226" customFormat="1" ht="18.75">
      <c r="A847" s="295" t="s">
        <v>88</v>
      </c>
      <c r="B847" s="241"/>
      <c r="C847" s="244"/>
      <c r="D847" s="244"/>
      <c r="E847" s="244"/>
      <c r="F847" s="241"/>
      <c r="G847" s="248"/>
      <c r="H847" s="246"/>
      <c r="I847" s="246"/>
      <c r="J847" s="247"/>
      <c r="K847" s="248"/>
      <c r="L847" s="248"/>
      <c r="M847" s="248"/>
      <c r="N847" s="248"/>
      <c r="O847" s="248"/>
      <c r="P847" s="248"/>
      <c r="Q847" s="248"/>
      <c r="R847" s="248"/>
      <c r="S847" s="248" t="s">
        <v>587</v>
      </c>
      <c r="T847" s="248"/>
      <c r="U847" s="248"/>
      <c r="V847" s="248"/>
      <c r="W847" s="301"/>
      <c r="X847" s="112"/>
      <c r="Y847" s="112"/>
    </row>
    <row r="848" spans="1:25" s="262" customFormat="1">
      <c r="A848" s="330" t="s">
        <v>236</v>
      </c>
      <c r="B848" s="254"/>
      <c r="C848" s="254" t="s">
        <v>153</v>
      </c>
      <c r="D848" s="255" t="s">
        <v>538</v>
      </c>
      <c r="E848" s="254" t="s">
        <v>22</v>
      </c>
      <c r="F848" s="254" t="s">
        <v>154</v>
      </c>
      <c r="G848" s="303" t="s">
        <v>503</v>
      </c>
      <c r="H848" s="303" t="s">
        <v>505</v>
      </c>
      <c r="I848" s="303" t="s">
        <v>535</v>
      </c>
      <c r="J848" s="303" t="s">
        <v>507</v>
      </c>
      <c r="K848" s="304" t="s">
        <v>509</v>
      </c>
      <c r="L848" s="303" t="s">
        <v>511</v>
      </c>
      <c r="M848" s="303" t="s">
        <v>514</v>
      </c>
      <c r="N848" s="304" t="s">
        <v>669</v>
      </c>
      <c r="O848" s="304" t="s">
        <v>603</v>
      </c>
      <c r="P848" s="303" t="s">
        <v>518</v>
      </c>
      <c r="Q848" s="303" t="s">
        <v>517</v>
      </c>
      <c r="R848" s="303" t="s">
        <v>528</v>
      </c>
      <c r="S848" s="304" t="s">
        <v>485</v>
      </c>
      <c r="T848" s="303" t="s">
        <v>1785</v>
      </c>
      <c r="U848" s="303" t="s">
        <v>1787</v>
      </c>
      <c r="V848" s="303" t="s">
        <v>1788</v>
      </c>
      <c r="W848" s="303" t="s">
        <v>532</v>
      </c>
      <c r="X848" s="112"/>
      <c r="Y848" s="112"/>
    </row>
    <row r="849" spans="1:25" s="262" customFormat="1">
      <c r="A849" s="331" t="s">
        <v>155</v>
      </c>
      <c r="B849" s="329"/>
      <c r="C849" s="329" t="s">
        <v>540</v>
      </c>
      <c r="D849" s="256" t="s">
        <v>539</v>
      </c>
      <c r="E849" s="329" t="s">
        <v>21</v>
      </c>
      <c r="F849" s="329"/>
      <c r="G849" s="328" t="s">
        <v>504</v>
      </c>
      <c r="H849" s="328" t="s">
        <v>506</v>
      </c>
      <c r="I849" s="328" t="s">
        <v>537</v>
      </c>
      <c r="J849" s="328" t="s">
        <v>508</v>
      </c>
      <c r="K849" s="306" t="s">
        <v>510</v>
      </c>
      <c r="L849" s="328"/>
      <c r="M849" s="328"/>
      <c r="N849" s="306" t="s">
        <v>670</v>
      </c>
      <c r="O849" s="308" t="s">
        <v>611</v>
      </c>
      <c r="P849" s="328" t="s">
        <v>519</v>
      </c>
      <c r="Q849" s="328" t="s">
        <v>530</v>
      </c>
      <c r="R849" s="328" t="s">
        <v>529</v>
      </c>
      <c r="S849" s="308" t="s">
        <v>565</v>
      </c>
      <c r="T849" s="309" t="s">
        <v>1786</v>
      </c>
      <c r="U849" s="309" t="s">
        <v>377</v>
      </c>
      <c r="V849" s="309" t="s">
        <v>377</v>
      </c>
      <c r="W849" s="328" t="s">
        <v>531</v>
      </c>
      <c r="X849" s="112"/>
      <c r="Y849" s="112"/>
    </row>
    <row r="850" spans="1:25" s="262" customFormat="1">
      <c r="A850" s="179"/>
      <c r="B850" s="108"/>
      <c r="C850" s="106"/>
      <c r="D850" s="106"/>
      <c r="E850" s="107" t="s">
        <v>533</v>
      </c>
      <c r="F850" s="108"/>
      <c r="G850" s="239"/>
      <c r="H850" s="258"/>
      <c r="I850" s="258"/>
      <c r="J850" s="239"/>
      <c r="K850" s="239"/>
      <c r="L850" s="239"/>
      <c r="M850" s="239"/>
      <c r="N850" s="239"/>
      <c r="O850" s="239"/>
      <c r="P850" s="239"/>
      <c r="Q850" s="239"/>
      <c r="R850" s="239"/>
      <c r="S850" s="239"/>
      <c r="T850" s="239"/>
      <c r="U850" s="239"/>
      <c r="V850" s="239"/>
      <c r="W850" s="239"/>
      <c r="X850" s="112"/>
      <c r="Y850" s="112"/>
    </row>
    <row r="851" spans="1:25" s="262" customFormat="1">
      <c r="A851" s="179">
        <v>622</v>
      </c>
      <c r="B851" s="106"/>
      <c r="C851" s="106">
        <v>1</v>
      </c>
      <c r="D851" s="106">
        <v>1</v>
      </c>
      <c r="E851" s="107" t="s">
        <v>156</v>
      </c>
      <c r="F851" s="108" t="s">
        <v>604</v>
      </c>
      <c r="G851" s="109">
        <f t="shared" ref="G851:G874" si="675">VLOOKUP(E851,REMU,3,0)</f>
        <v>50</v>
      </c>
      <c r="H851" s="109">
        <f t="shared" ref="H851:H874" si="676">VLOOKUP(E851,REMU,4,0)</f>
        <v>48.24</v>
      </c>
      <c r="I851" s="109">
        <f t="shared" ref="I851:I874" si="677">VLOOKUP(E851,REMU,8,0)</f>
        <v>0</v>
      </c>
      <c r="J851" s="239">
        <f t="shared" ref="J851:J874" si="678">VLOOKUP(E851,REMU,7,0)</f>
        <v>924.69</v>
      </c>
      <c r="K851" s="109">
        <f t="shared" ref="K851:K874" si="679">VLOOKUP(E851,REMU,10,0)</f>
        <v>5</v>
      </c>
      <c r="L851" s="109">
        <f t="shared" ref="L851:L874" si="680">SUM(G851:K851)</f>
        <v>1027.93</v>
      </c>
      <c r="M851" s="109">
        <f t="shared" ref="M851:M874" si="681">VLOOKUP(E851,REMU,12,0)</f>
        <v>112.65</v>
      </c>
      <c r="N851" s="109">
        <f t="shared" ref="N851:N874" si="682">VLOOKUP(E851,REMU,13,0)</f>
        <v>100</v>
      </c>
      <c r="O851" s="109">
        <f t="shared" ref="O851:O874" si="683">VLOOKUP(E851,REMU,19,0)</f>
        <v>120</v>
      </c>
      <c r="P851" s="109">
        <f t="shared" ref="P851:P874" si="684">VLOOKUP(E851,REMU,16,0)</f>
        <v>174.5</v>
      </c>
      <c r="Q851" s="109">
        <f t="shared" ref="Q851:Q874" si="685">VLOOKUP(E851,REMU,17,0)</f>
        <v>202.42</v>
      </c>
      <c r="R851" s="109">
        <f t="shared" ref="R851:R874" si="686">VLOOKUP(E851,REMU,18,0)</f>
        <v>234.81</v>
      </c>
      <c r="S851" s="109">
        <f t="shared" ref="S851:S874" si="687">VLOOKUP(E851,DSUP,2,FALSE)</f>
        <v>250</v>
      </c>
      <c r="T851" s="109">
        <f t="shared" ref="T851:T874" si="688">IF(F851="VACANTE",0,VLOOKUP(F851,HOMO,8,0))</f>
        <v>650.25</v>
      </c>
      <c r="U851" s="109">
        <f t="shared" ref="U851:U874" si="689">IF(F851="VACANTE",0,VLOOKUP(F851,HOMO,9,0))</f>
        <v>1200</v>
      </c>
      <c r="V851" s="109">
        <f t="shared" ref="V851:V874" si="690">+IF(D851=0,0,(VLOOKUP(E851,CATE,2,0)-L851-SUM(M851:U851)))</f>
        <v>2634.76</v>
      </c>
      <c r="W851" s="109">
        <f t="shared" ref="W851:W874" si="691">+L851+SUM(M851:V851)</f>
        <v>6707.32</v>
      </c>
      <c r="X851" s="112"/>
      <c r="Y851" s="112"/>
    </row>
    <row r="852" spans="1:25" s="262" customFormat="1">
      <c r="A852" s="179">
        <v>623</v>
      </c>
      <c r="B852" s="106"/>
      <c r="C852" s="106">
        <v>1</v>
      </c>
      <c r="D852" s="106">
        <v>1</v>
      </c>
      <c r="E852" s="107" t="s">
        <v>156</v>
      </c>
      <c r="F852" s="108" t="s">
        <v>270</v>
      </c>
      <c r="G852" s="109">
        <f t="shared" si="675"/>
        <v>50</v>
      </c>
      <c r="H852" s="109">
        <f t="shared" si="676"/>
        <v>48.24</v>
      </c>
      <c r="I852" s="109">
        <f t="shared" si="677"/>
        <v>0</v>
      </c>
      <c r="J852" s="239">
        <f t="shared" si="678"/>
        <v>924.69</v>
      </c>
      <c r="K852" s="109">
        <f t="shared" si="679"/>
        <v>5</v>
      </c>
      <c r="L852" s="109">
        <f t="shared" si="680"/>
        <v>1027.93</v>
      </c>
      <c r="M852" s="109">
        <f t="shared" si="681"/>
        <v>112.65</v>
      </c>
      <c r="N852" s="109">
        <f t="shared" si="682"/>
        <v>100</v>
      </c>
      <c r="O852" s="109">
        <f t="shared" si="683"/>
        <v>120</v>
      </c>
      <c r="P852" s="109">
        <f t="shared" si="684"/>
        <v>174.5</v>
      </c>
      <c r="Q852" s="109">
        <f t="shared" si="685"/>
        <v>202.42</v>
      </c>
      <c r="R852" s="109">
        <f t="shared" si="686"/>
        <v>234.81</v>
      </c>
      <c r="S852" s="109">
        <f t="shared" si="687"/>
        <v>250</v>
      </c>
      <c r="T852" s="109">
        <f t="shared" si="688"/>
        <v>642.13</v>
      </c>
      <c r="U852" s="109">
        <f t="shared" si="689"/>
        <v>1200</v>
      </c>
      <c r="V852" s="109">
        <f t="shared" si="690"/>
        <v>2642.88</v>
      </c>
      <c r="W852" s="109">
        <f t="shared" si="691"/>
        <v>6707.32</v>
      </c>
      <c r="X852" s="112"/>
      <c r="Y852" s="112"/>
    </row>
    <row r="853" spans="1:25" s="262" customFormat="1">
      <c r="A853" s="179">
        <v>624</v>
      </c>
      <c r="B853" s="106"/>
      <c r="C853" s="106">
        <v>1</v>
      </c>
      <c r="D853" s="106">
        <v>1</v>
      </c>
      <c r="E853" s="107" t="s">
        <v>156</v>
      </c>
      <c r="F853" s="108" t="s">
        <v>264</v>
      </c>
      <c r="G853" s="109">
        <f t="shared" si="675"/>
        <v>50</v>
      </c>
      <c r="H853" s="109">
        <f t="shared" si="676"/>
        <v>48.24</v>
      </c>
      <c r="I853" s="109">
        <f t="shared" si="677"/>
        <v>0</v>
      </c>
      <c r="J853" s="239">
        <f t="shared" si="678"/>
        <v>924.69</v>
      </c>
      <c r="K853" s="109">
        <f t="shared" si="679"/>
        <v>5</v>
      </c>
      <c r="L853" s="109">
        <f t="shared" si="680"/>
        <v>1027.93</v>
      </c>
      <c r="M853" s="109">
        <f t="shared" si="681"/>
        <v>112.65</v>
      </c>
      <c r="N853" s="109">
        <f t="shared" si="682"/>
        <v>100</v>
      </c>
      <c r="O853" s="109">
        <f t="shared" si="683"/>
        <v>120</v>
      </c>
      <c r="P853" s="109">
        <f t="shared" si="684"/>
        <v>174.5</v>
      </c>
      <c r="Q853" s="109">
        <f t="shared" si="685"/>
        <v>202.42</v>
      </c>
      <c r="R853" s="109">
        <f t="shared" si="686"/>
        <v>234.81</v>
      </c>
      <c r="S853" s="109">
        <f t="shared" si="687"/>
        <v>250</v>
      </c>
      <c r="T853" s="109">
        <f t="shared" si="688"/>
        <v>655.53</v>
      </c>
      <c r="U853" s="109">
        <f t="shared" si="689"/>
        <v>1200</v>
      </c>
      <c r="V853" s="109">
        <f t="shared" si="690"/>
        <v>2629.48</v>
      </c>
      <c r="W853" s="109">
        <f t="shared" si="691"/>
        <v>6707.32</v>
      </c>
      <c r="X853" s="112"/>
      <c r="Y853" s="112"/>
    </row>
    <row r="854" spans="1:25" s="262" customFormat="1">
      <c r="A854" s="179">
        <v>625</v>
      </c>
      <c r="B854" s="106"/>
      <c r="C854" s="106">
        <v>1</v>
      </c>
      <c r="D854" s="106">
        <v>1</v>
      </c>
      <c r="E854" s="107" t="s">
        <v>156</v>
      </c>
      <c r="F854" s="108" t="s">
        <v>265</v>
      </c>
      <c r="G854" s="109">
        <f t="shared" si="675"/>
        <v>50</v>
      </c>
      <c r="H854" s="109">
        <f t="shared" si="676"/>
        <v>48.24</v>
      </c>
      <c r="I854" s="109">
        <f t="shared" si="677"/>
        <v>0</v>
      </c>
      <c r="J854" s="239">
        <f t="shared" si="678"/>
        <v>924.69</v>
      </c>
      <c r="K854" s="109">
        <f t="shared" si="679"/>
        <v>5</v>
      </c>
      <c r="L854" s="109">
        <f t="shared" si="680"/>
        <v>1027.93</v>
      </c>
      <c r="M854" s="109">
        <f t="shared" si="681"/>
        <v>112.65</v>
      </c>
      <c r="N854" s="109">
        <f t="shared" si="682"/>
        <v>100</v>
      </c>
      <c r="O854" s="109">
        <f t="shared" si="683"/>
        <v>120</v>
      </c>
      <c r="P854" s="109">
        <f t="shared" si="684"/>
        <v>174.5</v>
      </c>
      <c r="Q854" s="109">
        <f t="shared" si="685"/>
        <v>202.42</v>
      </c>
      <c r="R854" s="109">
        <f t="shared" si="686"/>
        <v>234.81</v>
      </c>
      <c r="S854" s="109">
        <f t="shared" si="687"/>
        <v>250</v>
      </c>
      <c r="T854" s="109">
        <f t="shared" si="688"/>
        <v>655.53</v>
      </c>
      <c r="U854" s="109">
        <f t="shared" si="689"/>
        <v>1200</v>
      </c>
      <c r="V854" s="109">
        <f t="shared" si="690"/>
        <v>2629.48</v>
      </c>
      <c r="W854" s="109">
        <f t="shared" si="691"/>
        <v>6707.32</v>
      </c>
      <c r="X854" s="112"/>
      <c r="Y854" s="112"/>
    </row>
    <row r="855" spans="1:25" s="262" customFormat="1">
      <c r="A855" s="179">
        <v>627</v>
      </c>
      <c r="B855" s="106"/>
      <c r="C855" s="106">
        <v>1</v>
      </c>
      <c r="D855" s="106">
        <v>1</v>
      </c>
      <c r="E855" s="107" t="s">
        <v>156</v>
      </c>
      <c r="F855" s="108" t="s">
        <v>271</v>
      </c>
      <c r="G855" s="109">
        <f t="shared" si="675"/>
        <v>50</v>
      </c>
      <c r="H855" s="109">
        <f t="shared" si="676"/>
        <v>48.24</v>
      </c>
      <c r="I855" s="109">
        <f t="shared" si="677"/>
        <v>0</v>
      </c>
      <c r="J855" s="239">
        <f t="shared" si="678"/>
        <v>924.69</v>
      </c>
      <c r="K855" s="109">
        <f t="shared" si="679"/>
        <v>5</v>
      </c>
      <c r="L855" s="109">
        <f t="shared" si="680"/>
        <v>1027.93</v>
      </c>
      <c r="M855" s="109">
        <f t="shared" si="681"/>
        <v>112.65</v>
      </c>
      <c r="N855" s="109">
        <f t="shared" si="682"/>
        <v>100</v>
      </c>
      <c r="O855" s="109">
        <f t="shared" si="683"/>
        <v>120</v>
      </c>
      <c r="P855" s="109">
        <f t="shared" si="684"/>
        <v>174.5</v>
      </c>
      <c r="Q855" s="109">
        <f t="shared" si="685"/>
        <v>202.42</v>
      </c>
      <c r="R855" s="109">
        <f t="shared" si="686"/>
        <v>234.81</v>
      </c>
      <c r="S855" s="109">
        <f t="shared" si="687"/>
        <v>250</v>
      </c>
      <c r="T855" s="109">
        <f t="shared" si="688"/>
        <v>251.74</v>
      </c>
      <c r="U855" s="109">
        <f t="shared" si="689"/>
        <v>1200</v>
      </c>
      <c r="V855" s="109">
        <f t="shared" si="690"/>
        <v>3033.27</v>
      </c>
      <c r="W855" s="109">
        <f t="shared" si="691"/>
        <v>6707.32</v>
      </c>
      <c r="X855" s="112"/>
      <c r="Y855" s="112"/>
    </row>
    <row r="856" spans="1:25" s="262" customFormat="1">
      <c r="A856" s="179">
        <v>629</v>
      </c>
      <c r="B856" s="106"/>
      <c r="C856" s="106">
        <v>1</v>
      </c>
      <c r="D856" s="106">
        <v>1</v>
      </c>
      <c r="E856" s="107" t="s">
        <v>156</v>
      </c>
      <c r="F856" s="108" t="s">
        <v>268</v>
      </c>
      <c r="G856" s="109">
        <f t="shared" si="675"/>
        <v>50</v>
      </c>
      <c r="H856" s="109">
        <f t="shared" si="676"/>
        <v>48.24</v>
      </c>
      <c r="I856" s="109">
        <f t="shared" si="677"/>
        <v>0</v>
      </c>
      <c r="J856" s="239">
        <f t="shared" si="678"/>
        <v>924.69</v>
      </c>
      <c r="K856" s="109">
        <f t="shared" si="679"/>
        <v>5</v>
      </c>
      <c r="L856" s="109">
        <f t="shared" si="680"/>
        <v>1027.93</v>
      </c>
      <c r="M856" s="109">
        <f t="shared" si="681"/>
        <v>112.65</v>
      </c>
      <c r="N856" s="109">
        <f t="shared" si="682"/>
        <v>100</v>
      </c>
      <c r="O856" s="109">
        <f t="shared" si="683"/>
        <v>120</v>
      </c>
      <c r="P856" s="109">
        <f t="shared" si="684"/>
        <v>174.5</v>
      </c>
      <c r="Q856" s="109">
        <f t="shared" si="685"/>
        <v>202.42</v>
      </c>
      <c r="R856" s="109">
        <f t="shared" si="686"/>
        <v>234.81</v>
      </c>
      <c r="S856" s="109">
        <f t="shared" si="687"/>
        <v>250</v>
      </c>
      <c r="T856" s="109">
        <f t="shared" si="688"/>
        <v>655.53</v>
      </c>
      <c r="U856" s="109">
        <f t="shared" si="689"/>
        <v>1200</v>
      </c>
      <c r="V856" s="109">
        <f t="shared" si="690"/>
        <v>2629.48</v>
      </c>
      <c r="W856" s="109">
        <f t="shared" si="691"/>
        <v>6707.32</v>
      </c>
      <c r="X856" s="112"/>
      <c r="Y856" s="112"/>
    </row>
    <row r="857" spans="1:25" s="262" customFormat="1">
      <c r="A857" s="179">
        <v>630</v>
      </c>
      <c r="B857" s="106"/>
      <c r="C857" s="106">
        <v>1</v>
      </c>
      <c r="D857" s="106">
        <v>1</v>
      </c>
      <c r="E857" s="107" t="s">
        <v>156</v>
      </c>
      <c r="F857" s="108" t="s">
        <v>610</v>
      </c>
      <c r="G857" s="109">
        <f t="shared" si="675"/>
        <v>50</v>
      </c>
      <c r="H857" s="109">
        <f t="shared" si="676"/>
        <v>48.24</v>
      </c>
      <c r="I857" s="109">
        <f t="shared" si="677"/>
        <v>0</v>
      </c>
      <c r="J857" s="239">
        <f t="shared" si="678"/>
        <v>924.69</v>
      </c>
      <c r="K857" s="109">
        <f t="shared" si="679"/>
        <v>5</v>
      </c>
      <c r="L857" s="109">
        <f t="shared" si="680"/>
        <v>1027.93</v>
      </c>
      <c r="M857" s="109">
        <f t="shared" si="681"/>
        <v>112.65</v>
      </c>
      <c r="N857" s="109">
        <f t="shared" si="682"/>
        <v>100</v>
      </c>
      <c r="O857" s="109">
        <f t="shared" si="683"/>
        <v>120</v>
      </c>
      <c r="P857" s="109">
        <f t="shared" si="684"/>
        <v>174.5</v>
      </c>
      <c r="Q857" s="109">
        <f t="shared" si="685"/>
        <v>202.42</v>
      </c>
      <c r="R857" s="109">
        <f t="shared" si="686"/>
        <v>234.81</v>
      </c>
      <c r="S857" s="109">
        <f t="shared" si="687"/>
        <v>250</v>
      </c>
      <c r="T857" s="109">
        <f t="shared" si="688"/>
        <v>647.07000000000005</v>
      </c>
      <c r="U857" s="109">
        <f t="shared" si="689"/>
        <v>1200</v>
      </c>
      <c r="V857" s="109">
        <f t="shared" si="690"/>
        <v>2637.94</v>
      </c>
      <c r="W857" s="109">
        <f t="shared" si="691"/>
        <v>6707.32</v>
      </c>
      <c r="X857" s="112"/>
      <c r="Y857" s="112"/>
    </row>
    <row r="858" spans="1:25" s="262" customFormat="1">
      <c r="A858" s="179">
        <v>631</v>
      </c>
      <c r="B858" s="106"/>
      <c r="C858" s="106">
        <v>1</v>
      </c>
      <c r="D858" s="106">
        <v>1</v>
      </c>
      <c r="E858" s="107" t="s">
        <v>156</v>
      </c>
      <c r="F858" s="108" t="s">
        <v>269</v>
      </c>
      <c r="G858" s="109">
        <f t="shared" si="675"/>
        <v>50</v>
      </c>
      <c r="H858" s="109">
        <f t="shared" si="676"/>
        <v>48.24</v>
      </c>
      <c r="I858" s="109">
        <f t="shared" si="677"/>
        <v>0</v>
      </c>
      <c r="J858" s="239">
        <f t="shared" si="678"/>
        <v>924.69</v>
      </c>
      <c r="K858" s="109">
        <f t="shared" si="679"/>
        <v>5</v>
      </c>
      <c r="L858" s="109">
        <f t="shared" si="680"/>
        <v>1027.93</v>
      </c>
      <c r="M858" s="109">
        <f t="shared" si="681"/>
        <v>112.65</v>
      </c>
      <c r="N858" s="109">
        <f t="shared" si="682"/>
        <v>100</v>
      </c>
      <c r="O858" s="109">
        <f t="shared" si="683"/>
        <v>120</v>
      </c>
      <c r="P858" s="109">
        <f t="shared" si="684"/>
        <v>174.5</v>
      </c>
      <c r="Q858" s="109">
        <f t="shared" si="685"/>
        <v>202.42</v>
      </c>
      <c r="R858" s="109">
        <f t="shared" si="686"/>
        <v>234.81</v>
      </c>
      <c r="S858" s="109">
        <f t="shared" si="687"/>
        <v>250</v>
      </c>
      <c r="T858" s="109">
        <f t="shared" si="688"/>
        <v>645.52</v>
      </c>
      <c r="U858" s="109">
        <f t="shared" si="689"/>
        <v>1200</v>
      </c>
      <c r="V858" s="109">
        <f t="shared" si="690"/>
        <v>2639.49</v>
      </c>
      <c r="W858" s="109">
        <f t="shared" si="691"/>
        <v>6707.32</v>
      </c>
      <c r="X858" s="112"/>
      <c r="Y858" s="112"/>
    </row>
    <row r="859" spans="1:25" s="262" customFormat="1">
      <c r="A859" s="179">
        <v>684</v>
      </c>
      <c r="B859" s="106"/>
      <c r="C859" s="106">
        <v>1</v>
      </c>
      <c r="D859" s="106">
        <v>1</v>
      </c>
      <c r="E859" s="107" t="s">
        <v>156</v>
      </c>
      <c r="F859" s="108" t="s">
        <v>1409</v>
      </c>
      <c r="G859" s="109">
        <f t="shared" si="675"/>
        <v>50</v>
      </c>
      <c r="H859" s="109">
        <f t="shared" si="676"/>
        <v>48.24</v>
      </c>
      <c r="I859" s="109">
        <f t="shared" si="677"/>
        <v>0</v>
      </c>
      <c r="J859" s="239">
        <f t="shared" si="678"/>
        <v>924.69</v>
      </c>
      <c r="K859" s="109">
        <f t="shared" si="679"/>
        <v>5</v>
      </c>
      <c r="L859" s="109">
        <f t="shared" si="680"/>
        <v>1027.93</v>
      </c>
      <c r="M859" s="109">
        <f t="shared" si="681"/>
        <v>112.65</v>
      </c>
      <c r="N859" s="109">
        <f t="shared" si="682"/>
        <v>100</v>
      </c>
      <c r="O859" s="109">
        <f t="shared" si="683"/>
        <v>120</v>
      </c>
      <c r="P859" s="109">
        <f t="shared" si="684"/>
        <v>174.5</v>
      </c>
      <c r="Q859" s="109">
        <f t="shared" si="685"/>
        <v>202.42</v>
      </c>
      <c r="R859" s="109">
        <f t="shared" si="686"/>
        <v>234.81</v>
      </c>
      <c r="S859" s="109">
        <f t="shared" si="687"/>
        <v>250</v>
      </c>
      <c r="T859" s="109">
        <f t="shared" si="688"/>
        <v>238.96</v>
      </c>
      <c r="U859" s="109">
        <f t="shared" si="689"/>
        <v>1200</v>
      </c>
      <c r="V859" s="109">
        <f t="shared" si="690"/>
        <v>3046.05</v>
      </c>
      <c r="W859" s="109">
        <f t="shared" si="691"/>
        <v>6707.32</v>
      </c>
      <c r="X859" s="112"/>
      <c r="Y859" s="112"/>
    </row>
    <row r="860" spans="1:25" s="262" customFormat="1">
      <c r="A860" s="179">
        <v>632</v>
      </c>
      <c r="B860" s="106"/>
      <c r="C860" s="106">
        <v>1</v>
      </c>
      <c r="D860" s="106">
        <v>1</v>
      </c>
      <c r="E860" s="107" t="s">
        <v>156</v>
      </c>
      <c r="F860" s="108" t="s">
        <v>920</v>
      </c>
      <c r="G860" s="109">
        <f t="shared" si="675"/>
        <v>50</v>
      </c>
      <c r="H860" s="109">
        <f t="shared" si="676"/>
        <v>48.24</v>
      </c>
      <c r="I860" s="109">
        <f t="shared" si="677"/>
        <v>0</v>
      </c>
      <c r="J860" s="239">
        <f t="shared" si="678"/>
        <v>924.69</v>
      </c>
      <c r="K860" s="109">
        <f t="shared" si="679"/>
        <v>5</v>
      </c>
      <c r="L860" s="109">
        <f t="shared" si="680"/>
        <v>1027.93</v>
      </c>
      <c r="M860" s="109">
        <f t="shared" si="681"/>
        <v>112.65</v>
      </c>
      <c r="N860" s="109">
        <f t="shared" si="682"/>
        <v>100</v>
      </c>
      <c r="O860" s="109">
        <f t="shared" si="683"/>
        <v>120</v>
      </c>
      <c r="P860" s="109">
        <f t="shared" si="684"/>
        <v>174.5</v>
      </c>
      <c r="Q860" s="109">
        <f t="shared" si="685"/>
        <v>202.42</v>
      </c>
      <c r="R860" s="109">
        <f t="shared" si="686"/>
        <v>234.81</v>
      </c>
      <c r="S860" s="109">
        <f t="shared" si="687"/>
        <v>250</v>
      </c>
      <c r="T860" s="109">
        <f t="shared" si="688"/>
        <v>248.73</v>
      </c>
      <c r="U860" s="109">
        <f t="shared" si="689"/>
        <v>580</v>
      </c>
      <c r="V860" s="109">
        <f t="shared" si="690"/>
        <v>3656.28</v>
      </c>
      <c r="W860" s="109">
        <f t="shared" si="691"/>
        <v>6707.32</v>
      </c>
      <c r="X860" s="112"/>
      <c r="Y860" s="112"/>
    </row>
    <row r="861" spans="1:25" s="262" customFormat="1">
      <c r="A861" s="179">
        <v>641</v>
      </c>
      <c r="B861" s="106"/>
      <c r="C861" s="106">
        <v>1</v>
      </c>
      <c r="D861" s="106">
        <v>1</v>
      </c>
      <c r="E861" s="107" t="s">
        <v>161</v>
      </c>
      <c r="F861" s="257" t="s">
        <v>1884</v>
      </c>
      <c r="G861" s="109">
        <f t="shared" si="675"/>
        <v>50</v>
      </c>
      <c r="H861" s="109">
        <f t="shared" si="676"/>
        <v>23.41</v>
      </c>
      <c r="I861" s="109">
        <f t="shared" si="677"/>
        <v>0</v>
      </c>
      <c r="J861" s="239">
        <f t="shared" si="678"/>
        <v>492.53</v>
      </c>
      <c r="K861" s="109">
        <f t="shared" si="679"/>
        <v>5</v>
      </c>
      <c r="L861" s="109">
        <f t="shared" si="680"/>
        <v>570.94000000000005</v>
      </c>
      <c r="M861" s="109">
        <f t="shared" si="681"/>
        <v>69.180000000000007</v>
      </c>
      <c r="N861" s="109">
        <f t="shared" si="682"/>
        <v>100</v>
      </c>
      <c r="O861" s="109">
        <f t="shared" si="683"/>
        <v>105</v>
      </c>
      <c r="P861" s="109">
        <f t="shared" si="684"/>
        <v>94.43</v>
      </c>
      <c r="Q861" s="109">
        <f t="shared" si="685"/>
        <v>109.54</v>
      </c>
      <c r="R861" s="109">
        <f t="shared" si="686"/>
        <v>127.06</v>
      </c>
      <c r="S861" s="109">
        <f t="shared" si="687"/>
        <v>180</v>
      </c>
      <c r="T861" s="109">
        <f t="shared" si="688"/>
        <v>0</v>
      </c>
      <c r="U861" s="109">
        <f t="shared" si="689"/>
        <v>0</v>
      </c>
      <c r="V861" s="109">
        <f t="shared" si="690"/>
        <v>651.85</v>
      </c>
      <c r="W861" s="109">
        <f t="shared" si="691"/>
        <v>2008</v>
      </c>
      <c r="X861" s="112"/>
      <c r="Y861" s="112"/>
    </row>
    <row r="862" spans="1:25" s="262" customFormat="1">
      <c r="A862" s="179">
        <v>1013</v>
      </c>
      <c r="B862" s="106"/>
      <c r="C862" s="106">
        <v>1</v>
      </c>
      <c r="D862" s="106">
        <v>1</v>
      </c>
      <c r="E862" s="107" t="s">
        <v>161</v>
      </c>
      <c r="F862" s="108" t="s">
        <v>1906</v>
      </c>
      <c r="G862" s="109">
        <f t="shared" si="675"/>
        <v>50</v>
      </c>
      <c r="H862" s="109">
        <f t="shared" si="676"/>
        <v>23.41</v>
      </c>
      <c r="I862" s="109">
        <f t="shared" si="677"/>
        <v>0</v>
      </c>
      <c r="J862" s="239">
        <f t="shared" si="678"/>
        <v>492.53</v>
      </c>
      <c r="K862" s="109">
        <f t="shared" si="679"/>
        <v>5</v>
      </c>
      <c r="L862" s="109">
        <f t="shared" si="680"/>
        <v>570.94000000000005</v>
      </c>
      <c r="M862" s="109">
        <f t="shared" si="681"/>
        <v>69.180000000000007</v>
      </c>
      <c r="N862" s="109">
        <f t="shared" si="682"/>
        <v>100</v>
      </c>
      <c r="O862" s="109">
        <f t="shared" si="683"/>
        <v>105</v>
      </c>
      <c r="P862" s="109">
        <f t="shared" si="684"/>
        <v>94.43</v>
      </c>
      <c r="Q862" s="109">
        <f t="shared" si="685"/>
        <v>109.54</v>
      </c>
      <c r="R862" s="109">
        <f t="shared" si="686"/>
        <v>127.06</v>
      </c>
      <c r="S862" s="109">
        <f t="shared" si="687"/>
        <v>180</v>
      </c>
      <c r="T862" s="109">
        <f t="shared" si="688"/>
        <v>0</v>
      </c>
      <c r="U862" s="109">
        <f t="shared" ref="U862:U864" si="692">IF(D862=0,0,VLOOKUP(E862,HCATE,2,0))</f>
        <v>280</v>
      </c>
      <c r="V862" s="109">
        <f t="shared" si="690"/>
        <v>371.85</v>
      </c>
      <c r="W862" s="109">
        <f t="shared" si="691"/>
        <v>2008</v>
      </c>
      <c r="X862" s="112"/>
      <c r="Y862" s="112"/>
    </row>
    <row r="863" spans="1:25" s="262" customFormat="1">
      <c r="A863" s="179">
        <v>1014</v>
      </c>
      <c r="B863" s="106"/>
      <c r="C863" s="106">
        <v>1</v>
      </c>
      <c r="D863" s="106">
        <v>1</v>
      </c>
      <c r="E863" s="107" t="s">
        <v>161</v>
      </c>
      <c r="F863" s="108" t="s">
        <v>1908</v>
      </c>
      <c r="G863" s="109">
        <f t="shared" si="675"/>
        <v>50</v>
      </c>
      <c r="H863" s="109">
        <f t="shared" si="676"/>
        <v>23.41</v>
      </c>
      <c r="I863" s="109">
        <f t="shared" si="677"/>
        <v>0</v>
      </c>
      <c r="J863" s="239">
        <f t="shared" si="678"/>
        <v>492.53</v>
      </c>
      <c r="K863" s="109">
        <f t="shared" si="679"/>
        <v>5</v>
      </c>
      <c r="L863" s="109">
        <f t="shared" si="680"/>
        <v>570.94000000000005</v>
      </c>
      <c r="M863" s="109">
        <f t="shared" si="681"/>
        <v>69.180000000000007</v>
      </c>
      <c r="N863" s="109">
        <f t="shared" si="682"/>
        <v>100</v>
      </c>
      <c r="O863" s="109">
        <f t="shared" si="683"/>
        <v>105</v>
      </c>
      <c r="P863" s="109">
        <f t="shared" si="684"/>
        <v>94.43</v>
      </c>
      <c r="Q863" s="109">
        <f t="shared" si="685"/>
        <v>109.54</v>
      </c>
      <c r="R863" s="109">
        <f t="shared" si="686"/>
        <v>127.06</v>
      </c>
      <c r="S863" s="109">
        <f t="shared" si="687"/>
        <v>180</v>
      </c>
      <c r="T863" s="109">
        <f t="shared" si="688"/>
        <v>0</v>
      </c>
      <c r="U863" s="109">
        <f t="shared" si="692"/>
        <v>280</v>
      </c>
      <c r="V863" s="109">
        <f t="shared" si="690"/>
        <v>371.85</v>
      </c>
      <c r="W863" s="109">
        <f t="shared" si="691"/>
        <v>2008</v>
      </c>
      <c r="X863" s="112"/>
      <c r="Y863" s="112"/>
    </row>
    <row r="864" spans="1:25" s="262" customFormat="1">
      <c r="A864" s="179">
        <v>1016</v>
      </c>
      <c r="B864" s="106"/>
      <c r="C864" s="106">
        <v>1</v>
      </c>
      <c r="D864" s="106">
        <v>0</v>
      </c>
      <c r="E864" s="107" t="s">
        <v>161</v>
      </c>
      <c r="F864" s="108" t="s">
        <v>364</v>
      </c>
      <c r="G864" s="109">
        <f t="shared" si="675"/>
        <v>50</v>
      </c>
      <c r="H864" s="109">
        <f t="shared" si="676"/>
        <v>23.41</v>
      </c>
      <c r="I864" s="109">
        <f t="shared" si="677"/>
        <v>0</v>
      </c>
      <c r="J864" s="239">
        <f t="shared" si="678"/>
        <v>492.53</v>
      </c>
      <c r="K864" s="109">
        <f t="shared" si="679"/>
        <v>5</v>
      </c>
      <c r="L864" s="109">
        <f t="shared" si="680"/>
        <v>570.94000000000005</v>
      </c>
      <c r="M864" s="109">
        <f t="shared" si="681"/>
        <v>69.180000000000007</v>
      </c>
      <c r="N864" s="109">
        <f t="shared" si="682"/>
        <v>100</v>
      </c>
      <c r="O864" s="109">
        <f t="shared" si="683"/>
        <v>105</v>
      </c>
      <c r="P864" s="109">
        <f t="shared" si="684"/>
        <v>94.43</v>
      </c>
      <c r="Q864" s="109">
        <f t="shared" si="685"/>
        <v>109.54</v>
      </c>
      <c r="R864" s="109">
        <f t="shared" si="686"/>
        <v>127.06</v>
      </c>
      <c r="S864" s="109">
        <f t="shared" si="687"/>
        <v>180</v>
      </c>
      <c r="T864" s="109">
        <f t="shared" si="688"/>
        <v>0</v>
      </c>
      <c r="U864" s="109">
        <f t="shared" si="692"/>
        <v>0</v>
      </c>
      <c r="V864" s="109">
        <f t="shared" si="690"/>
        <v>0</v>
      </c>
      <c r="W864" s="109">
        <f t="shared" si="691"/>
        <v>1356.15</v>
      </c>
      <c r="X864" s="112"/>
      <c r="Y864" s="112"/>
    </row>
    <row r="865" spans="1:25" s="262" customFormat="1">
      <c r="A865" s="179">
        <v>722</v>
      </c>
      <c r="B865" s="106"/>
      <c r="C865" s="106">
        <v>1</v>
      </c>
      <c r="D865" s="106">
        <v>1</v>
      </c>
      <c r="E865" s="107" t="s">
        <v>161</v>
      </c>
      <c r="F865" s="108" t="s">
        <v>1917</v>
      </c>
      <c r="G865" s="109">
        <f t="shared" si="675"/>
        <v>50</v>
      </c>
      <c r="H865" s="109">
        <f t="shared" si="676"/>
        <v>23.41</v>
      </c>
      <c r="I865" s="109">
        <f t="shared" si="677"/>
        <v>0</v>
      </c>
      <c r="J865" s="239">
        <f t="shared" si="678"/>
        <v>492.53</v>
      </c>
      <c r="K865" s="109">
        <f t="shared" si="679"/>
        <v>5</v>
      </c>
      <c r="L865" s="109">
        <f t="shared" si="680"/>
        <v>570.94000000000005</v>
      </c>
      <c r="M865" s="109">
        <f t="shared" si="681"/>
        <v>69.180000000000007</v>
      </c>
      <c r="N865" s="109">
        <f t="shared" si="682"/>
        <v>100</v>
      </c>
      <c r="O865" s="109">
        <f t="shared" si="683"/>
        <v>105</v>
      </c>
      <c r="P865" s="109">
        <f t="shared" si="684"/>
        <v>94.43</v>
      </c>
      <c r="Q865" s="109">
        <f t="shared" si="685"/>
        <v>109.54</v>
      </c>
      <c r="R865" s="109">
        <f t="shared" si="686"/>
        <v>127.06</v>
      </c>
      <c r="S865" s="109">
        <f t="shared" si="687"/>
        <v>180</v>
      </c>
      <c r="T865" s="109">
        <f t="shared" si="688"/>
        <v>0</v>
      </c>
      <c r="U865" s="109">
        <f t="shared" si="689"/>
        <v>0</v>
      </c>
      <c r="V865" s="109">
        <f t="shared" si="690"/>
        <v>651.85</v>
      </c>
      <c r="W865" s="109">
        <f t="shared" si="691"/>
        <v>2008</v>
      </c>
      <c r="X865" s="112"/>
      <c r="Y865" s="112"/>
    </row>
    <row r="866" spans="1:25" s="262" customFormat="1">
      <c r="A866" s="179">
        <v>636</v>
      </c>
      <c r="B866" s="106"/>
      <c r="C866" s="106">
        <v>1</v>
      </c>
      <c r="D866" s="106">
        <v>1</v>
      </c>
      <c r="E866" s="107" t="s">
        <v>163</v>
      </c>
      <c r="F866" s="108" t="s">
        <v>968</v>
      </c>
      <c r="G866" s="109">
        <f t="shared" si="675"/>
        <v>50</v>
      </c>
      <c r="H866" s="109">
        <f t="shared" si="676"/>
        <v>39.31</v>
      </c>
      <c r="I866" s="109">
        <f t="shared" si="677"/>
        <v>0</v>
      </c>
      <c r="J866" s="239">
        <f t="shared" si="678"/>
        <v>785.63</v>
      </c>
      <c r="K866" s="109">
        <f t="shared" si="679"/>
        <v>5</v>
      </c>
      <c r="L866" s="109">
        <f t="shared" si="680"/>
        <v>879.94</v>
      </c>
      <c r="M866" s="109">
        <f t="shared" si="681"/>
        <v>95.75</v>
      </c>
      <c r="N866" s="109">
        <f t="shared" si="682"/>
        <v>100</v>
      </c>
      <c r="O866" s="109">
        <f t="shared" si="683"/>
        <v>110</v>
      </c>
      <c r="P866" s="109">
        <f t="shared" si="684"/>
        <v>148.12</v>
      </c>
      <c r="Q866" s="109">
        <f t="shared" si="685"/>
        <v>171.82</v>
      </c>
      <c r="R866" s="109">
        <f t="shared" si="686"/>
        <v>199.31</v>
      </c>
      <c r="S866" s="109">
        <f t="shared" si="687"/>
        <v>210</v>
      </c>
      <c r="T866" s="109">
        <f t="shared" si="688"/>
        <v>249.74</v>
      </c>
      <c r="U866" s="109">
        <f t="shared" si="689"/>
        <v>580</v>
      </c>
      <c r="V866" s="109">
        <f t="shared" si="690"/>
        <v>263.32</v>
      </c>
      <c r="W866" s="109">
        <f t="shared" si="691"/>
        <v>3008</v>
      </c>
      <c r="X866" s="112"/>
      <c r="Y866" s="112"/>
    </row>
    <row r="867" spans="1:25" s="262" customFormat="1">
      <c r="A867" s="179">
        <v>644</v>
      </c>
      <c r="B867" s="106"/>
      <c r="C867" s="106">
        <v>1</v>
      </c>
      <c r="D867" s="106">
        <v>0</v>
      </c>
      <c r="E867" s="107" t="s">
        <v>644</v>
      </c>
      <c r="F867" s="257" t="s">
        <v>364</v>
      </c>
      <c r="G867" s="109">
        <f t="shared" si="675"/>
        <v>25</v>
      </c>
      <c r="H867" s="109">
        <f t="shared" si="676"/>
        <v>14.37</v>
      </c>
      <c r="I867" s="109">
        <f t="shared" si="677"/>
        <v>0</v>
      </c>
      <c r="J867" s="239">
        <f t="shared" si="678"/>
        <v>343.6</v>
      </c>
      <c r="K867" s="109">
        <f t="shared" si="679"/>
        <v>0</v>
      </c>
      <c r="L867" s="109">
        <f t="shared" si="680"/>
        <v>382.97</v>
      </c>
      <c r="M867" s="109">
        <f t="shared" si="681"/>
        <v>40.700000000000003</v>
      </c>
      <c r="N867" s="109">
        <f t="shared" si="682"/>
        <v>100</v>
      </c>
      <c r="O867" s="109">
        <f t="shared" si="683"/>
        <v>30</v>
      </c>
      <c r="P867" s="109">
        <f t="shared" si="684"/>
        <v>63.79</v>
      </c>
      <c r="Q867" s="109">
        <f t="shared" si="685"/>
        <v>74</v>
      </c>
      <c r="R867" s="109">
        <f t="shared" si="686"/>
        <v>85.84</v>
      </c>
      <c r="S867" s="109">
        <f t="shared" si="687"/>
        <v>80</v>
      </c>
      <c r="T867" s="109">
        <f t="shared" si="688"/>
        <v>0</v>
      </c>
      <c r="U867" s="109">
        <f t="shared" si="689"/>
        <v>0</v>
      </c>
      <c r="V867" s="109">
        <f t="shared" si="690"/>
        <v>0</v>
      </c>
      <c r="W867" s="109">
        <f t="shared" si="691"/>
        <v>857.3</v>
      </c>
      <c r="X867" s="112"/>
      <c r="Y867" s="112"/>
    </row>
    <row r="868" spans="1:25" s="262" customFormat="1">
      <c r="A868" s="179">
        <v>246</v>
      </c>
      <c r="B868" s="106">
        <v>4378</v>
      </c>
      <c r="C868" s="106">
        <v>1</v>
      </c>
      <c r="D868" s="106">
        <v>1</v>
      </c>
      <c r="E868" s="107" t="s">
        <v>164</v>
      </c>
      <c r="F868" s="111" t="s">
        <v>1858</v>
      </c>
      <c r="G868" s="109">
        <f t="shared" si="675"/>
        <v>50</v>
      </c>
      <c r="H868" s="109">
        <f t="shared" si="676"/>
        <v>28.15</v>
      </c>
      <c r="I868" s="109">
        <f t="shared" si="677"/>
        <v>0</v>
      </c>
      <c r="J868" s="239">
        <f t="shared" si="678"/>
        <v>680.79</v>
      </c>
      <c r="K868" s="109">
        <f t="shared" si="679"/>
        <v>5</v>
      </c>
      <c r="L868" s="109">
        <f t="shared" si="680"/>
        <v>763.94</v>
      </c>
      <c r="M868" s="109">
        <f t="shared" si="681"/>
        <v>81.39</v>
      </c>
      <c r="N868" s="109">
        <f t="shared" si="682"/>
        <v>100</v>
      </c>
      <c r="O868" s="109">
        <f t="shared" si="683"/>
        <v>105</v>
      </c>
      <c r="P868" s="109">
        <f t="shared" si="684"/>
        <v>127.26</v>
      </c>
      <c r="Q868" s="109">
        <f t="shared" si="685"/>
        <v>147.62</v>
      </c>
      <c r="R868" s="109">
        <f t="shared" si="686"/>
        <v>171.24</v>
      </c>
      <c r="S868" s="109">
        <f t="shared" si="687"/>
        <v>180</v>
      </c>
      <c r="T868" s="109">
        <f t="shared" si="688"/>
        <v>0</v>
      </c>
      <c r="U868" s="109">
        <f t="shared" si="689"/>
        <v>0</v>
      </c>
      <c r="V868" s="109">
        <f t="shared" si="690"/>
        <v>331.55</v>
      </c>
      <c r="W868" s="109">
        <f t="shared" si="691"/>
        <v>2008</v>
      </c>
      <c r="X868" s="112"/>
      <c r="Y868" s="112"/>
    </row>
    <row r="869" spans="1:25" s="262" customFormat="1">
      <c r="A869" s="179">
        <v>639</v>
      </c>
      <c r="B869" s="106"/>
      <c r="C869" s="106">
        <v>1</v>
      </c>
      <c r="D869" s="106">
        <v>1</v>
      </c>
      <c r="E869" s="107" t="s">
        <v>164</v>
      </c>
      <c r="F869" s="108" t="s">
        <v>282</v>
      </c>
      <c r="G869" s="109">
        <f t="shared" si="675"/>
        <v>50</v>
      </c>
      <c r="H869" s="109">
        <f t="shared" si="676"/>
        <v>28.15</v>
      </c>
      <c r="I869" s="109">
        <f t="shared" si="677"/>
        <v>0</v>
      </c>
      <c r="J869" s="239">
        <f t="shared" si="678"/>
        <v>680.79</v>
      </c>
      <c r="K869" s="109">
        <f t="shared" si="679"/>
        <v>5</v>
      </c>
      <c r="L869" s="109">
        <f t="shared" si="680"/>
        <v>763.94</v>
      </c>
      <c r="M869" s="109">
        <f t="shared" si="681"/>
        <v>81.39</v>
      </c>
      <c r="N869" s="109">
        <f t="shared" si="682"/>
        <v>100</v>
      </c>
      <c r="O869" s="109">
        <f t="shared" si="683"/>
        <v>105</v>
      </c>
      <c r="P869" s="109">
        <f t="shared" si="684"/>
        <v>127.26</v>
      </c>
      <c r="Q869" s="109">
        <f t="shared" si="685"/>
        <v>147.62</v>
      </c>
      <c r="R869" s="109">
        <f t="shared" si="686"/>
        <v>171.24</v>
      </c>
      <c r="S869" s="109">
        <f t="shared" si="687"/>
        <v>180</v>
      </c>
      <c r="T869" s="109">
        <f t="shared" si="688"/>
        <v>86.31</v>
      </c>
      <c r="U869" s="109">
        <f t="shared" si="689"/>
        <v>300</v>
      </c>
      <c r="V869" s="109">
        <f t="shared" si="690"/>
        <v>-54.76</v>
      </c>
      <c r="W869" s="109">
        <f t="shared" si="691"/>
        <v>2008</v>
      </c>
      <c r="X869" s="112"/>
      <c r="Y869" s="112"/>
    </row>
    <row r="870" spans="1:25" s="262" customFormat="1">
      <c r="A870" s="179">
        <v>640</v>
      </c>
      <c r="B870" s="106"/>
      <c r="C870" s="106">
        <v>1</v>
      </c>
      <c r="D870" s="106">
        <v>1</v>
      </c>
      <c r="E870" s="107" t="s">
        <v>161</v>
      </c>
      <c r="F870" s="108" t="s">
        <v>1241</v>
      </c>
      <c r="G870" s="109">
        <f t="shared" si="675"/>
        <v>50</v>
      </c>
      <c r="H870" s="109">
        <f t="shared" si="676"/>
        <v>23.41</v>
      </c>
      <c r="I870" s="109">
        <f t="shared" si="677"/>
        <v>0</v>
      </c>
      <c r="J870" s="239">
        <f t="shared" si="678"/>
        <v>492.53</v>
      </c>
      <c r="K870" s="109">
        <f t="shared" si="679"/>
        <v>5</v>
      </c>
      <c r="L870" s="109">
        <f t="shared" si="680"/>
        <v>570.94000000000005</v>
      </c>
      <c r="M870" s="109">
        <f t="shared" si="681"/>
        <v>69.180000000000007</v>
      </c>
      <c r="N870" s="109">
        <f t="shared" si="682"/>
        <v>100</v>
      </c>
      <c r="O870" s="109">
        <f t="shared" si="683"/>
        <v>105</v>
      </c>
      <c r="P870" s="109">
        <f t="shared" si="684"/>
        <v>94.43</v>
      </c>
      <c r="Q870" s="109">
        <f t="shared" si="685"/>
        <v>109.54</v>
      </c>
      <c r="R870" s="109">
        <f t="shared" si="686"/>
        <v>127.06</v>
      </c>
      <c r="S870" s="109">
        <f t="shared" si="687"/>
        <v>180</v>
      </c>
      <c r="T870" s="109">
        <f t="shared" si="688"/>
        <v>116.89</v>
      </c>
      <c r="U870" s="109">
        <f t="shared" si="689"/>
        <v>280</v>
      </c>
      <c r="V870" s="109">
        <f t="shared" si="690"/>
        <v>254.96</v>
      </c>
      <c r="W870" s="109">
        <f t="shared" si="691"/>
        <v>2008</v>
      </c>
      <c r="X870" s="112"/>
      <c r="Y870" s="112"/>
    </row>
    <row r="871" spans="1:25" s="262" customFormat="1">
      <c r="A871" s="179">
        <v>883</v>
      </c>
      <c r="B871" s="106"/>
      <c r="C871" s="106">
        <v>1</v>
      </c>
      <c r="D871" s="106">
        <v>1</v>
      </c>
      <c r="E871" s="107" t="s">
        <v>160</v>
      </c>
      <c r="F871" s="108" t="s">
        <v>1232</v>
      </c>
      <c r="G871" s="109">
        <f t="shared" si="675"/>
        <v>50</v>
      </c>
      <c r="H871" s="109">
        <f t="shared" si="676"/>
        <v>32.17</v>
      </c>
      <c r="I871" s="109">
        <f t="shared" si="677"/>
        <v>0</v>
      </c>
      <c r="J871" s="239">
        <f t="shared" si="678"/>
        <v>587.77</v>
      </c>
      <c r="K871" s="109">
        <f t="shared" si="679"/>
        <v>5</v>
      </c>
      <c r="L871" s="109">
        <f t="shared" si="680"/>
        <v>674.94</v>
      </c>
      <c r="M871" s="109">
        <f t="shared" si="681"/>
        <v>81.39</v>
      </c>
      <c r="N871" s="109">
        <f t="shared" si="682"/>
        <v>100</v>
      </c>
      <c r="O871" s="109">
        <f t="shared" si="683"/>
        <v>110</v>
      </c>
      <c r="P871" s="109">
        <f t="shared" si="684"/>
        <v>113.02</v>
      </c>
      <c r="Q871" s="109">
        <f t="shared" si="685"/>
        <v>131.11000000000001</v>
      </c>
      <c r="R871" s="109">
        <f t="shared" si="686"/>
        <v>152.08000000000001</v>
      </c>
      <c r="S871" s="109">
        <f t="shared" si="687"/>
        <v>210</v>
      </c>
      <c r="T871" s="109">
        <f t="shared" si="688"/>
        <v>130.37</v>
      </c>
      <c r="U871" s="109">
        <f t="shared" si="689"/>
        <v>280</v>
      </c>
      <c r="V871" s="109">
        <f t="shared" si="690"/>
        <v>1025.0899999999999</v>
      </c>
      <c r="W871" s="109">
        <f t="shared" si="691"/>
        <v>3008</v>
      </c>
      <c r="X871" s="112"/>
      <c r="Y871" s="112"/>
    </row>
    <row r="872" spans="1:25" s="262" customFormat="1">
      <c r="A872" s="179">
        <v>642</v>
      </c>
      <c r="B872" s="106"/>
      <c r="C872" s="106">
        <v>1</v>
      </c>
      <c r="D872" s="106">
        <v>1</v>
      </c>
      <c r="E872" s="107" t="s">
        <v>160</v>
      </c>
      <c r="F872" s="108" t="s">
        <v>1297</v>
      </c>
      <c r="G872" s="109">
        <f t="shared" si="675"/>
        <v>50</v>
      </c>
      <c r="H872" s="109">
        <f t="shared" si="676"/>
        <v>32.17</v>
      </c>
      <c r="I872" s="109">
        <f t="shared" si="677"/>
        <v>0</v>
      </c>
      <c r="J872" s="239">
        <f t="shared" si="678"/>
        <v>587.77</v>
      </c>
      <c r="K872" s="109">
        <f t="shared" si="679"/>
        <v>5</v>
      </c>
      <c r="L872" s="109">
        <f t="shared" si="680"/>
        <v>674.94</v>
      </c>
      <c r="M872" s="109">
        <f t="shared" si="681"/>
        <v>81.39</v>
      </c>
      <c r="N872" s="109">
        <f t="shared" si="682"/>
        <v>100</v>
      </c>
      <c r="O872" s="109">
        <f t="shared" si="683"/>
        <v>110</v>
      </c>
      <c r="P872" s="109">
        <f t="shared" si="684"/>
        <v>113.02</v>
      </c>
      <c r="Q872" s="109">
        <f t="shared" si="685"/>
        <v>131.11000000000001</v>
      </c>
      <c r="R872" s="109">
        <f t="shared" si="686"/>
        <v>152.08000000000001</v>
      </c>
      <c r="S872" s="109">
        <f t="shared" si="687"/>
        <v>210</v>
      </c>
      <c r="T872" s="109">
        <f t="shared" si="688"/>
        <v>0</v>
      </c>
      <c r="U872" s="109">
        <f t="shared" si="689"/>
        <v>0</v>
      </c>
      <c r="V872" s="109">
        <f t="shared" si="690"/>
        <v>1435.46</v>
      </c>
      <c r="W872" s="109">
        <f t="shared" si="691"/>
        <v>3008</v>
      </c>
      <c r="X872" s="112"/>
      <c r="Y872" s="112"/>
    </row>
    <row r="873" spans="1:25" s="262" customFormat="1">
      <c r="A873" s="179">
        <v>643</v>
      </c>
      <c r="B873" s="106"/>
      <c r="C873" s="106">
        <v>1</v>
      </c>
      <c r="D873" s="106">
        <v>1</v>
      </c>
      <c r="E873" s="107" t="s">
        <v>161</v>
      </c>
      <c r="F873" s="108" t="s">
        <v>1298</v>
      </c>
      <c r="G873" s="109">
        <f t="shared" si="675"/>
        <v>50</v>
      </c>
      <c r="H873" s="109">
        <f t="shared" si="676"/>
        <v>23.41</v>
      </c>
      <c r="I873" s="109">
        <f t="shared" si="677"/>
        <v>0</v>
      </c>
      <c r="J873" s="239">
        <f t="shared" si="678"/>
        <v>492.53</v>
      </c>
      <c r="K873" s="109">
        <f t="shared" si="679"/>
        <v>5</v>
      </c>
      <c r="L873" s="109">
        <f t="shared" si="680"/>
        <v>570.94000000000005</v>
      </c>
      <c r="M873" s="109">
        <f t="shared" si="681"/>
        <v>69.180000000000007</v>
      </c>
      <c r="N873" s="109">
        <f t="shared" si="682"/>
        <v>100</v>
      </c>
      <c r="O873" s="109">
        <f t="shared" si="683"/>
        <v>105</v>
      </c>
      <c r="P873" s="109">
        <f t="shared" si="684"/>
        <v>94.43</v>
      </c>
      <c r="Q873" s="109">
        <f t="shared" si="685"/>
        <v>109.54</v>
      </c>
      <c r="R873" s="109">
        <f t="shared" si="686"/>
        <v>127.06</v>
      </c>
      <c r="S873" s="109">
        <f t="shared" si="687"/>
        <v>180</v>
      </c>
      <c r="T873" s="109">
        <f t="shared" si="688"/>
        <v>0</v>
      </c>
      <c r="U873" s="109">
        <f t="shared" si="689"/>
        <v>0</v>
      </c>
      <c r="V873" s="109">
        <f t="shared" si="690"/>
        <v>651.85</v>
      </c>
      <c r="W873" s="109">
        <f t="shared" si="691"/>
        <v>2008</v>
      </c>
      <c r="X873" s="112"/>
      <c r="Y873" s="112"/>
    </row>
    <row r="874" spans="1:25" s="262" customFormat="1">
      <c r="A874" s="179">
        <v>638</v>
      </c>
      <c r="B874" s="106"/>
      <c r="C874" s="106">
        <v>1</v>
      </c>
      <c r="D874" s="106">
        <v>1</v>
      </c>
      <c r="E874" s="107" t="s">
        <v>163</v>
      </c>
      <c r="F874" s="108" t="s">
        <v>1334</v>
      </c>
      <c r="G874" s="109">
        <f t="shared" si="675"/>
        <v>50</v>
      </c>
      <c r="H874" s="109">
        <f t="shared" si="676"/>
        <v>39.31</v>
      </c>
      <c r="I874" s="109">
        <f t="shared" si="677"/>
        <v>0</v>
      </c>
      <c r="J874" s="239">
        <f t="shared" si="678"/>
        <v>785.63</v>
      </c>
      <c r="K874" s="109">
        <f t="shared" si="679"/>
        <v>5</v>
      </c>
      <c r="L874" s="109">
        <f t="shared" si="680"/>
        <v>879.94</v>
      </c>
      <c r="M874" s="109">
        <f t="shared" si="681"/>
        <v>95.75</v>
      </c>
      <c r="N874" s="109">
        <f t="shared" si="682"/>
        <v>100</v>
      </c>
      <c r="O874" s="109">
        <f t="shared" si="683"/>
        <v>110</v>
      </c>
      <c r="P874" s="109">
        <f t="shared" si="684"/>
        <v>148.12</v>
      </c>
      <c r="Q874" s="109">
        <f t="shared" si="685"/>
        <v>171.82</v>
      </c>
      <c r="R874" s="109">
        <f t="shared" si="686"/>
        <v>199.31</v>
      </c>
      <c r="S874" s="109">
        <f t="shared" si="687"/>
        <v>210</v>
      </c>
      <c r="T874" s="109">
        <f t="shared" si="688"/>
        <v>45.34</v>
      </c>
      <c r="U874" s="109">
        <f t="shared" si="689"/>
        <v>140</v>
      </c>
      <c r="V874" s="109">
        <f t="shared" si="690"/>
        <v>907.72</v>
      </c>
      <c r="W874" s="109">
        <f t="shared" si="691"/>
        <v>3008</v>
      </c>
      <c r="X874" s="112"/>
      <c r="Y874" s="112"/>
    </row>
    <row r="875" spans="1:25" s="262" customFormat="1">
      <c r="A875" s="179"/>
      <c r="B875" s="108"/>
      <c r="C875" s="106">
        <f>SUM(C851:C874)</f>
        <v>24</v>
      </c>
      <c r="D875" s="106">
        <f>COUNTIF(D851:D874,"1")</f>
        <v>22</v>
      </c>
      <c r="E875" s="106"/>
      <c r="F875" s="106" t="s">
        <v>545</v>
      </c>
      <c r="G875" s="239">
        <f t="shared" ref="G875:L875" si="693">SUM(G851:G874)</f>
        <v>1175</v>
      </c>
      <c r="H875" s="239">
        <f t="shared" si="693"/>
        <v>859.9</v>
      </c>
      <c r="I875" s="239">
        <f t="shared" si="693"/>
        <v>0</v>
      </c>
      <c r="J875" s="239">
        <f t="shared" si="693"/>
        <v>17146.59</v>
      </c>
      <c r="K875" s="239">
        <f t="shared" si="693"/>
        <v>115</v>
      </c>
      <c r="L875" s="239">
        <f t="shared" si="693"/>
        <v>19296.490000000002</v>
      </c>
      <c r="M875" s="239">
        <f t="shared" ref="M875:W875" si="694">SUM(M851:M874)</f>
        <v>2168.52</v>
      </c>
      <c r="N875" s="239">
        <f t="shared" si="694"/>
        <v>2400</v>
      </c>
      <c r="O875" s="239">
        <f t="shared" si="694"/>
        <v>2615</v>
      </c>
      <c r="P875" s="239">
        <f t="shared" si="694"/>
        <v>3246.6</v>
      </c>
      <c r="Q875" s="239">
        <f t="shared" si="694"/>
        <v>3766.08</v>
      </c>
      <c r="R875" s="239">
        <f t="shared" si="694"/>
        <v>4368.62</v>
      </c>
      <c r="S875" s="239">
        <f t="shared" si="694"/>
        <v>5040</v>
      </c>
      <c r="T875" s="239">
        <f t="shared" si="694"/>
        <v>5919.64</v>
      </c>
      <c r="U875" s="239">
        <f t="shared" si="694"/>
        <v>13520</v>
      </c>
      <c r="V875" s="239">
        <f t="shared" si="694"/>
        <v>35041.699999999997</v>
      </c>
      <c r="W875" s="239">
        <f t="shared" si="694"/>
        <v>97382.65</v>
      </c>
      <c r="X875" s="112"/>
      <c r="Y875" s="112"/>
    </row>
    <row r="876" spans="1:25" s="262" customFormat="1">
      <c r="A876" s="299"/>
      <c r="B876" s="243"/>
      <c r="C876" s="269"/>
      <c r="D876" s="269"/>
      <c r="E876" s="269"/>
      <c r="F876" s="269"/>
      <c r="G876" s="247"/>
      <c r="H876" s="247"/>
      <c r="I876" s="247"/>
      <c r="J876" s="247"/>
      <c r="K876" s="247"/>
      <c r="L876" s="247"/>
      <c r="M876" s="247"/>
      <c r="N876" s="247"/>
      <c r="O876" s="247"/>
      <c r="P876" s="247"/>
      <c r="Q876" s="247"/>
      <c r="R876" s="247"/>
      <c r="S876" s="247" t="s">
        <v>587</v>
      </c>
      <c r="T876" s="247"/>
      <c r="U876" s="247"/>
      <c r="V876" s="247"/>
      <c r="W876" s="247"/>
      <c r="X876" s="112"/>
      <c r="Y876" s="112"/>
    </row>
    <row r="877" spans="1:25" s="226" customFormat="1" ht="18.75">
      <c r="A877" s="295" t="s">
        <v>91</v>
      </c>
      <c r="B877" s="241"/>
      <c r="C877" s="269"/>
      <c r="D877" s="269"/>
      <c r="E877" s="269"/>
      <c r="F877" s="243"/>
      <c r="G877" s="247"/>
      <c r="H877" s="246"/>
      <c r="I877" s="246"/>
      <c r="J877" s="247"/>
      <c r="K877" s="248"/>
      <c r="L877" s="248"/>
      <c r="M877" s="248"/>
      <c r="N877" s="248"/>
      <c r="O877" s="248"/>
      <c r="P877" s="248"/>
      <c r="Q877" s="248"/>
      <c r="R877" s="248"/>
      <c r="S877" s="248" t="s">
        <v>587</v>
      </c>
      <c r="T877" s="248"/>
      <c r="U877" s="248"/>
      <c r="V877" s="248"/>
      <c r="W877" s="301"/>
      <c r="X877" s="112"/>
      <c r="Y877" s="112"/>
    </row>
    <row r="878" spans="1:25" s="262" customFormat="1">
      <c r="A878" s="330" t="s">
        <v>236</v>
      </c>
      <c r="B878" s="254"/>
      <c r="C878" s="254" t="s">
        <v>153</v>
      </c>
      <c r="D878" s="255" t="s">
        <v>538</v>
      </c>
      <c r="E878" s="254" t="s">
        <v>22</v>
      </c>
      <c r="F878" s="254" t="s">
        <v>154</v>
      </c>
      <c r="G878" s="303" t="s">
        <v>503</v>
      </c>
      <c r="H878" s="303" t="s">
        <v>505</v>
      </c>
      <c r="I878" s="303" t="s">
        <v>535</v>
      </c>
      <c r="J878" s="303" t="s">
        <v>507</v>
      </c>
      <c r="K878" s="304" t="s">
        <v>509</v>
      </c>
      <c r="L878" s="303" t="s">
        <v>511</v>
      </c>
      <c r="M878" s="303" t="s">
        <v>514</v>
      </c>
      <c r="N878" s="304" t="s">
        <v>669</v>
      </c>
      <c r="O878" s="304" t="s">
        <v>603</v>
      </c>
      <c r="P878" s="303" t="s">
        <v>518</v>
      </c>
      <c r="Q878" s="303" t="s">
        <v>517</v>
      </c>
      <c r="R878" s="303" t="s">
        <v>528</v>
      </c>
      <c r="S878" s="304" t="s">
        <v>485</v>
      </c>
      <c r="T878" s="303" t="s">
        <v>1785</v>
      </c>
      <c r="U878" s="303" t="s">
        <v>1787</v>
      </c>
      <c r="V878" s="303" t="s">
        <v>1788</v>
      </c>
      <c r="W878" s="303" t="s">
        <v>532</v>
      </c>
      <c r="X878" s="112"/>
      <c r="Y878" s="112"/>
    </row>
    <row r="879" spans="1:25" s="262" customFormat="1">
      <c r="A879" s="331" t="s">
        <v>155</v>
      </c>
      <c r="B879" s="329"/>
      <c r="C879" s="329" t="s">
        <v>540</v>
      </c>
      <c r="D879" s="256" t="s">
        <v>539</v>
      </c>
      <c r="E879" s="329" t="s">
        <v>21</v>
      </c>
      <c r="F879" s="329"/>
      <c r="G879" s="328" t="s">
        <v>504</v>
      </c>
      <c r="H879" s="328" t="s">
        <v>506</v>
      </c>
      <c r="I879" s="328" t="s">
        <v>537</v>
      </c>
      <c r="J879" s="328" t="s">
        <v>508</v>
      </c>
      <c r="K879" s="306" t="s">
        <v>510</v>
      </c>
      <c r="L879" s="328"/>
      <c r="M879" s="328"/>
      <c r="N879" s="306" t="s">
        <v>670</v>
      </c>
      <c r="O879" s="308" t="s">
        <v>611</v>
      </c>
      <c r="P879" s="328" t="s">
        <v>519</v>
      </c>
      <c r="Q879" s="328" t="s">
        <v>530</v>
      </c>
      <c r="R879" s="328" t="s">
        <v>529</v>
      </c>
      <c r="S879" s="308" t="s">
        <v>565</v>
      </c>
      <c r="T879" s="309" t="s">
        <v>1786</v>
      </c>
      <c r="U879" s="309" t="s">
        <v>377</v>
      </c>
      <c r="V879" s="309" t="s">
        <v>377</v>
      </c>
      <c r="W879" s="328" t="s">
        <v>531</v>
      </c>
      <c r="X879" s="112"/>
      <c r="Y879" s="112"/>
    </row>
    <row r="880" spans="1:25" s="262" customFormat="1">
      <c r="A880" s="179"/>
      <c r="B880" s="108"/>
      <c r="C880" s="106"/>
      <c r="D880" s="106"/>
      <c r="E880" s="107" t="s">
        <v>533</v>
      </c>
      <c r="F880" s="108"/>
      <c r="G880" s="239"/>
      <c r="H880" s="258"/>
      <c r="I880" s="258"/>
      <c r="J880" s="239"/>
      <c r="K880" s="239"/>
      <c r="L880" s="239"/>
      <c r="M880" s="239"/>
      <c r="N880" s="239"/>
      <c r="O880" s="239"/>
      <c r="P880" s="239"/>
      <c r="Q880" s="239"/>
      <c r="R880" s="239"/>
      <c r="S880" s="239"/>
      <c r="T880" s="239"/>
      <c r="U880" s="239"/>
      <c r="V880" s="239"/>
      <c r="W880" s="239"/>
      <c r="X880" s="112"/>
      <c r="Y880" s="112"/>
    </row>
    <row r="881" spans="1:25" s="262" customFormat="1">
      <c r="A881" s="179">
        <v>645</v>
      </c>
      <c r="B881" s="106"/>
      <c r="C881" s="106">
        <v>1</v>
      </c>
      <c r="D881" s="106">
        <v>1</v>
      </c>
      <c r="E881" s="107" t="s">
        <v>156</v>
      </c>
      <c r="F881" s="108" t="s">
        <v>291</v>
      </c>
      <c r="G881" s="109">
        <f t="shared" ref="G881:G895" si="695">VLOOKUP(E881,REMU,3,0)</f>
        <v>50</v>
      </c>
      <c r="H881" s="109">
        <f t="shared" ref="H881:H895" si="696">VLOOKUP(E881,REMU,4,0)</f>
        <v>48.24</v>
      </c>
      <c r="I881" s="109">
        <f t="shared" ref="I881:I895" si="697">VLOOKUP(E881,REMU,8,0)</f>
        <v>0</v>
      </c>
      <c r="J881" s="239">
        <f t="shared" ref="J881:J895" si="698">VLOOKUP(E881,REMU,7,0)</f>
        <v>924.69</v>
      </c>
      <c r="K881" s="109">
        <f t="shared" ref="K881:K895" si="699">VLOOKUP(E881,REMU,10,0)</f>
        <v>5</v>
      </c>
      <c r="L881" s="109">
        <f t="shared" ref="L881:L895" si="700">SUM(G881:K881)</f>
        <v>1027.93</v>
      </c>
      <c r="M881" s="109">
        <f t="shared" ref="M881:M895" si="701">VLOOKUP(E881,REMU,12,0)</f>
        <v>112.65</v>
      </c>
      <c r="N881" s="109">
        <f t="shared" ref="N881:N895" si="702">VLOOKUP(E881,REMU,13,0)</f>
        <v>100</v>
      </c>
      <c r="O881" s="109">
        <f t="shared" ref="O881:O895" si="703">VLOOKUP(E881,REMU,19,0)</f>
        <v>120</v>
      </c>
      <c r="P881" s="109">
        <f t="shared" ref="P881:P895" si="704">VLOOKUP(E881,REMU,16,0)</f>
        <v>174.5</v>
      </c>
      <c r="Q881" s="109">
        <f t="shared" ref="Q881:Q895" si="705">VLOOKUP(E881,REMU,17,0)</f>
        <v>202.42</v>
      </c>
      <c r="R881" s="109">
        <f t="shared" ref="R881:R895" si="706">VLOOKUP(E881,REMU,18,0)</f>
        <v>234.81</v>
      </c>
      <c r="S881" s="109">
        <f t="shared" ref="S881:S895" si="707">VLOOKUP(E881,DSUP,2,FALSE)</f>
        <v>250</v>
      </c>
      <c r="T881" s="109">
        <f t="shared" ref="T881:T895" si="708">IF(F881="VACANTE",0,VLOOKUP(F881,HOMO,8,0))</f>
        <v>649.38</v>
      </c>
      <c r="U881" s="109">
        <f t="shared" ref="U881:U895" si="709">IF(F881="VACANTE",0,VLOOKUP(F881,HOMO,9,0))</f>
        <v>1200</v>
      </c>
      <c r="V881" s="109">
        <f t="shared" ref="V881:V895" si="710">+IF(D881=0,0,(VLOOKUP(E881,CATE,2,0)-L881-SUM(M881:U881)))</f>
        <v>2635.63</v>
      </c>
      <c r="W881" s="109">
        <f t="shared" ref="W881:W895" si="711">+L881+SUM(M881:V881)</f>
        <v>6707.32</v>
      </c>
      <c r="X881" s="112"/>
      <c r="Y881" s="112"/>
    </row>
    <row r="882" spans="1:25" s="262" customFormat="1">
      <c r="A882" s="179">
        <v>646</v>
      </c>
      <c r="B882" s="106"/>
      <c r="C882" s="106">
        <v>1</v>
      </c>
      <c r="D882" s="106">
        <v>1</v>
      </c>
      <c r="E882" s="107" t="s">
        <v>156</v>
      </c>
      <c r="F882" s="108" t="s">
        <v>288</v>
      </c>
      <c r="G882" s="109">
        <f t="shared" si="695"/>
        <v>50</v>
      </c>
      <c r="H882" s="109">
        <f t="shared" si="696"/>
        <v>48.24</v>
      </c>
      <c r="I882" s="109">
        <f t="shared" si="697"/>
        <v>0</v>
      </c>
      <c r="J882" s="239">
        <f t="shared" si="698"/>
        <v>924.69</v>
      </c>
      <c r="K882" s="109">
        <f t="shared" si="699"/>
        <v>5</v>
      </c>
      <c r="L882" s="109">
        <f t="shared" si="700"/>
        <v>1027.93</v>
      </c>
      <c r="M882" s="109">
        <f t="shared" si="701"/>
        <v>112.65</v>
      </c>
      <c r="N882" s="109">
        <f t="shared" si="702"/>
        <v>100</v>
      </c>
      <c r="O882" s="109">
        <f t="shared" si="703"/>
        <v>120</v>
      </c>
      <c r="P882" s="109">
        <f t="shared" si="704"/>
        <v>174.5</v>
      </c>
      <c r="Q882" s="109">
        <f t="shared" si="705"/>
        <v>202.42</v>
      </c>
      <c r="R882" s="109">
        <f t="shared" si="706"/>
        <v>234.81</v>
      </c>
      <c r="S882" s="109">
        <f t="shared" si="707"/>
        <v>250</v>
      </c>
      <c r="T882" s="109">
        <f t="shared" si="708"/>
        <v>655.53</v>
      </c>
      <c r="U882" s="109">
        <f t="shared" si="709"/>
        <v>1200</v>
      </c>
      <c r="V882" s="109">
        <f t="shared" si="710"/>
        <v>2629.48</v>
      </c>
      <c r="W882" s="109">
        <f t="shared" si="711"/>
        <v>6707.32</v>
      </c>
      <c r="X882" s="112"/>
      <c r="Y882" s="112"/>
    </row>
    <row r="883" spans="1:25" s="262" customFormat="1">
      <c r="A883" s="179">
        <v>647</v>
      </c>
      <c r="B883" s="106"/>
      <c r="C883" s="106">
        <v>1</v>
      </c>
      <c r="D883" s="106">
        <v>1</v>
      </c>
      <c r="E883" s="107" t="s">
        <v>156</v>
      </c>
      <c r="F883" s="108" t="s">
        <v>289</v>
      </c>
      <c r="G883" s="109">
        <f t="shared" si="695"/>
        <v>50</v>
      </c>
      <c r="H883" s="109">
        <f t="shared" si="696"/>
        <v>48.24</v>
      </c>
      <c r="I883" s="109">
        <f t="shared" si="697"/>
        <v>0</v>
      </c>
      <c r="J883" s="239">
        <f t="shared" si="698"/>
        <v>924.69</v>
      </c>
      <c r="K883" s="109">
        <f t="shared" si="699"/>
        <v>5</v>
      </c>
      <c r="L883" s="109">
        <f t="shared" si="700"/>
        <v>1027.93</v>
      </c>
      <c r="M883" s="109">
        <f t="shared" si="701"/>
        <v>112.65</v>
      </c>
      <c r="N883" s="109">
        <f t="shared" si="702"/>
        <v>100</v>
      </c>
      <c r="O883" s="109">
        <f t="shared" si="703"/>
        <v>120</v>
      </c>
      <c r="P883" s="109">
        <f t="shared" si="704"/>
        <v>174.5</v>
      </c>
      <c r="Q883" s="109">
        <f t="shared" si="705"/>
        <v>202.42</v>
      </c>
      <c r="R883" s="109">
        <f t="shared" si="706"/>
        <v>234.81</v>
      </c>
      <c r="S883" s="109">
        <f t="shared" si="707"/>
        <v>250</v>
      </c>
      <c r="T883" s="109">
        <f t="shared" si="708"/>
        <v>645.57000000000005</v>
      </c>
      <c r="U883" s="109">
        <f t="shared" si="709"/>
        <v>1200</v>
      </c>
      <c r="V883" s="109">
        <f t="shared" si="710"/>
        <v>2639.44</v>
      </c>
      <c r="W883" s="109">
        <f t="shared" si="711"/>
        <v>6707.32</v>
      </c>
      <c r="X883" s="112"/>
      <c r="Y883" s="112"/>
    </row>
    <row r="884" spans="1:25" s="262" customFormat="1">
      <c r="A884" s="179">
        <v>685</v>
      </c>
      <c r="B884" s="106"/>
      <c r="C884" s="106">
        <v>1</v>
      </c>
      <c r="D884" s="106">
        <v>1</v>
      </c>
      <c r="E884" s="107" t="s">
        <v>156</v>
      </c>
      <c r="F884" s="108" t="s">
        <v>290</v>
      </c>
      <c r="G884" s="109">
        <f t="shared" si="695"/>
        <v>50</v>
      </c>
      <c r="H884" s="109">
        <f t="shared" si="696"/>
        <v>48.24</v>
      </c>
      <c r="I884" s="109">
        <f t="shared" si="697"/>
        <v>0</v>
      </c>
      <c r="J884" s="239">
        <f t="shared" si="698"/>
        <v>924.69</v>
      </c>
      <c r="K884" s="109">
        <f t="shared" si="699"/>
        <v>5</v>
      </c>
      <c r="L884" s="109">
        <f t="shared" si="700"/>
        <v>1027.93</v>
      </c>
      <c r="M884" s="109">
        <f t="shared" si="701"/>
        <v>112.65</v>
      </c>
      <c r="N884" s="109">
        <f t="shared" si="702"/>
        <v>100</v>
      </c>
      <c r="O884" s="109">
        <f t="shared" si="703"/>
        <v>120</v>
      </c>
      <c r="P884" s="109">
        <f t="shared" si="704"/>
        <v>174.5</v>
      </c>
      <c r="Q884" s="109">
        <f t="shared" si="705"/>
        <v>202.42</v>
      </c>
      <c r="R884" s="109">
        <f t="shared" si="706"/>
        <v>234.81</v>
      </c>
      <c r="S884" s="109">
        <f t="shared" si="707"/>
        <v>250</v>
      </c>
      <c r="T884" s="109">
        <f t="shared" si="708"/>
        <v>251.74</v>
      </c>
      <c r="U884" s="109">
        <f t="shared" si="709"/>
        <v>580</v>
      </c>
      <c r="V884" s="109">
        <f t="shared" si="710"/>
        <v>3653.27</v>
      </c>
      <c r="W884" s="109">
        <f t="shared" si="711"/>
        <v>6707.32</v>
      </c>
      <c r="X884" s="112"/>
      <c r="Y884" s="112"/>
    </row>
    <row r="885" spans="1:25" s="262" customFormat="1">
      <c r="A885" s="179">
        <v>930</v>
      </c>
      <c r="B885" s="106"/>
      <c r="C885" s="106">
        <v>1</v>
      </c>
      <c r="D885" s="106">
        <v>1</v>
      </c>
      <c r="E885" s="107" t="s">
        <v>156</v>
      </c>
      <c r="F885" s="108" t="s">
        <v>293</v>
      </c>
      <c r="G885" s="109">
        <f t="shared" si="695"/>
        <v>50</v>
      </c>
      <c r="H885" s="109">
        <f t="shared" si="696"/>
        <v>48.24</v>
      </c>
      <c r="I885" s="109">
        <f t="shared" si="697"/>
        <v>0</v>
      </c>
      <c r="J885" s="239">
        <f t="shared" si="698"/>
        <v>924.69</v>
      </c>
      <c r="K885" s="109">
        <f t="shared" si="699"/>
        <v>5</v>
      </c>
      <c r="L885" s="109">
        <f t="shared" si="700"/>
        <v>1027.93</v>
      </c>
      <c r="M885" s="109">
        <f t="shared" si="701"/>
        <v>112.65</v>
      </c>
      <c r="N885" s="109">
        <f t="shared" si="702"/>
        <v>100</v>
      </c>
      <c r="O885" s="109">
        <f t="shared" si="703"/>
        <v>120</v>
      </c>
      <c r="P885" s="109">
        <f t="shared" si="704"/>
        <v>174.5</v>
      </c>
      <c r="Q885" s="109">
        <f t="shared" si="705"/>
        <v>202.42</v>
      </c>
      <c r="R885" s="109">
        <f t="shared" si="706"/>
        <v>234.81</v>
      </c>
      <c r="S885" s="109">
        <f t="shared" si="707"/>
        <v>250</v>
      </c>
      <c r="T885" s="109">
        <f t="shared" si="708"/>
        <v>650.25</v>
      </c>
      <c r="U885" s="109">
        <f t="shared" si="709"/>
        <v>1200</v>
      </c>
      <c r="V885" s="109">
        <f t="shared" si="710"/>
        <v>2634.76</v>
      </c>
      <c r="W885" s="109">
        <f t="shared" si="711"/>
        <v>6707.32</v>
      </c>
      <c r="X885" s="112"/>
      <c r="Y885" s="112"/>
    </row>
    <row r="886" spans="1:25" s="262" customFormat="1">
      <c r="A886" s="179">
        <v>679</v>
      </c>
      <c r="B886" s="106"/>
      <c r="C886" s="106">
        <v>1</v>
      </c>
      <c r="D886" s="106">
        <v>1</v>
      </c>
      <c r="E886" s="107" t="s">
        <v>163</v>
      </c>
      <c r="F886" s="108" t="s">
        <v>459</v>
      </c>
      <c r="G886" s="109">
        <f t="shared" si="695"/>
        <v>50</v>
      </c>
      <c r="H886" s="109">
        <f t="shared" si="696"/>
        <v>39.31</v>
      </c>
      <c r="I886" s="109">
        <f t="shared" si="697"/>
        <v>0</v>
      </c>
      <c r="J886" s="239">
        <f t="shared" si="698"/>
        <v>785.63</v>
      </c>
      <c r="K886" s="109">
        <f t="shared" si="699"/>
        <v>5</v>
      </c>
      <c r="L886" s="109">
        <f t="shared" si="700"/>
        <v>879.94</v>
      </c>
      <c r="M886" s="109">
        <f t="shared" si="701"/>
        <v>95.75</v>
      </c>
      <c r="N886" s="109">
        <f t="shared" si="702"/>
        <v>100</v>
      </c>
      <c r="O886" s="109">
        <f t="shared" si="703"/>
        <v>110</v>
      </c>
      <c r="P886" s="109">
        <f t="shared" si="704"/>
        <v>148.12</v>
      </c>
      <c r="Q886" s="109">
        <f t="shared" si="705"/>
        <v>171.82</v>
      </c>
      <c r="R886" s="109">
        <f t="shared" si="706"/>
        <v>199.31</v>
      </c>
      <c r="S886" s="109">
        <f t="shared" si="707"/>
        <v>210</v>
      </c>
      <c r="T886" s="109">
        <f t="shared" si="708"/>
        <v>124.98</v>
      </c>
      <c r="U886" s="109">
        <f t="shared" si="709"/>
        <v>300</v>
      </c>
      <c r="V886" s="109">
        <f t="shared" si="710"/>
        <v>668.08</v>
      </c>
      <c r="W886" s="109">
        <f t="shared" si="711"/>
        <v>3008</v>
      </c>
      <c r="X886" s="112"/>
      <c r="Y886" s="112"/>
    </row>
    <row r="887" spans="1:25" s="262" customFormat="1">
      <c r="A887" s="179">
        <v>649</v>
      </c>
      <c r="B887" s="106"/>
      <c r="C887" s="106">
        <v>1</v>
      </c>
      <c r="D887" s="106">
        <v>1</v>
      </c>
      <c r="E887" s="107" t="s">
        <v>163</v>
      </c>
      <c r="F887" s="108" t="s">
        <v>1034</v>
      </c>
      <c r="G887" s="109">
        <f t="shared" si="695"/>
        <v>50</v>
      </c>
      <c r="H887" s="109">
        <f t="shared" si="696"/>
        <v>39.31</v>
      </c>
      <c r="I887" s="109">
        <f t="shared" si="697"/>
        <v>0</v>
      </c>
      <c r="J887" s="239">
        <f t="shared" si="698"/>
        <v>785.63</v>
      </c>
      <c r="K887" s="109">
        <f t="shared" si="699"/>
        <v>5</v>
      </c>
      <c r="L887" s="109">
        <f t="shared" si="700"/>
        <v>879.94</v>
      </c>
      <c r="M887" s="109">
        <f t="shared" si="701"/>
        <v>95.75</v>
      </c>
      <c r="N887" s="109">
        <f t="shared" si="702"/>
        <v>100</v>
      </c>
      <c r="O887" s="109">
        <f t="shared" si="703"/>
        <v>110</v>
      </c>
      <c r="P887" s="109">
        <f t="shared" si="704"/>
        <v>148.12</v>
      </c>
      <c r="Q887" s="109">
        <f t="shared" si="705"/>
        <v>171.82</v>
      </c>
      <c r="R887" s="109">
        <f t="shared" si="706"/>
        <v>199.31</v>
      </c>
      <c r="S887" s="109">
        <f t="shared" si="707"/>
        <v>210</v>
      </c>
      <c r="T887" s="109">
        <f t="shared" si="708"/>
        <v>81.040000000000006</v>
      </c>
      <c r="U887" s="109">
        <f t="shared" si="709"/>
        <v>580</v>
      </c>
      <c r="V887" s="109">
        <f t="shared" si="710"/>
        <v>432.02</v>
      </c>
      <c r="W887" s="109">
        <f t="shared" si="711"/>
        <v>3008</v>
      </c>
      <c r="X887" s="112"/>
      <c r="Y887" s="112"/>
    </row>
    <row r="888" spans="1:25" s="262" customFormat="1">
      <c r="A888" s="179">
        <v>650</v>
      </c>
      <c r="B888" s="106"/>
      <c r="C888" s="106">
        <v>1</v>
      </c>
      <c r="D888" s="106">
        <v>1</v>
      </c>
      <c r="E888" s="107" t="s">
        <v>156</v>
      </c>
      <c r="F888" s="108" t="s">
        <v>292</v>
      </c>
      <c r="G888" s="109">
        <f t="shared" si="695"/>
        <v>50</v>
      </c>
      <c r="H888" s="109">
        <f t="shared" si="696"/>
        <v>48.24</v>
      </c>
      <c r="I888" s="109">
        <f t="shared" si="697"/>
        <v>0</v>
      </c>
      <c r="J888" s="239">
        <f t="shared" si="698"/>
        <v>924.69</v>
      </c>
      <c r="K888" s="109">
        <f t="shared" si="699"/>
        <v>5</v>
      </c>
      <c r="L888" s="109">
        <f t="shared" si="700"/>
        <v>1027.93</v>
      </c>
      <c r="M888" s="109">
        <f t="shared" si="701"/>
        <v>112.65</v>
      </c>
      <c r="N888" s="109">
        <f t="shared" si="702"/>
        <v>100</v>
      </c>
      <c r="O888" s="109">
        <f t="shared" si="703"/>
        <v>120</v>
      </c>
      <c r="P888" s="109">
        <f t="shared" si="704"/>
        <v>174.5</v>
      </c>
      <c r="Q888" s="109">
        <f t="shared" si="705"/>
        <v>202.42</v>
      </c>
      <c r="R888" s="109">
        <f t="shared" si="706"/>
        <v>234.81</v>
      </c>
      <c r="S888" s="109">
        <f t="shared" si="707"/>
        <v>250</v>
      </c>
      <c r="T888" s="109">
        <f t="shared" si="708"/>
        <v>248.55</v>
      </c>
      <c r="U888" s="109">
        <f t="shared" si="709"/>
        <v>580</v>
      </c>
      <c r="V888" s="109">
        <f t="shared" si="710"/>
        <v>3656.46</v>
      </c>
      <c r="W888" s="109">
        <f t="shared" si="711"/>
        <v>6707.32</v>
      </c>
      <c r="X888" s="112"/>
      <c r="Y888" s="112"/>
    </row>
    <row r="889" spans="1:25" s="262" customFormat="1">
      <c r="A889" s="179">
        <v>542</v>
      </c>
      <c r="B889" s="106"/>
      <c r="C889" s="106">
        <v>1</v>
      </c>
      <c r="D889" s="106">
        <v>1</v>
      </c>
      <c r="E889" s="107" t="s">
        <v>156</v>
      </c>
      <c r="F889" s="108" t="s">
        <v>970</v>
      </c>
      <c r="G889" s="109">
        <f t="shared" si="695"/>
        <v>50</v>
      </c>
      <c r="H889" s="109">
        <f t="shared" si="696"/>
        <v>48.24</v>
      </c>
      <c r="I889" s="109">
        <f t="shared" si="697"/>
        <v>0</v>
      </c>
      <c r="J889" s="239">
        <f t="shared" si="698"/>
        <v>924.69</v>
      </c>
      <c r="K889" s="109">
        <f t="shared" si="699"/>
        <v>5</v>
      </c>
      <c r="L889" s="109">
        <f t="shared" si="700"/>
        <v>1027.93</v>
      </c>
      <c r="M889" s="109">
        <f t="shared" si="701"/>
        <v>112.65</v>
      </c>
      <c r="N889" s="109">
        <f t="shared" si="702"/>
        <v>100</v>
      </c>
      <c r="O889" s="109">
        <f t="shared" si="703"/>
        <v>120</v>
      </c>
      <c r="P889" s="109">
        <f t="shared" si="704"/>
        <v>174.5</v>
      </c>
      <c r="Q889" s="109">
        <f t="shared" si="705"/>
        <v>202.42</v>
      </c>
      <c r="R889" s="109">
        <f t="shared" si="706"/>
        <v>234.81</v>
      </c>
      <c r="S889" s="109">
        <f t="shared" si="707"/>
        <v>250</v>
      </c>
      <c r="T889" s="109">
        <f t="shared" si="708"/>
        <v>247</v>
      </c>
      <c r="U889" s="109">
        <f t="shared" si="709"/>
        <v>580</v>
      </c>
      <c r="V889" s="109">
        <f t="shared" si="710"/>
        <v>3658.01</v>
      </c>
      <c r="W889" s="109">
        <f t="shared" si="711"/>
        <v>6707.32</v>
      </c>
      <c r="X889" s="112"/>
      <c r="Y889" s="112"/>
    </row>
    <row r="890" spans="1:25" s="262" customFormat="1">
      <c r="A890" s="179">
        <v>653</v>
      </c>
      <c r="B890" s="106"/>
      <c r="C890" s="106">
        <v>1</v>
      </c>
      <c r="D890" s="106">
        <v>1</v>
      </c>
      <c r="E890" s="107" t="s">
        <v>156</v>
      </c>
      <c r="F890" s="108" t="s">
        <v>1051</v>
      </c>
      <c r="G890" s="109">
        <f t="shared" si="695"/>
        <v>50</v>
      </c>
      <c r="H890" s="109">
        <f t="shared" si="696"/>
        <v>48.24</v>
      </c>
      <c r="I890" s="109">
        <f t="shared" si="697"/>
        <v>0</v>
      </c>
      <c r="J890" s="239">
        <f t="shared" si="698"/>
        <v>924.69</v>
      </c>
      <c r="K890" s="109">
        <f t="shared" si="699"/>
        <v>5</v>
      </c>
      <c r="L890" s="109">
        <f t="shared" si="700"/>
        <v>1027.93</v>
      </c>
      <c r="M890" s="109">
        <f t="shared" si="701"/>
        <v>112.65</v>
      </c>
      <c r="N890" s="109">
        <f t="shared" si="702"/>
        <v>100</v>
      </c>
      <c r="O890" s="109">
        <f t="shared" si="703"/>
        <v>120</v>
      </c>
      <c r="P890" s="109">
        <f t="shared" si="704"/>
        <v>174.5</v>
      </c>
      <c r="Q890" s="109">
        <f t="shared" si="705"/>
        <v>202.42</v>
      </c>
      <c r="R890" s="109">
        <f t="shared" si="706"/>
        <v>234.81</v>
      </c>
      <c r="S890" s="109">
        <f t="shared" si="707"/>
        <v>250</v>
      </c>
      <c r="T890" s="109">
        <f t="shared" si="708"/>
        <v>283.95</v>
      </c>
      <c r="U890" s="109">
        <f t="shared" si="709"/>
        <v>560</v>
      </c>
      <c r="V890" s="109">
        <f t="shared" si="710"/>
        <v>3641.06</v>
      </c>
      <c r="W890" s="109">
        <f t="shared" si="711"/>
        <v>6707.32</v>
      </c>
      <c r="X890" s="112"/>
      <c r="Y890" s="112"/>
    </row>
    <row r="891" spans="1:25" s="262" customFormat="1">
      <c r="A891" s="179">
        <v>732</v>
      </c>
      <c r="B891" s="106"/>
      <c r="C891" s="106">
        <v>1</v>
      </c>
      <c r="D891" s="106">
        <v>1</v>
      </c>
      <c r="E891" s="107" t="s">
        <v>160</v>
      </c>
      <c r="F891" s="108" t="s">
        <v>285</v>
      </c>
      <c r="G891" s="109">
        <f t="shared" si="695"/>
        <v>50</v>
      </c>
      <c r="H891" s="109">
        <f t="shared" si="696"/>
        <v>32.17</v>
      </c>
      <c r="I891" s="109">
        <f t="shared" si="697"/>
        <v>0</v>
      </c>
      <c r="J891" s="239">
        <f t="shared" si="698"/>
        <v>587.77</v>
      </c>
      <c r="K891" s="109">
        <f t="shared" si="699"/>
        <v>5</v>
      </c>
      <c r="L891" s="109">
        <f t="shared" si="700"/>
        <v>674.94</v>
      </c>
      <c r="M891" s="109">
        <f t="shared" si="701"/>
        <v>81.39</v>
      </c>
      <c r="N891" s="109">
        <f t="shared" si="702"/>
        <v>100</v>
      </c>
      <c r="O891" s="109">
        <f t="shared" si="703"/>
        <v>110</v>
      </c>
      <c r="P891" s="109">
        <f t="shared" si="704"/>
        <v>113.02</v>
      </c>
      <c r="Q891" s="109">
        <f t="shared" si="705"/>
        <v>131.11000000000001</v>
      </c>
      <c r="R891" s="109">
        <f t="shared" si="706"/>
        <v>152.08000000000001</v>
      </c>
      <c r="S891" s="109">
        <f t="shared" si="707"/>
        <v>210</v>
      </c>
      <c r="T891" s="109">
        <f t="shared" si="708"/>
        <v>124.98</v>
      </c>
      <c r="U891" s="109">
        <f t="shared" si="709"/>
        <v>280</v>
      </c>
      <c r="V891" s="109">
        <f t="shared" si="710"/>
        <v>1030.48</v>
      </c>
      <c r="W891" s="109">
        <f t="shared" si="711"/>
        <v>3008</v>
      </c>
      <c r="X891" s="112"/>
      <c r="Y891" s="112"/>
    </row>
    <row r="892" spans="1:25" s="262" customFormat="1">
      <c r="A892" s="179">
        <v>655</v>
      </c>
      <c r="B892" s="106"/>
      <c r="C892" s="106">
        <v>1</v>
      </c>
      <c r="D892" s="106">
        <v>1</v>
      </c>
      <c r="E892" s="107" t="s">
        <v>164</v>
      </c>
      <c r="F892" s="257" t="s">
        <v>901</v>
      </c>
      <c r="G892" s="109">
        <f t="shared" si="695"/>
        <v>50</v>
      </c>
      <c r="H892" s="109">
        <f t="shared" si="696"/>
        <v>28.15</v>
      </c>
      <c r="I892" s="109">
        <f t="shared" si="697"/>
        <v>0</v>
      </c>
      <c r="J892" s="239">
        <f t="shared" si="698"/>
        <v>680.79</v>
      </c>
      <c r="K892" s="109">
        <f t="shared" si="699"/>
        <v>5</v>
      </c>
      <c r="L892" s="109">
        <f t="shared" si="700"/>
        <v>763.94</v>
      </c>
      <c r="M892" s="109">
        <f t="shared" si="701"/>
        <v>81.39</v>
      </c>
      <c r="N892" s="109">
        <f t="shared" si="702"/>
        <v>100</v>
      </c>
      <c r="O892" s="109">
        <f t="shared" si="703"/>
        <v>105</v>
      </c>
      <c r="P892" s="109">
        <f t="shared" si="704"/>
        <v>127.26</v>
      </c>
      <c r="Q892" s="109">
        <f t="shared" si="705"/>
        <v>147.62</v>
      </c>
      <c r="R892" s="109">
        <f t="shared" si="706"/>
        <v>171.24</v>
      </c>
      <c r="S892" s="109">
        <f t="shared" si="707"/>
        <v>180</v>
      </c>
      <c r="T892" s="109">
        <f t="shared" si="708"/>
        <v>0</v>
      </c>
      <c r="U892" s="109">
        <f t="shared" si="709"/>
        <v>0</v>
      </c>
      <c r="V892" s="109">
        <f t="shared" si="710"/>
        <v>331.55</v>
      </c>
      <c r="W892" s="109">
        <f t="shared" si="711"/>
        <v>2008</v>
      </c>
      <c r="X892" s="112"/>
      <c r="Y892" s="112"/>
    </row>
    <row r="893" spans="1:25" s="262" customFormat="1">
      <c r="A893" s="179">
        <v>652</v>
      </c>
      <c r="B893" s="106">
        <v>4615</v>
      </c>
      <c r="C893" s="106">
        <v>1</v>
      </c>
      <c r="D893" s="106">
        <v>0</v>
      </c>
      <c r="E893" s="107" t="s">
        <v>163</v>
      </c>
      <c r="F893" s="111" t="s">
        <v>364</v>
      </c>
      <c r="G893" s="109">
        <f>VLOOKUP(E893,REMU,3,0)</f>
        <v>50</v>
      </c>
      <c r="H893" s="109">
        <f>VLOOKUP(E893,REMU,4,0)</f>
        <v>39.31</v>
      </c>
      <c r="I893" s="109">
        <f>VLOOKUP(E893,REMU,8,0)</f>
        <v>0</v>
      </c>
      <c r="J893" s="239">
        <f>VLOOKUP(E893,REMU,7,0)</f>
        <v>785.63</v>
      </c>
      <c r="K893" s="109">
        <f>VLOOKUP(E893,REMU,10,0)</f>
        <v>5</v>
      </c>
      <c r="L893" s="109">
        <f>SUM(G893:K893)</f>
        <v>879.94</v>
      </c>
      <c r="M893" s="109">
        <f>VLOOKUP(E893,REMU,12,0)</f>
        <v>95.75</v>
      </c>
      <c r="N893" s="109">
        <f>VLOOKUP(E893,REMU,13,0)</f>
        <v>100</v>
      </c>
      <c r="O893" s="109">
        <f>VLOOKUP(E893,REMU,19,0)</f>
        <v>110</v>
      </c>
      <c r="P893" s="109">
        <f>VLOOKUP(E893,REMU,16,0)</f>
        <v>148.12</v>
      </c>
      <c r="Q893" s="109">
        <f>VLOOKUP(E893,REMU,17,0)</f>
        <v>171.82</v>
      </c>
      <c r="R893" s="109">
        <f>VLOOKUP(E893,REMU,18,0)</f>
        <v>199.31</v>
      </c>
      <c r="S893" s="109">
        <f>VLOOKUP(E893,DSUP,2,FALSE)</f>
        <v>210</v>
      </c>
      <c r="T893" s="109">
        <f>IF(F893="VACANTE",0,VLOOKUP(F893,HOMO,8,0))</f>
        <v>0</v>
      </c>
      <c r="U893" s="109">
        <f>IF(F893="VACANTE",0,VLOOKUP(F893,HOMO,9,0))</f>
        <v>0</v>
      </c>
      <c r="V893" s="109">
        <f t="shared" si="710"/>
        <v>0</v>
      </c>
      <c r="W893" s="109">
        <f t="shared" si="711"/>
        <v>1914.94</v>
      </c>
      <c r="X893" s="112"/>
      <c r="Y893" s="112"/>
    </row>
    <row r="894" spans="1:25" s="262" customFormat="1">
      <c r="A894" s="179">
        <v>656</v>
      </c>
      <c r="B894" s="106"/>
      <c r="C894" s="106">
        <v>1</v>
      </c>
      <c r="D894" s="106">
        <v>1</v>
      </c>
      <c r="E894" s="107" t="s">
        <v>161</v>
      </c>
      <c r="F894" s="257" t="s">
        <v>682</v>
      </c>
      <c r="G894" s="109">
        <f t="shared" si="695"/>
        <v>50</v>
      </c>
      <c r="H894" s="109">
        <f t="shared" si="696"/>
        <v>23.41</v>
      </c>
      <c r="I894" s="109">
        <f t="shared" si="697"/>
        <v>0</v>
      </c>
      <c r="J894" s="239">
        <f t="shared" si="698"/>
        <v>492.53</v>
      </c>
      <c r="K894" s="109">
        <f t="shared" si="699"/>
        <v>5</v>
      </c>
      <c r="L894" s="109">
        <f t="shared" si="700"/>
        <v>570.94000000000005</v>
      </c>
      <c r="M894" s="109">
        <f t="shared" si="701"/>
        <v>69.180000000000007</v>
      </c>
      <c r="N894" s="109">
        <f t="shared" si="702"/>
        <v>100</v>
      </c>
      <c r="O894" s="109">
        <f t="shared" si="703"/>
        <v>105</v>
      </c>
      <c r="P894" s="109">
        <f t="shared" si="704"/>
        <v>94.43</v>
      </c>
      <c r="Q894" s="109">
        <f t="shared" si="705"/>
        <v>109.54</v>
      </c>
      <c r="R894" s="109">
        <f t="shared" si="706"/>
        <v>127.06</v>
      </c>
      <c r="S894" s="109">
        <f t="shared" si="707"/>
        <v>180</v>
      </c>
      <c r="T894" s="109">
        <f t="shared" si="708"/>
        <v>0</v>
      </c>
      <c r="U894" s="109">
        <f t="shared" si="709"/>
        <v>0</v>
      </c>
      <c r="V894" s="109">
        <f t="shared" si="710"/>
        <v>651.85</v>
      </c>
      <c r="W894" s="109">
        <f t="shared" si="711"/>
        <v>2008</v>
      </c>
      <c r="X894" s="112"/>
      <c r="Y894" s="112"/>
    </row>
    <row r="895" spans="1:25" s="262" customFormat="1">
      <c r="A895" s="179">
        <v>657</v>
      </c>
      <c r="B895" s="106"/>
      <c r="C895" s="106">
        <v>1</v>
      </c>
      <c r="D895" s="106">
        <v>1</v>
      </c>
      <c r="E895" s="107" t="s">
        <v>161</v>
      </c>
      <c r="F895" s="111" t="s">
        <v>683</v>
      </c>
      <c r="G895" s="109">
        <f t="shared" si="695"/>
        <v>50</v>
      </c>
      <c r="H895" s="109">
        <f t="shared" si="696"/>
        <v>23.41</v>
      </c>
      <c r="I895" s="109">
        <f t="shared" si="697"/>
        <v>0</v>
      </c>
      <c r="J895" s="239">
        <f t="shared" si="698"/>
        <v>492.53</v>
      </c>
      <c r="K895" s="109">
        <f t="shared" si="699"/>
        <v>5</v>
      </c>
      <c r="L895" s="109">
        <f t="shared" si="700"/>
        <v>570.94000000000005</v>
      </c>
      <c r="M895" s="109">
        <f t="shared" si="701"/>
        <v>69.180000000000007</v>
      </c>
      <c r="N895" s="109">
        <f t="shared" si="702"/>
        <v>100</v>
      </c>
      <c r="O895" s="109">
        <f t="shared" si="703"/>
        <v>105</v>
      </c>
      <c r="P895" s="109">
        <f t="shared" si="704"/>
        <v>94.43</v>
      </c>
      <c r="Q895" s="109">
        <f t="shared" si="705"/>
        <v>109.54</v>
      </c>
      <c r="R895" s="109">
        <f t="shared" si="706"/>
        <v>127.06</v>
      </c>
      <c r="S895" s="109">
        <f t="shared" si="707"/>
        <v>180</v>
      </c>
      <c r="T895" s="109">
        <f t="shared" si="708"/>
        <v>0</v>
      </c>
      <c r="U895" s="109">
        <f t="shared" si="709"/>
        <v>0</v>
      </c>
      <c r="V895" s="109">
        <f t="shared" si="710"/>
        <v>651.85</v>
      </c>
      <c r="W895" s="109">
        <f t="shared" si="711"/>
        <v>2008</v>
      </c>
      <c r="X895" s="112"/>
      <c r="Y895" s="112"/>
    </row>
    <row r="896" spans="1:25" s="262" customFormat="1">
      <c r="A896" s="179"/>
      <c r="B896" s="108"/>
      <c r="C896" s="106">
        <f>SUM(C881:C895)</f>
        <v>15</v>
      </c>
      <c r="D896" s="106">
        <f>COUNTIF(D881:D895,"1")</f>
        <v>14</v>
      </c>
      <c r="E896" s="106"/>
      <c r="F896" s="106" t="s">
        <v>545</v>
      </c>
      <c r="G896" s="239">
        <f t="shared" ref="G896:L896" si="712">SUM(G881:G895)</f>
        <v>750</v>
      </c>
      <c r="H896" s="239">
        <f t="shared" si="712"/>
        <v>610.99</v>
      </c>
      <c r="I896" s="239">
        <f t="shared" si="712"/>
        <v>0</v>
      </c>
      <c r="J896" s="239">
        <f t="shared" si="712"/>
        <v>12008.03</v>
      </c>
      <c r="K896" s="239">
        <f t="shared" si="712"/>
        <v>75</v>
      </c>
      <c r="L896" s="239">
        <f t="shared" si="712"/>
        <v>13444.02</v>
      </c>
      <c r="M896" s="239">
        <f t="shared" ref="M896:W896" si="713">SUM(M881:M895)</f>
        <v>1489.59</v>
      </c>
      <c r="N896" s="239">
        <f t="shared" si="713"/>
        <v>1500</v>
      </c>
      <c r="O896" s="239">
        <f t="shared" si="713"/>
        <v>1715</v>
      </c>
      <c r="P896" s="239">
        <f t="shared" si="713"/>
        <v>2269.5</v>
      </c>
      <c r="Q896" s="239">
        <f t="shared" si="713"/>
        <v>2632.63</v>
      </c>
      <c r="R896" s="239">
        <f t="shared" si="713"/>
        <v>3053.85</v>
      </c>
      <c r="S896" s="239">
        <f t="shared" si="713"/>
        <v>3380</v>
      </c>
      <c r="T896" s="239">
        <f t="shared" si="713"/>
        <v>3962.97</v>
      </c>
      <c r="U896" s="239">
        <f t="shared" si="713"/>
        <v>8260</v>
      </c>
      <c r="V896" s="239">
        <f t="shared" si="713"/>
        <v>28913.94</v>
      </c>
      <c r="W896" s="239">
        <f t="shared" si="713"/>
        <v>70621.5</v>
      </c>
      <c r="X896" s="112"/>
      <c r="Y896" s="112"/>
    </row>
    <row r="897" spans="1:25" s="226" customFormat="1" ht="18.75">
      <c r="A897" s="295" t="s">
        <v>294</v>
      </c>
      <c r="B897" s="241"/>
      <c r="C897" s="269"/>
      <c r="D897" s="269"/>
      <c r="E897" s="269"/>
      <c r="F897" s="243"/>
      <c r="G897" s="247"/>
      <c r="H897" s="246"/>
      <c r="I897" s="246"/>
      <c r="J897" s="247"/>
      <c r="K897" s="248"/>
      <c r="L897" s="248"/>
      <c r="M897" s="248"/>
      <c r="N897" s="248"/>
      <c r="O897" s="248"/>
      <c r="P897" s="248"/>
      <c r="Q897" s="248"/>
      <c r="R897" s="248"/>
      <c r="S897" s="248" t="s">
        <v>587</v>
      </c>
      <c r="T897" s="248"/>
      <c r="U897" s="248"/>
      <c r="V897" s="248"/>
      <c r="W897" s="248"/>
      <c r="X897" s="112"/>
      <c r="Y897" s="112"/>
    </row>
    <row r="898" spans="1:25" s="262" customFormat="1">
      <c r="A898" s="330" t="s">
        <v>236</v>
      </c>
      <c r="B898" s="254"/>
      <c r="C898" s="254" t="s">
        <v>153</v>
      </c>
      <c r="D898" s="255" t="s">
        <v>538</v>
      </c>
      <c r="E898" s="254" t="s">
        <v>22</v>
      </c>
      <c r="F898" s="254" t="s">
        <v>154</v>
      </c>
      <c r="G898" s="303" t="s">
        <v>503</v>
      </c>
      <c r="H898" s="303" t="s">
        <v>505</v>
      </c>
      <c r="I898" s="303" t="s">
        <v>535</v>
      </c>
      <c r="J898" s="303" t="s">
        <v>507</v>
      </c>
      <c r="K898" s="304" t="s">
        <v>509</v>
      </c>
      <c r="L898" s="303" t="s">
        <v>511</v>
      </c>
      <c r="M898" s="303" t="s">
        <v>514</v>
      </c>
      <c r="N898" s="304" t="s">
        <v>669</v>
      </c>
      <c r="O898" s="304" t="s">
        <v>603</v>
      </c>
      <c r="P898" s="303" t="s">
        <v>518</v>
      </c>
      <c r="Q898" s="303" t="s">
        <v>517</v>
      </c>
      <c r="R898" s="303" t="s">
        <v>528</v>
      </c>
      <c r="S898" s="304" t="s">
        <v>485</v>
      </c>
      <c r="T898" s="303" t="s">
        <v>1785</v>
      </c>
      <c r="U898" s="303" t="s">
        <v>1787</v>
      </c>
      <c r="V898" s="303" t="s">
        <v>1788</v>
      </c>
      <c r="W898" s="303" t="s">
        <v>532</v>
      </c>
      <c r="X898" s="112"/>
      <c r="Y898" s="112"/>
    </row>
    <row r="899" spans="1:25" s="262" customFormat="1">
      <c r="A899" s="331" t="s">
        <v>155</v>
      </c>
      <c r="B899" s="329"/>
      <c r="C899" s="329" t="s">
        <v>540</v>
      </c>
      <c r="D899" s="256" t="s">
        <v>539</v>
      </c>
      <c r="E899" s="329" t="s">
        <v>21</v>
      </c>
      <c r="F899" s="329"/>
      <c r="G899" s="328" t="s">
        <v>504</v>
      </c>
      <c r="H899" s="328" t="s">
        <v>506</v>
      </c>
      <c r="I899" s="328" t="s">
        <v>537</v>
      </c>
      <c r="J899" s="328" t="s">
        <v>508</v>
      </c>
      <c r="K899" s="306" t="s">
        <v>510</v>
      </c>
      <c r="L899" s="328"/>
      <c r="M899" s="328"/>
      <c r="N899" s="306" t="s">
        <v>670</v>
      </c>
      <c r="O899" s="308" t="s">
        <v>611</v>
      </c>
      <c r="P899" s="328" t="s">
        <v>519</v>
      </c>
      <c r="Q899" s="328" t="s">
        <v>530</v>
      </c>
      <c r="R899" s="328" t="s">
        <v>529</v>
      </c>
      <c r="S899" s="308" t="s">
        <v>565</v>
      </c>
      <c r="T899" s="309" t="s">
        <v>1786</v>
      </c>
      <c r="U899" s="309" t="s">
        <v>377</v>
      </c>
      <c r="V899" s="309" t="s">
        <v>377</v>
      </c>
      <c r="W899" s="328" t="s">
        <v>531</v>
      </c>
      <c r="X899" s="112"/>
      <c r="Y899" s="112"/>
    </row>
    <row r="900" spans="1:25" s="262" customFormat="1">
      <c r="A900" s="179"/>
      <c r="B900" s="108"/>
      <c r="C900" s="106"/>
      <c r="D900" s="106"/>
      <c r="E900" s="107" t="s">
        <v>533</v>
      </c>
      <c r="F900" s="108"/>
      <c r="G900" s="239"/>
      <c r="H900" s="258"/>
      <c r="I900" s="258"/>
      <c r="J900" s="239"/>
      <c r="K900" s="239"/>
      <c r="L900" s="239"/>
      <c r="M900" s="239"/>
      <c r="N900" s="239"/>
      <c r="O900" s="239"/>
      <c r="P900" s="239"/>
      <c r="Q900" s="239"/>
      <c r="R900" s="239"/>
      <c r="S900" s="239"/>
      <c r="T900" s="239"/>
      <c r="U900" s="239"/>
      <c r="V900" s="239"/>
      <c r="W900" s="239"/>
      <c r="X900" s="112"/>
      <c r="Y900" s="112"/>
    </row>
    <row r="901" spans="1:25" s="262" customFormat="1">
      <c r="A901" s="179">
        <v>659</v>
      </c>
      <c r="B901" s="106"/>
      <c r="C901" s="106">
        <v>1</v>
      </c>
      <c r="D901" s="106">
        <v>1</v>
      </c>
      <c r="E901" s="107" t="s">
        <v>156</v>
      </c>
      <c r="F901" s="108" t="s">
        <v>797</v>
      </c>
      <c r="G901" s="109">
        <f t="shared" ref="G901:G918" si="714">VLOOKUP(E901,REMU,3,0)</f>
        <v>50</v>
      </c>
      <c r="H901" s="109">
        <f t="shared" ref="H901:H918" si="715">VLOOKUP(E901,REMU,4,0)</f>
        <v>48.24</v>
      </c>
      <c r="I901" s="109">
        <f t="shared" ref="I901:I918" si="716">VLOOKUP(E901,REMU,8,0)</f>
        <v>0</v>
      </c>
      <c r="J901" s="239">
        <f t="shared" ref="J901:J918" si="717">VLOOKUP(E901,REMU,7,0)</f>
        <v>924.69</v>
      </c>
      <c r="K901" s="109">
        <f t="shared" ref="K901:K918" si="718">VLOOKUP(E901,REMU,10,0)</f>
        <v>5</v>
      </c>
      <c r="L901" s="109">
        <f t="shared" ref="L901:L918" si="719">SUM(G901:K901)</f>
        <v>1027.93</v>
      </c>
      <c r="M901" s="109">
        <f t="shared" ref="M901:M918" si="720">VLOOKUP(E901,REMU,12,0)</f>
        <v>112.65</v>
      </c>
      <c r="N901" s="109">
        <f t="shared" ref="N901:N918" si="721">VLOOKUP(E901,REMU,13,0)</f>
        <v>100</v>
      </c>
      <c r="O901" s="109">
        <f t="shared" ref="O901:O918" si="722">VLOOKUP(E901,REMU,19,0)</f>
        <v>120</v>
      </c>
      <c r="P901" s="109">
        <f t="shared" ref="P901:P918" si="723">VLOOKUP(E901,REMU,16,0)</f>
        <v>174.5</v>
      </c>
      <c r="Q901" s="109">
        <f t="shared" ref="Q901:Q918" si="724">VLOOKUP(E901,REMU,17,0)</f>
        <v>202.42</v>
      </c>
      <c r="R901" s="109">
        <f t="shared" ref="R901:R918" si="725">VLOOKUP(E901,REMU,18,0)</f>
        <v>234.81</v>
      </c>
      <c r="S901" s="109">
        <f t="shared" ref="S901:S918" si="726">VLOOKUP(E901,DSUP,2,FALSE)</f>
        <v>250</v>
      </c>
      <c r="T901" s="109">
        <f t="shared" ref="T901:T916" si="727">IF(F901="VACANTE",0,VLOOKUP(F901,HOMO,8,0))</f>
        <v>655.53</v>
      </c>
      <c r="U901" s="109">
        <f t="shared" ref="U901:U916" si="728">IF(F901="VACANTE",0,VLOOKUP(F901,HOMO,9,0))</f>
        <v>1200</v>
      </c>
      <c r="V901" s="109">
        <f t="shared" ref="V901:V918" si="729">+IF(D901=0,0,(VLOOKUP(E901,CATE,2,0)-L901-SUM(M901:U901)))</f>
        <v>2629.48</v>
      </c>
      <c r="W901" s="109">
        <f t="shared" ref="W901:W918" si="730">+L901+SUM(M901:V901)</f>
        <v>6707.32</v>
      </c>
      <c r="X901" s="112"/>
      <c r="Y901" s="112"/>
    </row>
    <row r="902" spans="1:25" s="262" customFormat="1">
      <c r="A902" s="179">
        <v>660</v>
      </c>
      <c r="B902" s="106"/>
      <c r="C902" s="106">
        <v>1</v>
      </c>
      <c r="D902" s="106">
        <v>1</v>
      </c>
      <c r="E902" s="107" t="s">
        <v>156</v>
      </c>
      <c r="F902" s="108" t="s">
        <v>295</v>
      </c>
      <c r="G902" s="109">
        <f t="shared" si="714"/>
        <v>50</v>
      </c>
      <c r="H902" s="109">
        <f t="shared" si="715"/>
        <v>48.24</v>
      </c>
      <c r="I902" s="109">
        <f t="shared" si="716"/>
        <v>0</v>
      </c>
      <c r="J902" s="239">
        <f t="shared" si="717"/>
        <v>924.69</v>
      </c>
      <c r="K902" s="109">
        <f t="shared" si="718"/>
        <v>5</v>
      </c>
      <c r="L902" s="109">
        <f t="shared" si="719"/>
        <v>1027.93</v>
      </c>
      <c r="M902" s="109">
        <f t="shared" si="720"/>
        <v>112.65</v>
      </c>
      <c r="N902" s="109">
        <f t="shared" si="721"/>
        <v>100</v>
      </c>
      <c r="O902" s="109">
        <f t="shared" si="722"/>
        <v>120</v>
      </c>
      <c r="P902" s="109">
        <f t="shared" si="723"/>
        <v>174.5</v>
      </c>
      <c r="Q902" s="109">
        <f t="shared" si="724"/>
        <v>202.42</v>
      </c>
      <c r="R902" s="109">
        <f t="shared" si="725"/>
        <v>234.81</v>
      </c>
      <c r="S902" s="109">
        <f t="shared" si="726"/>
        <v>250</v>
      </c>
      <c r="T902" s="109">
        <f t="shared" si="727"/>
        <v>614.73</v>
      </c>
      <c r="U902" s="109">
        <f t="shared" si="728"/>
        <v>1200</v>
      </c>
      <c r="V902" s="109">
        <f t="shared" si="729"/>
        <v>2670.28</v>
      </c>
      <c r="W902" s="109">
        <f t="shared" si="730"/>
        <v>6707.32</v>
      </c>
      <c r="X902" s="112"/>
      <c r="Y902" s="112"/>
    </row>
    <row r="903" spans="1:25" s="262" customFormat="1">
      <c r="A903" s="179">
        <v>661</v>
      </c>
      <c r="B903" s="106"/>
      <c r="C903" s="106">
        <v>1</v>
      </c>
      <c r="D903" s="106">
        <v>1</v>
      </c>
      <c r="E903" s="107" t="s">
        <v>156</v>
      </c>
      <c r="F903" s="108" t="s">
        <v>1382</v>
      </c>
      <c r="G903" s="109">
        <f t="shared" si="714"/>
        <v>50</v>
      </c>
      <c r="H903" s="109">
        <f t="shared" si="715"/>
        <v>48.24</v>
      </c>
      <c r="I903" s="109">
        <f t="shared" si="716"/>
        <v>0</v>
      </c>
      <c r="J903" s="239">
        <f t="shared" si="717"/>
        <v>924.69</v>
      </c>
      <c r="K903" s="109">
        <f t="shared" si="718"/>
        <v>5</v>
      </c>
      <c r="L903" s="109">
        <f t="shared" si="719"/>
        <v>1027.93</v>
      </c>
      <c r="M903" s="109">
        <f t="shared" si="720"/>
        <v>112.65</v>
      </c>
      <c r="N903" s="109">
        <f t="shared" si="721"/>
        <v>100</v>
      </c>
      <c r="O903" s="109">
        <f t="shared" si="722"/>
        <v>120</v>
      </c>
      <c r="P903" s="109">
        <f t="shared" si="723"/>
        <v>174.5</v>
      </c>
      <c r="Q903" s="109">
        <f t="shared" si="724"/>
        <v>202.42</v>
      </c>
      <c r="R903" s="109">
        <f t="shared" si="725"/>
        <v>234.81</v>
      </c>
      <c r="S903" s="109">
        <f t="shared" si="726"/>
        <v>250</v>
      </c>
      <c r="T903" s="109">
        <f t="shared" si="727"/>
        <v>655.53</v>
      </c>
      <c r="U903" s="109">
        <f t="shared" si="728"/>
        <v>1200</v>
      </c>
      <c r="V903" s="109">
        <f t="shared" si="729"/>
        <v>2629.48</v>
      </c>
      <c r="W903" s="109">
        <f t="shared" si="730"/>
        <v>6707.32</v>
      </c>
      <c r="X903" s="112"/>
      <c r="Y903" s="112"/>
    </row>
    <row r="904" spans="1:25" s="262" customFormat="1">
      <c r="A904" s="179">
        <v>662</v>
      </c>
      <c r="B904" s="106"/>
      <c r="C904" s="106">
        <v>1</v>
      </c>
      <c r="D904" s="106">
        <v>1</v>
      </c>
      <c r="E904" s="107" t="s">
        <v>156</v>
      </c>
      <c r="F904" s="108" t="s">
        <v>302</v>
      </c>
      <c r="G904" s="109">
        <f t="shared" si="714"/>
        <v>50</v>
      </c>
      <c r="H904" s="109">
        <f t="shared" si="715"/>
        <v>48.24</v>
      </c>
      <c r="I904" s="109">
        <f t="shared" si="716"/>
        <v>0</v>
      </c>
      <c r="J904" s="239">
        <f t="shared" si="717"/>
        <v>924.69</v>
      </c>
      <c r="K904" s="109">
        <f t="shared" si="718"/>
        <v>5</v>
      </c>
      <c r="L904" s="109">
        <f t="shared" si="719"/>
        <v>1027.93</v>
      </c>
      <c r="M904" s="109">
        <f t="shared" si="720"/>
        <v>112.65</v>
      </c>
      <c r="N904" s="109">
        <f t="shared" si="721"/>
        <v>100</v>
      </c>
      <c r="O904" s="109">
        <f t="shared" si="722"/>
        <v>120</v>
      </c>
      <c r="P904" s="109">
        <f t="shared" si="723"/>
        <v>174.5</v>
      </c>
      <c r="Q904" s="109">
        <f t="shared" si="724"/>
        <v>202.42</v>
      </c>
      <c r="R904" s="109">
        <f t="shared" si="725"/>
        <v>234.81</v>
      </c>
      <c r="S904" s="109">
        <f t="shared" si="726"/>
        <v>250</v>
      </c>
      <c r="T904" s="109">
        <f t="shared" si="727"/>
        <v>650.25</v>
      </c>
      <c r="U904" s="109">
        <f t="shared" si="728"/>
        <v>1200</v>
      </c>
      <c r="V904" s="109">
        <f t="shared" si="729"/>
        <v>2634.76</v>
      </c>
      <c r="W904" s="109">
        <f t="shared" si="730"/>
        <v>6707.32</v>
      </c>
      <c r="X904" s="112"/>
      <c r="Y904" s="112"/>
    </row>
    <row r="905" spans="1:25" s="262" customFormat="1">
      <c r="A905" s="179">
        <v>931</v>
      </c>
      <c r="B905" s="106"/>
      <c r="C905" s="106">
        <v>1</v>
      </c>
      <c r="D905" s="106">
        <v>1</v>
      </c>
      <c r="E905" s="107" t="s">
        <v>156</v>
      </c>
      <c r="F905" s="108" t="s">
        <v>1576</v>
      </c>
      <c r="G905" s="109">
        <f t="shared" si="714"/>
        <v>50</v>
      </c>
      <c r="H905" s="109">
        <f t="shared" si="715"/>
        <v>48.24</v>
      </c>
      <c r="I905" s="109">
        <f t="shared" si="716"/>
        <v>0</v>
      </c>
      <c r="J905" s="239">
        <f t="shared" si="717"/>
        <v>924.69</v>
      </c>
      <c r="K905" s="109">
        <f t="shared" si="718"/>
        <v>5</v>
      </c>
      <c r="L905" s="109">
        <f t="shared" si="719"/>
        <v>1027.93</v>
      </c>
      <c r="M905" s="109">
        <f t="shared" si="720"/>
        <v>112.65</v>
      </c>
      <c r="N905" s="109">
        <f t="shared" si="721"/>
        <v>100</v>
      </c>
      <c r="O905" s="109">
        <f t="shared" si="722"/>
        <v>120</v>
      </c>
      <c r="P905" s="109">
        <f t="shared" si="723"/>
        <v>174.5</v>
      </c>
      <c r="Q905" s="109">
        <f t="shared" si="724"/>
        <v>202.42</v>
      </c>
      <c r="R905" s="109">
        <f t="shared" si="725"/>
        <v>234.81</v>
      </c>
      <c r="S905" s="109">
        <f t="shared" si="726"/>
        <v>250</v>
      </c>
      <c r="T905" s="109">
        <f t="shared" si="727"/>
        <v>639.92999999999995</v>
      </c>
      <c r="U905" s="109">
        <f t="shared" si="728"/>
        <v>1200</v>
      </c>
      <c r="V905" s="109">
        <f t="shared" si="729"/>
        <v>2645.08</v>
      </c>
      <c r="W905" s="109">
        <f t="shared" si="730"/>
        <v>6707.32</v>
      </c>
      <c r="X905" s="112"/>
      <c r="Y905" s="112"/>
    </row>
    <row r="906" spans="1:25" s="262" customFormat="1">
      <c r="A906" s="179">
        <v>932</v>
      </c>
      <c r="B906" s="106"/>
      <c r="C906" s="106">
        <v>1</v>
      </c>
      <c r="D906" s="106">
        <v>1</v>
      </c>
      <c r="E906" s="107" t="s">
        <v>156</v>
      </c>
      <c r="F906" s="108" t="s">
        <v>1648</v>
      </c>
      <c r="G906" s="109">
        <f t="shared" si="714"/>
        <v>50</v>
      </c>
      <c r="H906" s="109">
        <f t="shared" si="715"/>
        <v>48.24</v>
      </c>
      <c r="I906" s="109">
        <f t="shared" si="716"/>
        <v>0</v>
      </c>
      <c r="J906" s="239">
        <f t="shared" si="717"/>
        <v>924.69</v>
      </c>
      <c r="K906" s="109">
        <f t="shared" si="718"/>
        <v>5</v>
      </c>
      <c r="L906" s="109">
        <f t="shared" si="719"/>
        <v>1027.93</v>
      </c>
      <c r="M906" s="109">
        <f t="shared" si="720"/>
        <v>112.65</v>
      </c>
      <c r="N906" s="109">
        <f t="shared" si="721"/>
        <v>100</v>
      </c>
      <c r="O906" s="109">
        <f t="shared" si="722"/>
        <v>120</v>
      </c>
      <c r="P906" s="109">
        <f t="shared" si="723"/>
        <v>174.5</v>
      </c>
      <c r="Q906" s="109">
        <f t="shared" si="724"/>
        <v>202.42</v>
      </c>
      <c r="R906" s="109">
        <f t="shared" si="725"/>
        <v>234.81</v>
      </c>
      <c r="S906" s="109">
        <f t="shared" si="726"/>
        <v>250</v>
      </c>
      <c r="T906" s="109">
        <f t="shared" si="727"/>
        <v>650.25</v>
      </c>
      <c r="U906" s="109">
        <f t="shared" si="728"/>
        <v>1200</v>
      </c>
      <c r="V906" s="109">
        <f t="shared" si="729"/>
        <v>2634.76</v>
      </c>
      <c r="W906" s="109">
        <f t="shared" si="730"/>
        <v>6707.32</v>
      </c>
      <c r="X906" s="112"/>
      <c r="Y906" s="112"/>
    </row>
    <row r="907" spans="1:25" s="262" customFormat="1">
      <c r="A907" s="179">
        <v>664</v>
      </c>
      <c r="B907" s="106"/>
      <c r="C907" s="106">
        <v>1</v>
      </c>
      <c r="D907" s="106">
        <v>1</v>
      </c>
      <c r="E907" s="107" t="s">
        <v>163</v>
      </c>
      <c r="F907" s="108" t="s">
        <v>296</v>
      </c>
      <c r="G907" s="109">
        <f t="shared" si="714"/>
        <v>50</v>
      </c>
      <c r="H907" s="109">
        <f t="shared" si="715"/>
        <v>39.31</v>
      </c>
      <c r="I907" s="109">
        <f t="shared" si="716"/>
        <v>0</v>
      </c>
      <c r="J907" s="239">
        <f t="shared" si="717"/>
        <v>785.63</v>
      </c>
      <c r="K907" s="109">
        <f t="shared" si="718"/>
        <v>5</v>
      </c>
      <c r="L907" s="109">
        <f t="shared" si="719"/>
        <v>879.94</v>
      </c>
      <c r="M907" s="109">
        <f t="shared" si="720"/>
        <v>95.75</v>
      </c>
      <c r="N907" s="109">
        <f t="shared" si="721"/>
        <v>100</v>
      </c>
      <c r="O907" s="109">
        <f t="shared" si="722"/>
        <v>110</v>
      </c>
      <c r="P907" s="109">
        <f t="shared" si="723"/>
        <v>148.12</v>
      </c>
      <c r="Q907" s="109">
        <f t="shared" si="724"/>
        <v>171.82</v>
      </c>
      <c r="R907" s="109">
        <f t="shared" si="725"/>
        <v>199.31</v>
      </c>
      <c r="S907" s="109">
        <f t="shared" si="726"/>
        <v>210</v>
      </c>
      <c r="T907" s="109">
        <f t="shared" si="727"/>
        <v>248.55</v>
      </c>
      <c r="U907" s="109">
        <f t="shared" si="728"/>
        <v>580</v>
      </c>
      <c r="V907" s="109">
        <f t="shared" si="729"/>
        <v>264.51</v>
      </c>
      <c r="W907" s="109">
        <f t="shared" si="730"/>
        <v>3008</v>
      </c>
      <c r="X907" s="112"/>
      <c r="Y907" s="112"/>
    </row>
    <row r="908" spans="1:25" s="262" customFormat="1">
      <c r="A908" s="179">
        <v>665</v>
      </c>
      <c r="B908" s="106"/>
      <c r="C908" s="106">
        <v>1</v>
      </c>
      <c r="D908" s="106">
        <v>1</v>
      </c>
      <c r="E908" s="107" t="s">
        <v>156</v>
      </c>
      <c r="F908" s="108" t="s">
        <v>286</v>
      </c>
      <c r="G908" s="109">
        <f t="shared" si="714"/>
        <v>50</v>
      </c>
      <c r="H908" s="109">
        <f t="shared" si="715"/>
        <v>48.24</v>
      </c>
      <c r="I908" s="109">
        <f t="shared" si="716"/>
        <v>0</v>
      </c>
      <c r="J908" s="239">
        <f t="shared" si="717"/>
        <v>924.69</v>
      </c>
      <c r="K908" s="109">
        <f t="shared" si="718"/>
        <v>5</v>
      </c>
      <c r="L908" s="109">
        <f t="shared" si="719"/>
        <v>1027.93</v>
      </c>
      <c r="M908" s="109">
        <f t="shared" si="720"/>
        <v>112.65</v>
      </c>
      <c r="N908" s="109">
        <f t="shared" si="721"/>
        <v>100</v>
      </c>
      <c r="O908" s="109">
        <f t="shared" si="722"/>
        <v>120</v>
      </c>
      <c r="P908" s="109">
        <f t="shared" si="723"/>
        <v>174.5</v>
      </c>
      <c r="Q908" s="109">
        <f t="shared" si="724"/>
        <v>202.42</v>
      </c>
      <c r="R908" s="109">
        <f t="shared" si="725"/>
        <v>234.81</v>
      </c>
      <c r="S908" s="109">
        <f t="shared" si="726"/>
        <v>250</v>
      </c>
      <c r="T908" s="109">
        <f t="shared" si="727"/>
        <v>250.29</v>
      </c>
      <c r="U908" s="109">
        <f t="shared" si="728"/>
        <v>580</v>
      </c>
      <c r="V908" s="109">
        <f t="shared" si="729"/>
        <v>3654.72</v>
      </c>
      <c r="W908" s="109">
        <f t="shared" si="730"/>
        <v>6707.32</v>
      </c>
      <c r="X908" s="112"/>
      <c r="Y908" s="112"/>
    </row>
    <row r="909" spans="1:25" s="262" customFormat="1">
      <c r="A909" s="179">
        <v>690</v>
      </c>
      <c r="B909" s="106"/>
      <c r="C909" s="106">
        <v>1</v>
      </c>
      <c r="D909" s="106">
        <v>1</v>
      </c>
      <c r="E909" s="107" t="s">
        <v>156</v>
      </c>
      <c r="F909" s="108" t="s">
        <v>319</v>
      </c>
      <c r="G909" s="109">
        <f t="shared" si="714"/>
        <v>50</v>
      </c>
      <c r="H909" s="109">
        <f t="shared" si="715"/>
        <v>48.24</v>
      </c>
      <c r="I909" s="109">
        <f t="shared" si="716"/>
        <v>0</v>
      </c>
      <c r="J909" s="239">
        <f t="shared" si="717"/>
        <v>924.69</v>
      </c>
      <c r="K909" s="109">
        <f t="shared" si="718"/>
        <v>5</v>
      </c>
      <c r="L909" s="109">
        <f t="shared" si="719"/>
        <v>1027.93</v>
      </c>
      <c r="M909" s="109">
        <f t="shared" si="720"/>
        <v>112.65</v>
      </c>
      <c r="N909" s="109">
        <f t="shared" si="721"/>
        <v>100</v>
      </c>
      <c r="O909" s="109">
        <f t="shared" si="722"/>
        <v>120</v>
      </c>
      <c r="P909" s="109">
        <f t="shared" si="723"/>
        <v>174.5</v>
      </c>
      <c r="Q909" s="109">
        <f t="shared" si="724"/>
        <v>202.42</v>
      </c>
      <c r="R909" s="109">
        <f t="shared" si="725"/>
        <v>234.81</v>
      </c>
      <c r="S909" s="109">
        <f t="shared" si="726"/>
        <v>250</v>
      </c>
      <c r="T909" s="109">
        <f t="shared" si="727"/>
        <v>249.9</v>
      </c>
      <c r="U909" s="109">
        <f t="shared" si="728"/>
        <v>580</v>
      </c>
      <c r="V909" s="109">
        <f t="shared" si="729"/>
        <v>3655.11</v>
      </c>
      <c r="W909" s="109">
        <f t="shared" si="730"/>
        <v>6707.32</v>
      </c>
      <c r="X909" s="112"/>
      <c r="Y909" s="112"/>
    </row>
    <row r="910" spans="1:25" s="262" customFormat="1">
      <c r="A910" s="179">
        <v>678</v>
      </c>
      <c r="B910" s="106"/>
      <c r="C910" s="106">
        <v>1</v>
      </c>
      <c r="D910" s="106">
        <v>1</v>
      </c>
      <c r="E910" s="107" t="s">
        <v>156</v>
      </c>
      <c r="F910" s="108" t="s">
        <v>320</v>
      </c>
      <c r="G910" s="109">
        <f t="shared" si="714"/>
        <v>50</v>
      </c>
      <c r="H910" s="109">
        <f t="shared" si="715"/>
        <v>48.24</v>
      </c>
      <c r="I910" s="109">
        <f t="shared" si="716"/>
        <v>0</v>
      </c>
      <c r="J910" s="239">
        <f t="shared" si="717"/>
        <v>924.69</v>
      </c>
      <c r="K910" s="109">
        <f t="shared" si="718"/>
        <v>5</v>
      </c>
      <c r="L910" s="109">
        <f t="shared" si="719"/>
        <v>1027.93</v>
      </c>
      <c r="M910" s="109">
        <f t="shared" si="720"/>
        <v>112.65</v>
      </c>
      <c r="N910" s="109">
        <f t="shared" si="721"/>
        <v>100</v>
      </c>
      <c r="O910" s="109">
        <f t="shared" si="722"/>
        <v>120</v>
      </c>
      <c r="P910" s="109">
        <f t="shared" si="723"/>
        <v>174.5</v>
      </c>
      <c r="Q910" s="109">
        <f t="shared" si="724"/>
        <v>202.42</v>
      </c>
      <c r="R910" s="109">
        <f t="shared" si="725"/>
        <v>234.81</v>
      </c>
      <c r="S910" s="109">
        <f t="shared" si="726"/>
        <v>250</v>
      </c>
      <c r="T910" s="109">
        <f t="shared" si="727"/>
        <v>240.9</v>
      </c>
      <c r="U910" s="109">
        <f t="shared" si="728"/>
        <v>580</v>
      </c>
      <c r="V910" s="109">
        <f t="shared" si="729"/>
        <v>3664.11</v>
      </c>
      <c r="W910" s="109">
        <f t="shared" si="730"/>
        <v>6707.32</v>
      </c>
      <c r="X910" s="112"/>
      <c r="Y910" s="112"/>
    </row>
    <row r="911" spans="1:25" s="262" customFormat="1">
      <c r="A911" s="179">
        <v>751</v>
      </c>
      <c r="B911" s="106"/>
      <c r="C911" s="106">
        <v>1</v>
      </c>
      <c r="D911" s="106">
        <v>1</v>
      </c>
      <c r="E911" s="107" t="s">
        <v>163</v>
      </c>
      <c r="F911" s="108" t="s">
        <v>366</v>
      </c>
      <c r="G911" s="109">
        <f t="shared" si="714"/>
        <v>50</v>
      </c>
      <c r="H911" s="109">
        <f t="shared" si="715"/>
        <v>39.31</v>
      </c>
      <c r="I911" s="109">
        <f t="shared" si="716"/>
        <v>0</v>
      </c>
      <c r="J911" s="239">
        <f t="shared" si="717"/>
        <v>785.63</v>
      </c>
      <c r="K911" s="109">
        <f t="shared" si="718"/>
        <v>5</v>
      </c>
      <c r="L911" s="109">
        <f t="shared" si="719"/>
        <v>879.94</v>
      </c>
      <c r="M911" s="109">
        <f t="shared" si="720"/>
        <v>95.75</v>
      </c>
      <c r="N911" s="109">
        <f t="shared" si="721"/>
        <v>100</v>
      </c>
      <c r="O911" s="109">
        <f t="shared" si="722"/>
        <v>110</v>
      </c>
      <c r="P911" s="109">
        <f t="shared" si="723"/>
        <v>148.12</v>
      </c>
      <c r="Q911" s="109">
        <f t="shared" si="724"/>
        <v>171.82</v>
      </c>
      <c r="R911" s="109">
        <f t="shared" si="725"/>
        <v>199.31</v>
      </c>
      <c r="S911" s="109">
        <f t="shared" si="726"/>
        <v>210</v>
      </c>
      <c r="T911" s="109">
        <f t="shared" si="727"/>
        <v>86.32</v>
      </c>
      <c r="U911" s="109">
        <f t="shared" si="728"/>
        <v>580</v>
      </c>
      <c r="V911" s="109">
        <f t="shared" si="729"/>
        <v>426.74</v>
      </c>
      <c r="W911" s="109">
        <f t="shared" si="730"/>
        <v>3008</v>
      </c>
      <c r="X911" s="112"/>
      <c r="Y911" s="112"/>
    </row>
    <row r="912" spans="1:25" s="262" customFormat="1">
      <c r="A912" s="179">
        <v>628</v>
      </c>
      <c r="B912" s="106"/>
      <c r="C912" s="106">
        <v>1</v>
      </c>
      <c r="D912" s="106">
        <v>1</v>
      </c>
      <c r="E912" s="107" t="s">
        <v>156</v>
      </c>
      <c r="F912" s="108" t="s">
        <v>607</v>
      </c>
      <c r="G912" s="109">
        <f t="shared" si="714"/>
        <v>50</v>
      </c>
      <c r="H912" s="109">
        <f t="shared" si="715"/>
        <v>48.24</v>
      </c>
      <c r="I912" s="109">
        <f t="shared" si="716"/>
        <v>0</v>
      </c>
      <c r="J912" s="239">
        <f t="shared" si="717"/>
        <v>924.69</v>
      </c>
      <c r="K912" s="109">
        <f t="shared" si="718"/>
        <v>5</v>
      </c>
      <c r="L912" s="109">
        <f t="shared" si="719"/>
        <v>1027.93</v>
      </c>
      <c r="M912" s="109">
        <f t="shared" si="720"/>
        <v>112.65</v>
      </c>
      <c r="N912" s="109">
        <f t="shared" si="721"/>
        <v>100</v>
      </c>
      <c r="O912" s="109">
        <f t="shared" si="722"/>
        <v>120</v>
      </c>
      <c r="P912" s="109">
        <f t="shared" si="723"/>
        <v>174.5</v>
      </c>
      <c r="Q912" s="109">
        <f t="shared" si="724"/>
        <v>202.42</v>
      </c>
      <c r="R912" s="109">
        <f t="shared" si="725"/>
        <v>234.81</v>
      </c>
      <c r="S912" s="109">
        <f t="shared" si="726"/>
        <v>250</v>
      </c>
      <c r="T912" s="109">
        <f t="shared" si="727"/>
        <v>278.92</v>
      </c>
      <c r="U912" s="109">
        <f t="shared" si="728"/>
        <v>560</v>
      </c>
      <c r="V912" s="109">
        <f t="shared" si="729"/>
        <v>3646.09</v>
      </c>
      <c r="W912" s="109">
        <f t="shared" si="730"/>
        <v>6707.32</v>
      </c>
      <c r="X912" s="112"/>
      <c r="Y912" s="112"/>
    </row>
    <row r="913" spans="1:25" s="262" customFormat="1">
      <c r="A913" s="179">
        <v>968</v>
      </c>
      <c r="B913" s="106"/>
      <c r="C913" s="106">
        <v>1</v>
      </c>
      <c r="D913" s="106">
        <v>1</v>
      </c>
      <c r="E913" s="107" t="s">
        <v>160</v>
      </c>
      <c r="F913" s="108" t="s">
        <v>1131</v>
      </c>
      <c r="G913" s="109">
        <f t="shared" si="714"/>
        <v>50</v>
      </c>
      <c r="H913" s="109">
        <f t="shared" si="715"/>
        <v>32.17</v>
      </c>
      <c r="I913" s="109">
        <f t="shared" si="716"/>
        <v>0</v>
      </c>
      <c r="J913" s="239">
        <f t="shared" si="717"/>
        <v>587.77</v>
      </c>
      <c r="K913" s="109">
        <f t="shared" si="718"/>
        <v>5</v>
      </c>
      <c r="L913" s="109">
        <f t="shared" si="719"/>
        <v>674.94</v>
      </c>
      <c r="M913" s="109">
        <f t="shared" si="720"/>
        <v>81.39</v>
      </c>
      <c r="N913" s="109">
        <f t="shared" si="721"/>
        <v>100</v>
      </c>
      <c r="O913" s="109">
        <f t="shared" si="722"/>
        <v>110</v>
      </c>
      <c r="P913" s="109">
        <f t="shared" si="723"/>
        <v>113.02</v>
      </c>
      <c r="Q913" s="109">
        <f t="shared" si="724"/>
        <v>131.11000000000001</v>
      </c>
      <c r="R913" s="109">
        <f t="shared" si="725"/>
        <v>152.08000000000001</v>
      </c>
      <c r="S913" s="109">
        <f t="shared" si="726"/>
        <v>210</v>
      </c>
      <c r="T913" s="109">
        <f t="shared" si="727"/>
        <v>29.34</v>
      </c>
      <c r="U913" s="109">
        <f t="shared" si="728"/>
        <v>140</v>
      </c>
      <c r="V913" s="109">
        <f t="shared" si="729"/>
        <v>1266.1199999999999</v>
      </c>
      <c r="W913" s="109">
        <f t="shared" si="730"/>
        <v>3008</v>
      </c>
      <c r="X913" s="112"/>
      <c r="Y913" s="112"/>
    </row>
    <row r="914" spans="1:25" s="262" customFormat="1">
      <c r="A914" s="179">
        <v>671</v>
      </c>
      <c r="B914" s="106"/>
      <c r="C914" s="106">
        <v>1</v>
      </c>
      <c r="D914" s="106">
        <v>1</v>
      </c>
      <c r="E914" s="107" t="s">
        <v>164</v>
      </c>
      <c r="F914" s="108" t="s">
        <v>860</v>
      </c>
      <c r="G914" s="109">
        <f t="shared" si="714"/>
        <v>50</v>
      </c>
      <c r="H914" s="109">
        <f t="shared" si="715"/>
        <v>28.15</v>
      </c>
      <c r="I914" s="109">
        <f t="shared" si="716"/>
        <v>0</v>
      </c>
      <c r="J914" s="239">
        <f t="shared" si="717"/>
        <v>680.79</v>
      </c>
      <c r="K914" s="109">
        <f t="shared" si="718"/>
        <v>5</v>
      </c>
      <c r="L914" s="109">
        <f t="shared" si="719"/>
        <v>763.94</v>
      </c>
      <c r="M914" s="109">
        <f t="shared" si="720"/>
        <v>81.39</v>
      </c>
      <c r="N914" s="109">
        <f t="shared" si="721"/>
        <v>100</v>
      </c>
      <c r="O914" s="109">
        <f t="shared" si="722"/>
        <v>105</v>
      </c>
      <c r="P914" s="109">
        <f t="shared" si="723"/>
        <v>127.26</v>
      </c>
      <c r="Q914" s="109">
        <f t="shared" si="724"/>
        <v>147.62</v>
      </c>
      <c r="R914" s="109">
        <f t="shared" si="725"/>
        <v>171.24</v>
      </c>
      <c r="S914" s="109">
        <f t="shared" si="726"/>
        <v>180</v>
      </c>
      <c r="T914" s="109">
        <f t="shared" si="727"/>
        <v>80.91</v>
      </c>
      <c r="U914" s="109">
        <f t="shared" si="728"/>
        <v>300</v>
      </c>
      <c r="V914" s="109">
        <f t="shared" si="729"/>
        <v>-49.36</v>
      </c>
      <c r="W914" s="109">
        <f t="shared" si="730"/>
        <v>2008</v>
      </c>
      <c r="X914" s="112"/>
      <c r="Y914" s="112"/>
    </row>
    <row r="915" spans="1:25" s="262" customFormat="1">
      <c r="A915" s="179">
        <v>672</v>
      </c>
      <c r="B915" s="106"/>
      <c r="C915" s="106">
        <v>1</v>
      </c>
      <c r="D915" s="106">
        <v>1</v>
      </c>
      <c r="E915" s="107" t="s">
        <v>161</v>
      </c>
      <c r="F915" s="108" t="s">
        <v>287</v>
      </c>
      <c r="G915" s="109">
        <f t="shared" si="714"/>
        <v>50</v>
      </c>
      <c r="H915" s="109">
        <f t="shared" si="715"/>
        <v>23.41</v>
      </c>
      <c r="I915" s="109">
        <f t="shared" si="716"/>
        <v>0</v>
      </c>
      <c r="J915" s="239">
        <f t="shared" si="717"/>
        <v>492.53</v>
      </c>
      <c r="K915" s="109">
        <f t="shared" si="718"/>
        <v>5</v>
      </c>
      <c r="L915" s="109">
        <f t="shared" si="719"/>
        <v>570.94000000000005</v>
      </c>
      <c r="M915" s="109">
        <f t="shared" si="720"/>
        <v>69.180000000000007</v>
      </c>
      <c r="N915" s="109">
        <f t="shared" si="721"/>
        <v>100</v>
      </c>
      <c r="O915" s="109">
        <f t="shared" si="722"/>
        <v>105</v>
      </c>
      <c r="P915" s="109">
        <f t="shared" si="723"/>
        <v>94.43</v>
      </c>
      <c r="Q915" s="109">
        <f t="shared" si="724"/>
        <v>109.54</v>
      </c>
      <c r="R915" s="109">
        <f t="shared" si="725"/>
        <v>127.06</v>
      </c>
      <c r="S915" s="109">
        <f t="shared" si="726"/>
        <v>180</v>
      </c>
      <c r="T915" s="109">
        <f t="shared" si="727"/>
        <v>130.37</v>
      </c>
      <c r="U915" s="109">
        <f t="shared" si="728"/>
        <v>280</v>
      </c>
      <c r="V915" s="109">
        <f t="shared" si="729"/>
        <v>241.48</v>
      </c>
      <c r="W915" s="109">
        <f t="shared" si="730"/>
        <v>2008</v>
      </c>
      <c r="X915" s="112"/>
      <c r="Y915" s="112"/>
    </row>
    <row r="916" spans="1:25" s="262" customFormat="1">
      <c r="A916" s="179">
        <v>673</v>
      </c>
      <c r="B916" s="106"/>
      <c r="C916" s="106">
        <v>1</v>
      </c>
      <c r="D916" s="106">
        <v>1</v>
      </c>
      <c r="E916" s="107" t="s">
        <v>160</v>
      </c>
      <c r="F916" s="108" t="s">
        <v>1142</v>
      </c>
      <c r="G916" s="109">
        <f t="shared" si="714"/>
        <v>50</v>
      </c>
      <c r="H916" s="109">
        <f t="shared" si="715"/>
        <v>32.17</v>
      </c>
      <c r="I916" s="109">
        <f t="shared" si="716"/>
        <v>0</v>
      </c>
      <c r="J916" s="239">
        <f t="shared" si="717"/>
        <v>587.77</v>
      </c>
      <c r="K916" s="109">
        <f t="shared" si="718"/>
        <v>5</v>
      </c>
      <c r="L916" s="109">
        <f t="shared" si="719"/>
        <v>674.94</v>
      </c>
      <c r="M916" s="109">
        <f t="shared" si="720"/>
        <v>81.39</v>
      </c>
      <c r="N916" s="109">
        <f t="shared" si="721"/>
        <v>100</v>
      </c>
      <c r="O916" s="109">
        <f t="shared" si="722"/>
        <v>110</v>
      </c>
      <c r="P916" s="109">
        <f t="shared" si="723"/>
        <v>113.02</v>
      </c>
      <c r="Q916" s="109">
        <f t="shared" si="724"/>
        <v>131.11000000000001</v>
      </c>
      <c r="R916" s="109">
        <f t="shared" si="725"/>
        <v>152.08000000000001</v>
      </c>
      <c r="S916" s="109">
        <f t="shared" si="726"/>
        <v>210</v>
      </c>
      <c r="T916" s="109">
        <f t="shared" si="727"/>
        <v>126.2</v>
      </c>
      <c r="U916" s="109">
        <f t="shared" si="728"/>
        <v>280</v>
      </c>
      <c r="V916" s="109">
        <f t="shared" si="729"/>
        <v>1029.26</v>
      </c>
      <c r="W916" s="109">
        <f t="shared" si="730"/>
        <v>3008</v>
      </c>
      <c r="X916" s="112"/>
      <c r="Y916" s="112"/>
    </row>
    <row r="917" spans="1:25" s="262" customFormat="1">
      <c r="A917" s="179">
        <v>75</v>
      </c>
      <c r="B917" s="106"/>
      <c r="C917" s="106">
        <v>1</v>
      </c>
      <c r="D917" s="106">
        <v>1</v>
      </c>
      <c r="E917" s="107" t="s">
        <v>161</v>
      </c>
      <c r="F917" s="108" t="s">
        <v>275</v>
      </c>
      <c r="G917" s="109">
        <f t="shared" si="714"/>
        <v>50</v>
      </c>
      <c r="H917" s="109">
        <f t="shared" si="715"/>
        <v>23.41</v>
      </c>
      <c r="I917" s="109">
        <f t="shared" si="716"/>
        <v>0</v>
      </c>
      <c r="J917" s="239">
        <f t="shared" si="717"/>
        <v>492.53</v>
      </c>
      <c r="K917" s="109">
        <f t="shared" si="718"/>
        <v>5</v>
      </c>
      <c r="L917" s="109">
        <f t="shared" si="719"/>
        <v>570.94000000000005</v>
      </c>
      <c r="M917" s="109">
        <f t="shared" si="720"/>
        <v>69.180000000000007</v>
      </c>
      <c r="N917" s="109">
        <f t="shared" si="721"/>
        <v>100</v>
      </c>
      <c r="O917" s="109">
        <f t="shared" si="722"/>
        <v>105</v>
      </c>
      <c r="P917" s="109">
        <f t="shared" si="723"/>
        <v>94.43</v>
      </c>
      <c r="Q917" s="109">
        <f t="shared" si="724"/>
        <v>109.54</v>
      </c>
      <c r="R917" s="109">
        <f t="shared" si="725"/>
        <v>127.06</v>
      </c>
      <c r="S917" s="109">
        <f t="shared" si="726"/>
        <v>180</v>
      </c>
      <c r="T917" s="109">
        <f>IF(F916="VACANTE",0,VLOOKUP(F916,HOMO,8,0))</f>
        <v>126.2</v>
      </c>
      <c r="U917" s="109">
        <f>IF(F916="VACANTE",0,VLOOKUP(F916,HOMO,9,0))</f>
        <v>280</v>
      </c>
      <c r="V917" s="109">
        <f t="shared" si="729"/>
        <v>245.65</v>
      </c>
      <c r="W917" s="109">
        <f t="shared" si="730"/>
        <v>2008</v>
      </c>
      <c r="X917" s="112"/>
      <c r="Y917" s="112"/>
    </row>
    <row r="918" spans="1:25" s="262" customFormat="1">
      <c r="A918" s="179">
        <v>676</v>
      </c>
      <c r="B918" s="106"/>
      <c r="C918" s="106">
        <v>1</v>
      </c>
      <c r="D918" s="106">
        <v>0</v>
      </c>
      <c r="E918" s="107" t="s">
        <v>644</v>
      </c>
      <c r="F918" s="262" t="s">
        <v>364</v>
      </c>
      <c r="G918" s="109">
        <f t="shared" si="714"/>
        <v>25</v>
      </c>
      <c r="H918" s="109">
        <f t="shared" si="715"/>
        <v>14.37</v>
      </c>
      <c r="I918" s="109">
        <f t="shared" si="716"/>
        <v>0</v>
      </c>
      <c r="J918" s="239">
        <f t="shared" si="717"/>
        <v>343.6</v>
      </c>
      <c r="K918" s="109">
        <f t="shared" si="718"/>
        <v>0</v>
      </c>
      <c r="L918" s="109">
        <f t="shared" si="719"/>
        <v>382.97</v>
      </c>
      <c r="M918" s="109">
        <f t="shared" si="720"/>
        <v>40.700000000000003</v>
      </c>
      <c r="N918" s="109">
        <f t="shared" si="721"/>
        <v>100</v>
      </c>
      <c r="O918" s="109">
        <f t="shared" si="722"/>
        <v>30</v>
      </c>
      <c r="P918" s="109">
        <f t="shared" si="723"/>
        <v>63.79</v>
      </c>
      <c r="Q918" s="109">
        <f t="shared" si="724"/>
        <v>74</v>
      </c>
      <c r="R918" s="109">
        <f t="shared" si="725"/>
        <v>85.84</v>
      </c>
      <c r="S918" s="109">
        <f t="shared" si="726"/>
        <v>80</v>
      </c>
      <c r="T918" s="109">
        <f>IF(F917="VACANTE",0,VLOOKUP(F917,HOMO,8,0))</f>
        <v>0</v>
      </c>
      <c r="U918" s="109">
        <f>IF(F917="VACANTE",0,VLOOKUP(F917,HOMO,9,0))</f>
        <v>0</v>
      </c>
      <c r="V918" s="109">
        <f t="shared" si="729"/>
        <v>0</v>
      </c>
      <c r="W918" s="109">
        <f t="shared" si="730"/>
        <v>857.3</v>
      </c>
      <c r="X918" s="112"/>
      <c r="Y918" s="112"/>
    </row>
    <row r="919" spans="1:25" s="262" customFormat="1">
      <c r="A919" s="179"/>
      <c r="B919" s="108"/>
      <c r="C919" s="106">
        <f>SUM(C901:C918)</f>
        <v>18</v>
      </c>
      <c r="D919" s="106">
        <f>COUNTIF(D901:D918,"1")</f>
        <v>17</v>
      </c>
      <c r="E919" s="106"/>
      <c r="F919" s="106" t="s">
        <v>545</v>
      </c>
      <c r="G919" s="239">
        <f t="shared" ref="G919:L919" si="731">SUM(G901:G918)</f>
        <v>875</v>
      </c>
      <c r="H919" s="239">
        <f t="shared" si="731"/>
        <v>714.7</v>
      </c>
      <c r="I919" s="239">
        <f t="shared" si="731"/>
        <v>0</v>
      </c>
      <c r="J919" s="239">
        <f t="shared" si="731"/>
        <v>14003.15</v>
      </c>
      <c r="K919" s="239">
        <f t="shared" si="731"/>
        <v>85</v>
      </c>
      <c r="L919" s="239">
        <f t="shared" si="731"/>
        <v>15677.85</v>
      </c>
      <c r="M919" s="239">
        <f t="shared" ref="M919:W919" si="732">SUM(M901:M918)</f>
        <v>1741.23</v>
      </c>
      <c r="N919" s="239">
        <f t="shared" si="732"/>
        <v>1800</v>
      </c>
      <c r="O919" s="239">
        <f t="shared" si="732"/>
        <v>1985</v>
      </c>
      <c r="P919" s="239">
        <f t="shared" si="732"/>
        <v>2647.19</v>
      </c>
      <c r="Q919" s="239">
        <f t="shared" si="732"/>
        <v>3070.76</v>
      </c>
      <c r="R919" s="239">
        <f t="shared" si="732"/>
        <v>3562.08</v>
      </c>
      <c r="S919" s="239">
        <f t="shared" si="732"/>
        <v>3960</v>
      </c>
      <c r="T919" s="239">
        <f t="shared" si="732"/>
        <v>5714.12</v>
      </c>
      <c r="U919" s="239">
        <f t="shared" si="732"/>
        <v>11940</v>
      </c>
      <c r="V919" s="239">
        <f t="shared" si="732"/>
        <v>33888.269999999997</v>
      </c>
      <c r="W919" s="239">
        <f t="shared" si="732"/>
        <v>85986.5</v>
      </c>
      <c r="X919" s="112"/>
      <c r="Y919" s="112"/>
    </row>
    <row r="920" spans="1:25" s="262" customFormat="1">
      <c r="A920" s="299"/>
      <c r="B920" s="243"/>
      <c r="C920" s="269"/>
      <c r="D920" s="269"/>
      <c r="E920" s="269"/>
      <c r="F920" s="269"/>
      <c r="G920" s="247"/>
      <c r="H920" s="247"/>
      <c r="I920" s="247"/>
      <c r="J920" s="247"/>
      <c r="K920" s="247"/>
      <c r="L920" s="247"/>
      <c r="M920" s="247"/>
      <c r="N920" s="247"/>
      <c r="O920" s="247"/>
      <c r="P920" s="247"/>
      <c r="Q920" s="247"/>
      <c r="R920" s="247"/>
      <c r="S920" s="247" t="s">
        <v>587</v>
      </c>
      <c r="T920" s="247"/>
      <c r="U920" s="247"/>
      <c r="V920" s="247"/>
      <c r="W920" s="247"/>
      <c r="X920" s="112"/>
      <c r="Y920" s="112"/>
    </row>
    <row r="921" spans="1:25" s="226" customFormat="1" ht="18.75">
      <c r="A921" s="295" t="s">
        <v>321</v>
      </c>
      <c r="B921" s="241"/>
      <c r="C921" s="244"/>
      <c r="D921" s="244"/>
      <c r="E921" s="244"/>
      <c r="F921" s="241"/>
      <c r="G921" s="248"/>
      <c r="H921" s="246"/>
      <c r="I921" s="246"/>
      <c r="J921" s="247"/>
      <c r="K921" s="248"/>
      <c r="L921" s="248"/>
      <c r="M921" s="248"/>
      <c r="N921" s="248"/>
      <c r="O921" s="248"/>
      <c r="P921" s="248"/>
      <c r="Q921" s="248"/>
      <c r="R921" s="248"/>
      <c r="S921" s="248" t="s">
        <v>587</v>
      </c>
      <c r="T921" s="248"/>
      <c r="U921" s="248"/>
      <c r="V921" s="248"/>
      <c r="W921" s="301"/>
      <c r="X921" s="112"/>
      <c r="Y921" s="112"/>
    </row>
    <row r="922" spans="1:25" s="262" customFormat="1">
      <c r="A922" s="330" t="s">
        <v>236</v>
      </c>
      <c r="B922" s="254"/>
      <c r="C922" s="254" t="s">
        <v>153</v>
      </c>
      <c r="D922" s="255" t="s">
        <v>538</v>
      </c>
      <c r="E922" s="254" t="s">
        <v>22</v>
      </c>
      <c r="F922" s="254" t="s">
        <v>154</v>
      </c>
      <c r="G922" s="303" t="s">
        <v>503</v>
      </c>
      <c r="H922" s="303" t="s">
        <v>505</v>
      </c>
      <c r="I922" s="303" t="s">
        <v>535</v>
      </c>
      <c r="J922" s="303" t="s">
        <v>507</v>
      </c>
      <c r="K922" s="304" t="s">
        <v>509</v>
      </c>
      <c r="L922" s="303" t="s">
        <v>511</v>
      </c>
      <c r="M922" s="303" t="s">
        <v>514</v>
      </c>
      <c r="N922" s="304" t="s">
        <v>669</v>
      </c>
      <c r="O922" s="304" t="s">
        <v>603</v>
      </c>
      <c r="P922" s="303" t="s">
        <v>518</v>
      </c>
      <c r="Q922" s="303" t="s">
        <v>517</v>
      </c>
      <c r="R922" s="303" t="s">
        <v>528</v>
      </c>
      <c r="S922" s="304" t="s">
        <v>485</v>
      </c>
      <c r="T922" s="303" t="s">
        <v>1785</v>
      </c>
      <c r="U922" s="303" t="s">
        <v>1787</v>
      </c>
      <c r="V922" s="303" t="s">
        <v>1788</v>
      </c>
      <c r="W922" s="303" t="s">
        <v>532</v>
      </c>
      <c r="X922" s="112"/>
      <c r="Y922" s="112"/>
    </row>
    <row r="923" spans="1:25" s="262" customFormat="1">
      <c r="A923" s="331" t="s">
        <v>155</v>
      </c>
      <c r="B923" s="329"/>
      <c r="C923" s="329" t="s">
        <v>540</v>
      </c>
      <c r="D923" s="256" t="s">
        <v>539</v>
      </c>
      <c r="E923" s="329" t="s">
        <v>21</v>
      </c>
      <c r="F923" s="329"/>
      <c r="G923" s="328" t="s">
        <v>504</v>
      </c>
      <c r="H923" s="328" t="s">
        <v>506</v>
      </c>
      <c r="I923" s="328" t="s">
        <v>537</v>
      </c>
      <c r="J923" s="328" t="s">
        <v>508</v>
      </c>
      <c r="K923" s="306" t="s">
        <v>510</v>
      </c>
      <c r="L923" s="328"/>
      <c r="M923" s="328"/>
      <c r="N923" s="306" t="s">
        <v>670</v>
      </c>
      <c r="O923" s="308" t="s">
        <v>611</v>
      </c>
      <c r="P923" s="328" t="s">
        <v>519</v>
      </c>
      <c r="Q923" s="328" t="s">
        <v>530</v>
      </c>
      <c r="R923" s="328" t="s">
        <v>529</v>
      </c>
      <c r="S923" s="308" t="s">
        <v>565</v>
      </c>
      <c r="T923" s="309" t="s">
        <v>1786</v>
      </c>
      <c r="U923" s="309" t="s">
        <v>377</v>
      </c>
      <c r="V923" s="309" t="s">
        <v>377</v>
      </c>
      <c r="W923" s="328" t="s">
        <v>531</v>
      </c>
      <c r="X923" s="112"/>
      <c r="Y923" s="112"/>
    </row>
    <row r="924" spans="1:25" s="262" customFormat="1">
      <c r="A924" s="179"/>
      <c r="B924" s="108"/>
      <c r="C924" s="106"/>
      <c r="D924" s="106"/>
      <c r="E924" s="107" t="s">
        <v>533</v>
      </c>
      <c r="F924" s="108"/>
      <c r="G924" s="239"/>
      <c r="H924" s="258"/>
      <c r="I924" s="258"/>
      <c r="J924" s="239"/>
      <c r="K924" s="239"/>
      <c r="L924" s="239"/>
      <c r="M924" s="239"/>
      <c r="N924" s="239"/>
      <c r="O924" s="239"/>
      <c r="P924" s="239"/>
      <c r="Q924" s="239"/>
      <c r="R924" s="239"/>
      <c r="S924" s="239"/>
      <c r="T924" s="239"/>
      <c r="U924" s="239"/>
      <c r="V924" s="239"/>
      <c r="W924" s="239"/>
      <c r="X924" s="112"/>
      <c r="Y924" s="112"/>
    </row>
    <row r="925" spans="1:25" s="262" customFormat="1">
      <c r="A925" s="179">
        <v>683</v>
      </c>
      <c r="B925" s="106"/>
      <c r="C925" s="106">
        <v>1</v>
      </c>
      <c r="D925" s="106">
        <v>0</v>
      </c>
      <c r="E925" s="107" t="s">
        <v>161</v>
      </c>
      <c r="F925" s="108" t="s">
        <v>364</v>
      </c>
      <c r="G925" s="109">
        <f t="shared" ref="G925:G931" si="733">VLOOKUP(E925,REMU,3,0)</f>
        <v>50</v>
      </c>
      <c r="H925" s="109">
        <f t="shared" ref="H925:H931" si="734">VLOOKUP(E925,REMU,4,0)</f>
        <v>23.41</v>
      </c>
      <c r="I925" s="109">
        <f t="shared" ref="I925:I931" si="735">VLOOKUP(E925,REMU,8,0)</f>
        <v>0</v>
      </c>
      <c r="J925" s="239">
        <f t="shared" ref="J925:J931" si="736">VLOOKUP(E925,REMU,7,0)</f>
        <v>492.53</v>
      </c>
      <c r="K925" s="109">
        <f t="shared" ref="K925:K931" si="737">VLOOKUP(E925,REMU,10,0)</f>
        <v>5</v>
      </c>
      <c r="L925" s="109">
        <f t="shared" ref="L925:L931" si="738">SUM(G925:K925)</f>
        <v>570.94000000000005</v>
      </c>
      <c r="M925" s="109">
        <f t="shared" ref="M925:M931" si="739">VLOOKUP(E925,REMU,12,0)</f>
        <v>69.180000000000007</v>
      </c>
      <c r="N925" s="109">
        <f t="shared" ref="N925:N931" si="740">VLOOKUP(E925,REMU,13,0)</f>
        <v>100</v>
      </c>
      <c r="O925" s="109">
        <f t="shared" ref="O925:O931" si="741">VLOOKUP(E925,REMU,19,0)</f>
        <v>105</v>
      </c>
      <c r="P925" s="109">
        <f t="shared" ref="P925:P931" si="742">VLOOKUP(E925,REMU,16,0)</f>
        <v>94.43</v>
      </c>
      <c r="Q925" s="109">
        <f t="shared" ref="Q925:Q931" si="743">VLOOKUP(E925,REMU,17,0)</f>
        <v>109.54</v>
      </c>
      <c r="R925" s="109">
        <f t="shared" ref="R925:R931" si="744">VLOOKUP(E925,REMU,18,0)</f>
        <v>127.06</v>
      </c>
      <c r="S925" s="109">
        <f t="shared" ref="S925:S931" si="745">VLOOKUP(E925,DSUP,2,FALSE)</f>
        <v>180</v>
      </c>
      <c r="T925" s="109">
        <f t="shared" ref="T925:T931" si="746">IF(F925="VACANTE",0,VLOOKUP(F925,HOMO,8,0))</f>
        <v>0</v>
      </c>
      <c r="U925" s="109">
        <f t="shared" ref="U925:U931" si="747">IF(F925="VACANTE",0,VLOOKUP(F925,HOMO,9,0))</f>
        <v>0</v>
      </c>
      <c r="V925" s="109">
        <f t="shared" ref="V925:V931" si="748">+IF(D925=0,0,(VLOOKUP(E925,CATE,2,0)-L925-SUM(M925:U925)))</f>
        <v>0</v>
      </c>
      <c r="W925" s="109">
        <f t="shared" ref="W925:W931" si="749">+L925+SUM(M925:V925)</f>
        <v>1356.15</v>
      </c>
      <c r="X925" s="112"/>
      <c r="Y925" s="112"/>
    </row>
    <row r="926" spans="1:25" s="262" customFormat="1">
      <c r="A926" s="179">
        <v>49</v>
      </c>
      <c r="B926" s="106"/>
      <c r="C926" s="106">
        <v>1</v>
      </c>
      <c r="D926" s="106">
        <v>0</v>
      </c>
      <c r="E926" s="107" t="s">
        <v>161</v>
      </c>
      <c r="F926" s="108" t="s">
        <v>364</v>
      </c>
      <c r="G926" s="109">
        <f t="shared" si="733"/>
        <v>50</v>
      </c>
      <c r="H926" s="109">
        <f t="shared" si="734"/>
        <v>23.41</v>
      </c>
      <c r="I926" s="109">
        <f t="shared" si="735"/>
        <v>0</v>
      </c>
      <c r="J926" s="239">
        <f t="shared" si="736"/>
        <v>492.53</v>
      </c>
      <c r="K926" s="109">
        <f t="shared" si="737"/>
        <v>5</v>
      </c>
      <c r="L926" s="109">
        <f t="shared" si="738"/>
        <v>570.94000000000005</v>
      </c>
      <c r="M926" s="109">
        <f t="shared" si="739"/>
        <v>69.180000000000007</v>
      </c>
      <c r="N926" s="109">
        <f t="shared" si="740"/>
        <v>100</v>
      </c>
      <c r="O926" s="109">
        <f t="shared" si="741"/>
        <v>105</v>
      </c>
      <c r="P926" s="109">
        <f t="shared" si="742"/>
        <v>94.43</v>
      </c>
      <c r="Q926" s="109">
        <f t="shared" si="743"/>
        <v>109.54</v>
      </c>
      <c r="R926" s="109">
        <f t="shared" si="744"/>
        <v>127.06</v>
      </c>
      <c r="S926" s="109">
        <f t="shared" si="745"/>
        <v>180</v>
      </c>
      <c r="T926" s="109">
        <f t="shared" si="746"/>
        <v>0</v>
      </c>
      <c r="U926" s="109">
        <f t="shared" si="747"/>
        <v>0</v>
      </c>
      <c r="V926" s="109">
        <f t="shared" si="748"/>
        <v>0</v>
      </c>
      <c r="W926" s="109">
        <f t="shared" si="749"/>
        <v>1356.15</v>
      </c>
      <c r="X926" s="112"/>
      <c r="Y926" s="112"/>
    </row>
    <row r="927" spans="1:25" s="262" customFormat="1">
      <c r="A927" s="179">
        <v>680</v>
      </c>
      <c r="B927" s="106"/>
      <c r="C927" s="106">
        <v>1</v>
      </c>
      <c r="D927" s="106">
        <v>1</v>
      </c>
      <c r="E927" s="107" t="s">
        <v>157</v>
      </c>
      <c r="F927" s="108" t="s">
        <v>468</v>
      </c>
      <c r="G927" s="109">
        <f t="shared" si="733"/>
        <v>50</v>
      </c>
      <c r="H927" s="109">
        <f t="shared" si="734"/>
        <v>39.299999999999997</v>
      </c>
      <c r="I927" s="109">
        <f t="shared" si="735"/>
        <v>0</v>
      </c>
      <c r="J927" s="239">
        <f t="shared" si="736"/>
        <v>684.63</v>
      </c>
      <c r="K927" s="109">
        <f t="shared" si="737"/>
        <v>5</v>
      </c>
      <c r="L927" s="109">
        <f t="shared" si="738"/>
        <v>778.93</v>
      </c>
      <c r="M927" s="109">
        <f t="shared" si="739"/>
        <v>95.75</v>
      </c>
      <c r="N927" s="109">
        <f t="shared" si="740"/>
        <v>100</v>
      </c>
      <c r="O927" s="109">
        <f t="shared" si="741"/>
        <v>120</v>
      </c>
      <c r="P927" s="109">
        <f t="shared" si="742"/>
        <v>131.96</v>
      </c>
      <c r="Q927" s="109">
        <f t="shared" si="743"/>
        <v>153.07</v>
      </c>
      <c r="R927" s="109">
        <f t="shared" si="744"/>
        <v>177.57</v>
      </c>
      <c r="S927" s="109">
        <f t="shared" si="745"/>
        <v>250</v>
      </c>
      <c r="T927" s="109">
        <f t="shared" si="746"/>
        <v>608.71</v>
      </c>
      <c r="U927" s="109">
        <f t="shared" si="747"/>
        <v>1170</v>
      </c>
      <c r="V927" s="109">
        <f t="shared" si="748"/>
        <v>3121.33</v>
      </c>
      <c r="W927" s="109">
        <f t="shared" si="749"/>
        <v>6707.32</v>
      </c>
      <c r="X927" s="112"/>
      <c r="Y927" s="112"/>
    </row>
    <row r="928" spans="1:25" s="262" customFormat="1">
      <c r="A928" s="179">
        <v>681</v>
      </c>
      <c r="B928" s="106"/>
      <c r="C928" s="106">
        <v>1</v>
      </c>
      <c r="D928" s="106">
        <v>1</v>
      </c>
      <c r="E928" s="107" t="s">
        <v>160</v>
      </c>
      <c r="F928" s="108" t="s">
        <v>1058</v>
      </c>
      <c r="G928" s="109">
        <f t="shared" si="733"/>
        <v>50</v>
      </c>
      <c r="H928" s="109">
        <f t="shared" si="734"/>
        <v>32.17</v>
      </c>
      <c r="I928" s="109">
        <f t="shared" si="735"/>
        <v>0</v>
      </c>
      <c r="J928" s="239">
        <f t="shared" si="736"/>
        <v>587.77</v>
      </c>
      <c r="K928" s="109">
        <f t="shared" si="737"/>
        <v>5</v>
      </c>
      <c r="L928" s="109">
        <f t="shared" si="738"/>
        <v>674.94</v>
      </c>
      <c r="M928" s="109">
        <f t="shared" si="739"/>
        <v>81.39</v>
      </c>
      <c r="N928" s="109">
        <f t="shared" si="740"/>
        <v>100</v>
      </c>
      <c r="O928" s="109">
        <f t="shared" si="741"/>
        <v>110</v>
      </c>
      <c r="P928" s="109">
        <f t="shared" si="742"/>
        <v>113.02</v>
      </c>
      <c r="Q928" s="109">
        <f t="shared" si="743"/>
        <v>131.11000000000001</v>
      </c>
      <c r="R928" s="109">
        <f t="shared" si="744"/>
        <v>152.08000000000001</v>
      </c>
      <c r="S928" s="109">
        <f t="shared" si="745"/>
        <v>210</v>
      </c>
      <c r="T928" s="109">
        <f t="shared" si="746"/>
        <v>261.14</v>
      </c>
      <c r="U928" s="109">
        <f t="shared" si="747"/>
        <v>560</v>
      </c>
      <c r="V928" s="109">
        <f t="shared" si="748"/>
        <v>614.32000000000005</v>
      </c>
      <c r="W928" s="109">
        <f t="shared" si="749"/>
        <v>3008</v>
      </c>
      <c r="X928" s="112"/>
      <c r="Y928" s="112"/>
    </row>
    <row r="929" spans="1:25" s="262" customFormat="1">
      <c r="A929" s="179">
        <v>654</v>
      </c>
      <c r="B929" s="106"/>
      <c r="C929" s="106">
        <v>1</v>
      </c>
      <c r="D929" s="106">
        <v>0</v>
      </c>
      <c r="E929" s="107" t="s">
        <v>164</v>
      </c>
      <c r="F929" s="264" t="s">
        <v>364</v>
      </c>
      <c r="G929" s="109">
        <f t="shared" si="733"/>
        <v>50</v>
      </c>
      <c r="H929" s="109">
        <f t="shared" si="734"/>
        <v>28.15</v>
      </c>
      <c r="I929" s="109">
        <f t="shared" si="735"/>
        <v>0</v>
      </c>
      <c r="J929" s="239">
        <f t="shared" si="736"/>
        <v>680.79</v>
      </c>
      <c r="K929" s="109">
        <f t="shared" si="737"/>
        <v>5</v>
      </c>
      <c r="L929" s="109">
        <f t="shared" si="738"/>
        <v>763.94</v>
      </c>
      <c r="M929" s="109">
        <f t="shared" si="739"/>
        <v>81.39</v>
      </c>
      <c r="N929" s="109">
        <f t="shared" si="740"/>
        <v>100</v>
      </c>
      <c r="O929" s="109">
        <f t="shared" si="741"/>
        <v>105</v>
      </c>
      <c r="P929" s="109">
        <f t="shared" si="742"/>
        <v>127.26</v>
      </c>
      <c r="Q929" s="109">
        <f t="shared" si="743"/>
        <v>147.62</v>
      </c>
      <c r="R929" s="109">
        <f t="shared" si="744"/>
        <v>171.24</v>
      </c>
      <c r="S929" s="109">
        <f t="shared" si="745"/>
        <v>180</v>
      </c>
      <c r="T929" s="109">
        <f t="shared" si="746"/>
        <v>0</v>
      </c>
      <c r="U929" s="109">
        <f t="shared" si="747"/>
        <v>0</v>
      </c>
      <c r="V929" s="109">
        <f t="shared" si="748"/>
        <v>0</v>
      </c>
      <c r="W929" s="109">
        <f t="shared" si="749"/>
        <v>1676.45</v>
      </c>
      <c r="X929" s="112"/>
      <c r="Y929" s="112"/>
    </row>
    <row r="930" spans="1:25" s="262" customFormat="1">
      <c r="A930" s="179">
        <v>682</v>
      </c>
      <c r="B930" s="106"/>
      <c r="C930" s="106">
        <v>1</v>
      </c>
      <c r="D930" s="106">
        <v>1</v>
      </c>
      <c r="E930" s="107" t="s">
        <v>161</v>
      </c>
      <c r="F930" s="108" t="s">
        <v>323</v>
      </c>
      <c r="G930" s="109">
        <f t="shared" si="733"/>
        <v>50</v>
      </c>
      <c r="H930" s="109">
        <f t="shared" si="734"/>
        <v>23.41</v>
      </c>
      <c r="I930" s="109">
        <f t="shared" si="735"/>
        <v>0</v>
      </c>
      <c r="J930" s="239">
        <f t="shared" si="736"/>
        <v>492.53</v>
      </c>
      <c r="K930" s="109">
        <f t="shared" si="737"/>
        <v>5</v>
      </c>
      <c r="L930" s="109">
        <f t="shared" si="738"/>
        <v>570.94000000000005</v>
      </c>
      <c r="M930" s="109">
        <f t="shared" si="739"/>
        <v>69.180000000000007</v>
      </c>
      <c r="N930" s="109">
        <f t="shared" si="740"/>
        <v>100</v>
      </c>
      <c r="O930" s="109">
        <f t="shared" si="741"/>
        <v>105</v>
      </c>
      <c r="P930" s="109">
        <f t="shared" si="742"/>
        <v>94.43</v>
      </c>
      <c r="Q930" s="109">
        <f t="shared" si="743"/>
        <v>109.54</v>
      </c>
      <c r="R930" s="109">
        <f t="shared" si="744"/>
        <v>127.06</v>
      </c>
      <c r="S930" s="109">
        <f t="shared" si="745"/>
        <v>180</v>
      </c>
      <c r="T930" s="109">
        <f t="shared" si="746"/>
        <v>130.37</v>
      </c>
      <c r="U930" s="109">
        <f t="shared" si="747"/>
        <v>280</v>
      </c>
      <c r="V930" s="109">
        <f t="shared" si="748"/>
        <v>241.48</v>
      </c>
      <c r="W930" s="109">
        <f t="shared" si="749"/>
        <v>2008</v>
      </c>
      <c r="X930" s="112"/>
      <c r="Y930" s="112"/>
    </row>
    <row r="931" spans="1:25" s="262" customFormat="1">
      <c r="A931" s="179">
        <v>573</v>
      </c>
      <c r="B931" s="106"/>
      <c r="C931" s="106">
        <v>1</v>
      </c>
      <c r="D931" s="106">
        <v>1</v>
      </c>
      <c r="E931" s="107" t="s">
        <v>160</v>
      </c>
      <c r="F931" s="108" t="s">
        <v>1209</v>
      </c>
      <c r="G931" s="109">
        <f t="shared" si="733"/>
        <v>50</v>
      </c>
      <c r="H931" s="109">
        <f t="shared" si="734"/>
        <v>32.17</v>
      </c>
      <c r="I931" s="109">
        <f t="shared" si="735"/>
        <v>0</v>
      </c>
      <c r="J931" s="239">
        <f t="shared" si="736"/>
        <v>587.77</v>
      </c>
      <c r="K931" s="109">
        <f t="shared" si="737"/>
        <v>5</v>
      </c>
      <c r="L931" s="109">
        <f t="shared" si="738"/>
        <v>674.94</v>
      </c>
      <c r="M931" s="109">
        <f t="shared" si="739"/>
        <v>81.39</v>
      </c>
      <c r="N931" s="109">
        <f t="shared" si="740"/>
        <v>100</v>
      </c>
      <c r="O931" s="109">
        <f t="shared" si="741"/>
        <v>110</v>
      </c>
      <c r="P931" s="109">
        <f t="shared" si="742"/>
        <v>113.02</v>
      </c>
      <c r="Q931" s="109">
        <f t="shared" si="743"/>
        <v>131.11000000000001</v>
      </c>
      <c r="R931" s="109">
        <f t="shared" si="744"/>
        <v>152.08000000000001</v>
      </c>
      <c r="S931" s="109">
        <f t="shared" si="745"/>
        <v>210</v>
      </c>
      <c r="T931" s="109">
        <f t="shared" si="746"/>
        <v>130.37</v>
      </c>
      <c r="U931" s="109">
        <f t="shared" si="747"/>
        <v>280</v>
      </c>
      <c r="V931" s="109">
        <f t="shared" si="748"/>
        <v>1025.0899999999999</v>
      </c>
      <c r="W931" s="109">
        <f t="shared" si="749"/>
        <v>3008</v>
      </c>
      <c r="X931" s="112"/>
      <c r="Y931" s="112"/>
    </row>
    <row r="932" spans="1:25" s="262" customFormat="1">
      <c r="A932" s="298"/>
      <c r="B932" s="108"/>
      <c r="C932" s="106">
        <f>SUM(C925:C931)</f>
        <v>7</v>
      </c>
      <c r="D932" s="106">
        <f>COUNTIF(D925:D931,"1")</f>
        <v>4</v>
      </c>
      <c r="E932" s="106"/>
      <c r="F932" s="106" t="s">
        <v>545</v>
      </c>
      <c r="G932" s="239">
        <f t="shared" ref="G932:L932" si="750">SUM(G925:G931)</f>
        <v>350</v>
      </c>
      <c r="H932" s="239">
        <f t="shared" si="750"/>
        <v>202.02</v>
      </c>
      <c r="I932" s="239">
        <f t="shared" si="750"/>
        <v>0</v>
      </c>
      <c r="J932" s="239">
        <f t="shared" si="750"/>
        <v>4018.55</v>
      </c>
      <c r="K932" s="239">
        <f t="shared" si="750"/>
        <v>35</v>
      </c>
      <c r="L932" s="239">
        <f t="shared" si="750"/>
        <v>4605.57</v>
      </c>
      <c r="M932" s="239">
        <f t="shared" ref="M932:W932" si="751">SUM(M925:M931)</f>
        <v>547.46</v>
      </c>
      <c r="N932" s="239">
        <f t="shared" si="751"/>
        <v>700</v>
      </c>
      <c r="O932" s="239">
        <f t="shared" si="751"/>
        <v>760</v>
      </c>
      <c r="P932" s="239">
        <f t="shared" si="751"/>
        <v>768.55</v>
      </c>
      <c r="Q932" s="239">
        <f t="shared" si="751"/>
        <v>891.53</v>
      </c>
      <c r="R932" s="239">
        <f t="shared" si="751"/>
        <v>1034.1500000000001</v>
      </c>
      <c r="S932" s="239">
        <f t="shared" si="751"/>
        <v>1390</v>
      </c>
      <c r="T932" s="239">
        <f t="shared" si="751"/>
        <v>1130.5899999999999</v>
      </c>
      <c r="U932" s="239">
        <f t="shared" si="751"/>
        <v>2290</v>
      </c>
      <c r="V932" s="239">
        <f t="shared" si="751"/>
        <v>5002.22</v>
      </c>
      <c r="W932" s="239">
        <f t="shared" si="751"/>
        <v>19120.07</v>
      </c>
      <c r="X932" s="112"/>
      <c r="Y932" s="112"/>
    </row>
    <row r="933" spans="1:25" s="226" customFormat="1" ht="18.75">
      <c r="A933" s="295" t="s">
        <v>92</v>
      </c>
      <c r="B933" s="241"/>
      <c r="C933" s="244"/>
      <c r="D933" s="244"/>
      <c r="E933" s="244"/>
      <c r="F933" s="241"/>
      <c r="G933" s="248"/>
      <c r="H933" s="246"/>
      <c r="I933" s="246"/>
      <c r="J933" s="247"/>
      <c r="K933" s="248"/>
      <c r="L933" s="248"/>
      <c r="M933" s="248"/>
      <c r="N933" s="248"/>
      <c r="O933" s="248"/>
      <c r="P933" s="248"/>
      <c r="Q933" s="248"/>
      <c r="R933" s="248"/>
      <c r="S933" s="248" t="s">
        <v>587</v>
      </c>
      <c r="T933" s="248"/>
      <c r="U933" s="248"/>
      <c r="V933" s="248"/>
      <c r="W933" s="248"/>
      <c r="X933" s="112"/>
      <c r="Y933" s="112"/>
    </row>
    <row r="934" spans="1:25" s="262" customFormat="1">
      <c r="A934" s="330" t="s">
        <v>236</v>
      </c>
      <c r="B934" s="254"/>
      <c r="C934" s="254" t="s">
        <v>153</v>
      </c>
      <c r="D934" s="255" t="s">
        <v>538</v>
      </c>
      <c r="E934" s="254" t="s">
        <v>22</v>
      </c>
      <c r="F934" s="254" t="s">
        <v>154</v>
      </c>
      <c r="G934" s="303" t="s">
        <v>503</v>
      </c>
      <c r="H934" s="303" t="s">
        <v>505</v>
      </c>
      <c r="I934" s="303" t="s">
        <v>535</v>
      </c>
      <c r="J934" s="303" t="s">
        <v>507</v>
      </c>
      <c r="K934" s="304" t="s">
        <v>509</v>
      </c>
      <c r="L934" s="303" t="s">
        <v>511</v>
      </c>
      <c r="M934" s="303" t="s">
        <v>514</v>
      </c>
      <c r="N934" s="304" t="s">
        <v>669</v>
      </c>
      <c r="O934" s="304" t="s">
        <v>603</v>
      </c>
      <c r="P934" s="303" t="s">
        <v>518</v>
      </c>
      <c r="Q934" s="303" t="s">
        <v>517</v>
      </c>
      <c r="R934" s="303" t="s">
        <v>528</v>
      </c>
      <c r="S934" s="304" t="s">
        <v>485</v>
      </c>
      <c r="T934" s="303" t="s">
        <v>1785</v>
      </c>
      <c r="U934" s="303" t="s">
        <v>1787</v>
      </c>
      <c r="V934" s="303" t="s">
        <v>1788</v>
      </c>
      <c r="W934" s="303" t="s">
        <v>532</v>
      </c>
      <c r="X934" s="112"/>
      <c r="Y934" s="112"/>
    </row>
    <row r="935" spans="1:25" s="262" customFormat="1">
      <c r="A935" s="331" t="s">
        <v>155</v>
      </c>
      <c r="B935" s="329"/>
      <c r="C935" s="329" t="s">
        <v>540</v>
      </c>
      <c r="D935" s="256" t="s">
        <v>539</v>
      </c>
      <c r="E935" s="329" t="s">
        <v>21</v>
      </c>
      <c r="F935" s="329"/>
      <c r="G935" s="328" t="s">
        <v>504</v>
      </c>
      <c r="H935" s="328" t="s">
        <v>506</v>
      </c>
      <c r="I935" s="328" t="s">
        <v>537</v>
      </c>
      <c r="J935" s="328" t="s">
        <v>508</v>
      </c>
      <c r="K935" s="306" t="s">
        <v>510</v>
      </c>
      <c r="L935" s="328"/>
      <c r="M935" s="328"/>
      <c r="N935" s="306" t="s">
        <v>670</v>
      </c>
      <c r="O935" s="308" t="s">
        <v>611</v>
      </c>
      <c r="P935" s="328" t="s">
        <v>519</v>
      </c>
      <c r="Q935" s="328" t="s">
        <v>530</v>
      </c>
      <c r="R935" s="328" t="s">
        <v>529</v>
      </c>
      <c r="S935" s="308" t="s">
        <v>565</v>
      </c>
      <c r="T935" s="309" t="s">
        <v>1786</v>
      </c>
      <c r="U935" s="309" t="s">
        <v>377</v>
      </c>
      <c r="V935" s="309" t="s">
        <v>377</v>
      </c>
      <c r="W935" s="328" t="s">
        <v>531</v>
      </c>
      <c r="X935" s="112"/>
      <c r="Y935" s="112"/>
    </row>
    <row r="936" spans="1:25" s="262" customFormat="1">
      <c r="A936" s="179"/>
      <c r="B936" s="108"/>
      <c r="C936" s="106"/>
      <c r="D936" s="106"/>
      <c r="E936" s="107" t="s">
        <v>533</v>
      </c>
      <c r="F936" s="108"/>
      <c r="G936" s="239"/>
      <c r="H936" s="258"/>
      <c r="I936" s="258"/>
      <c r="J936" s="239"/>
      <c r="K936" s="239"/>
      <c r="L936" s="239"/>
      <c r="M936" s="239"/>
      <c r="N936" s="239"/>
      <c r="O936" s="239"/>
      <c r="P936" s="239"/>
      <c r="Q936" s="239"/>
      <c r="R936" s="239"/>
      <c r="S936" s="239"/>
      <c r="T936" s="239"/>
      <c r="U936" s="239"/>
      <c r="V936" s="239"/>
      <c r="W936" s="239"/>
      <c r="X936" s="112"/>
      <c r="Y936" s="112"/>
    </row>
    <row r="937" spans="1:25" s="262" customFormat="1">
      <c r="A937" s="179">
        <v>686</v>
      </c>
      <c r="B937" s="106"/>
      <c r="C937" s="106">
        <v>1</v>
      </c>
      <c r="D937" s="106">
        <v>1</v>
      </c>
      <c r="E937" s="107" t="s">
        <v>156</v>
      </c>
      <c r="F937" s="108" t="s">
        <v>324</v>
      </c>
      <c r="G937" s="109">
        <f t="shared" ref="G937:G955" si="752">VLOOKUP(E937,REMU,3,0)</f>
        <v>50</v>
      </c>
      <c r="H937" s="109">
        <f t="shared" ref="H937:H955" si="753">VLOOKUP(E937,REMU,4,0)</f>
        <v>48.24</v>
      </c>
      <c r="I937" s="109">
        <f t="shared" ref="I937:I955" si="754">VLOOKUP(E937,REMU,8,0)</f>
        <v>0</v>
      </c>
      <c r="J937" s="239">
        <f t="shared" ref="J937:J955" si="755">VLOOKUP(E937,REMU,7,0)</f>
        <v>924.69</v>
      </c>
      <c r="K937" s="109">
        <f t="shared" ref="K937:K955" si="756">VLOOKUP(E937,REMU,10,0)</f>
        <v>5</v>
      </c>
      <c r="L937" s="109">
        <f t="shared" ref="L937:L955" si="757">SUM(G937:K937)</f>
        <v>1027.93</v>
      </c>
      <c r="M937" s="109">
        <f t="shared" ref="M937:M955" si="758">VLOOKUP(E937,REMU,12,0)</f>
        <v>112.65</v>
      </c>
      <c r="N937" s="109">
        <f t="shared" ref="N937:N955" si="759">VLOOKUP(E937,REMU,13,0)</f>
        <v>100</v>
      </c>
      <c r="O937" s="109">
        <f t="shared" ref="O937:O955" si="760">VLOOKUP(E937,REMU,19,0)</f>
        <v>120</v>
      </c>
      <c r="P937" s="109">
        <f t="shared" ref="P937:P955" si="761">VLOOKUP(E937,REMU,16,0)</f>
        <v>174.5</v>
      </c>
      <c r="Q937" s="109">
        <f t="shared" ref="Q937:Q955" si="762">VLOOKUP(E937,REMU,17,0)</f>
        <v>202.42</v>
      </c>
      <c r="R937" s="109">
        <f t="shared" ref="R937:R955" si="763">VLOOKUP(E937,REMU,18,0)</f>
        <v>234.81</v>
      </c>
      <c r="S937" s="109">
        <f t="shared" ref="S937:S955" si="764">VLOOKUP(E937,DSUP,2,FALSE)</f>
        <v>250</v>
      </c>
      <c r="T937" s="109">
        <f t="shared" ref="T937:T955" si="765">IF(F937="VACANTE",0,VLOOKUP(F937,HOMO,8,0))</f>
        <v>655.53</v>
      </c>
      <c r="U937" s="109">
        <f t="shared" ref="U937:U955" si="766">IF(F937="VACANTE",0,VLOOKUP(F937,HOMO,9,0))</f>
        <v>1200</v>
      </c>
      <c r="V937" s="109">
        <f t="shared" ref="V937:V955" si="767">+IF(D937=0,0,(VLOOKUP(E937,CATE,2,0)-L937-SUM(M937:U937)))</f>
        <v>2629.48</v>
      </c>
      <c r="W937" s="109">
        <f t="shared" ref="W937:W955" si="768">+L937+SUM(M937:V937)</f>
        <v>6707.32</v>
      </c>
      <c r="X937" s="112"/>
      <c r="Y937" s="112"/>
    </row>
    <row r="938" spans="1:25" s="262" customFormat="1">
      <c r="A938" s="179">
        <v>688</v>
      </c>
      <c r="B938" s="106"/>
      <c r="C938" s="106">
        <v>1</v>
      </c>
      <c r="D938" s="106">
        <v>1</v>
      </c>
      <c r="E938" s="107" t="s">
        <v>156</v>
      </c>
      <c r="F938" s="108" t="s">
        <v>325</v>
      </c>
      <c r="G938" s="109">
        <f t="shared" si="752"/>
        <v>50</v>
      </c>
      <c r="H938" s="109">
        <f t="shared" si="753"/>
        <v>48.24</v>
      </c>
      <c r="I938" s="109">
        <f t="shared" si="754"/>
        <v>0</v>
      </c>
      <c r="J938" s="239">
        <f t="shared" si="755"/>
        <v>924.69</v>
      </c>
      <c r="K938" s="109">
        <f t="shared" si="756"/>
        <v>5</v>
      </c>
      <c r="L938" s="109">
        <f t="shared" si="757"/>
        <v>1027.93</v>
      </c>
      <c r="M938" s="109">
        <f t="shared" si="758"/>
        <v>112.65</v>
      </c>
      <c r="N938" s="109">
        <f t="shared" si="759"/>
        <v>100</v>
      </c>
      <c r="O938" s="109">
        <f t="shared" si="760"/>
        <v>120</v>
      </c>
      <c r="P938" s="109">
        <f t="shared" si="761"/>
        <v>174.5</v>
      </c>
      <c r="Q938" s="109">
        <f t="shared" si="762"/>
        <v>202.42</v>
      </c>
      <c r="R938" s="109">
        <f t="shared" si="763"/>
        <v>234.81</v>
      </c>
      <c r="S938" s="109">
        <f t="shared" si="764"/>
        <v>250</v>
      </c>
      <c r="T938" s="109">
        <f t="shared" si="765"/>
        <v>655.53</v>
      </c>
      <c r="U938" s="109">
        <f t="shared" si="766"/>
        <v>1200</v>
      </c>
      <c r="V938" s="109">
        <f t="shared" si="767"/>
        <v>2629.48</v>
      </c>
      <c r="W938" s="109">
        <f t="shared" si="768"/>
        <v>6707.32</v>
      </c>
      <c r="X938" s="112"/>
      <c r="Y938" s="112"/>
    </row>
    <row r="939" spans="1:25" s="262" customFormat="1">
      <c r="A939" s="179">
        <v>700</v>
      </c>
      <c r="B939" s="106"/>
      <c r="C939" s="106">
        <v>1</v>
      </c>
      <c r="D939" s="106">
        <v>2</v>
      </c>
      <c r="E939" s="107" t="s">
        <v>164</v>
      </c>
      <c r="F939" s="108" t="s">
        <v>364</v>
      </c>
      <c r="G939" s="109">
        <f t="shared" si="752"/>
        <v>50</v>
      </c>
      <c r="H939" s="109">
        <f t="shared" si="753"/>
        <v>28.15</v>
      </c>
      <c r="I939" s="109">
        <f t="shared" si="754"/>
        <v>0</v>
      </c>
      <c r="J939" s="239">
        <f t="shared" si="755"/>
        <v>680.79</v>
      </c>
      <c r="K939" s="109">
        <f t="shared" si="756"/>
        <v>5</v>
      </c>
      <c r="L939" s="109">
        <f t="shared" si="757"/>
        <v>763.94</v>
      </c>
      <c r="M939" s="109">
        <f t="shared" si="758"/>
        <v>81.39</v>
      </c>
      <c r="N939" s="109">
        <f t="shared" si="759"/>
        <v>100</v>
      </c>
      <c r="O939" s="109">
        <f t="shared" si="760"/>
        <v>105</v>
      </c>
      <c r="P939" s="109">
        <f t="shared" si="761"/>
        <v>127.26</v>
      </c>
      <c r="Q939" s="109">
        <f t="shared" si="762"/>
        <v>147.62</v>
      </c>
      <c r="R939" s="109">
        <f t="shared" si="763"/>
        <v>171.24</v>
      </c>
      <c r="S939" s="109">
        <f t="shared" si="764"/>
        <v>180</v>
      </c>
      <c r="T939" s="109">
        <f t="shared" si="765"/>
        <v>0</v>
      </c>
      <c r="U939" s="109">
        <f t="shared" si="766"/>
        <v>0</v>
      </c>
      <c r="V939" s="109">
        <f t="shared" si="767"/>
        <v>331.55</v>
      </c>
      <c r="W939" s="109">
        <f t="shared" si="768"/>
        <v>2008</v>
      </c>
      <c r="X939" s="112"/>
      <c r="Y939" s="112"/>
    </row>
    <row r="940" spans="1:25" s="262" customFormat="1">
      <c r="A940" s="179">
        <v>691</v>
      </c>
      <c r="B940" s="106"/>
      <c r="C940" s="106">
        <v>1</v>
      </c>
      <c r="D940" s="106">
        <v>1</v>
      </c>
      <c r="E940" s="107" t="s">
        <v>156</v>
      </c>
      <c r="F940" s="108" t="s">
        <v>800</v>
      </c>
      <c r="G940" s="109">
        <f t="shared" si="752"/>
        <v>50</v>
      </c>
      <c r="H940" s="109">
        <f t="shared" si="753"/>
        <v>48.24</v>
      </c>
      <c r="I940" s="109">
        <f t="shared" si="754"/>
        <v>0</v>
      </c>
      <c r="J940" s="239">
        <f t="shared" si="755"/>
        <v>924.69</v>
      </c>
      <c r="K940" s="109">
        <f t="shared" si="756"/>
        <v>5</v>
      </c>
      <c r="L940" s="109">
        <f t="shared" si="757"/>
        <v>1027.93</v>
      </c>
      <c r="M940" s="109">
        <f t="shared" si="758"/>
        <v>112.65</v>
      </c>
      <c r="N940" s="109">
        <f t="shared" si="759"/>
        <v>100</v>
      </c>
      <c r="O940" s="109">
        <f t="shared" si="760"/>
        <v>120</v>
      </c>
      <c r="P940" s="109">
        <f t="shared" si="761"/>
        <v>174.5</v>
      </c>
      <c r="Q940" s="109">
        <f t="shared" si="762"/>
        <v>202.42</v>
      </c>
      <c r="R940" s="109">
        <f t="shared" si="763"/>
        <v>234.81</v>
      </c>
      <c r="S940" s="109">
        <f t="shared" si="764"/>
        <v>250</v>
      </c>
      <c r="T940" s="109">
        <f t="shared" si="765"/>
        <v>655.53</v>
      </c>
      <c r="U940" s="109">
        <f t="shared" si="766"/>
        <v>1200</v>
      </c>
      <c r="V940" s="109">
        <f t="shared" si="767"/>
        <v>2629.48</v>
      </c>
      <c r="W940" s="109">
        <f t="shared" si="768"/>
        <v>6707.32</v>
      </c>
      <c r="X940" s="112"/>
      <c r="Y940" s="112"/>
    </row>
    <row r="941" spans="1:25" s="262" customFormat="1">
      <c r="A941" s="179">
        <v>966</v>
      </c>
      <c r="B941" s="106"/>
      <c r="C941" s="106">
        <v>1</v>
      </c>
      <c r="D941" s="106">
        <v>0</v>
      </c>
      <c r="E941" s="107" t="s">
        <v>160</v>
      </c>
      <c r="F941" s="108" t="s">
        <v>364</v>
      </c>
      <c r="G941" s="109">
        <f t="shared" si="752"/>
        <v>50</v>
      </c>
      <c r="H941" s="109">
        <f t="shared" si="753"/>
        <v>32.17</v>
      </c>
      <c r="I941" s="109">
        <f t="shared" si="754"/>
        <v>0</v>
      </c>
      <c r="J941" s="239">
        <f t="shared" si="755"/>
        <v>587.77</v>
      </c>
      <c r="K941" s="109">
        <f t="shared" si="756"/>
        <v>5</v>
      </c>
      <c r="L941" s="109">
        <f t="shared" si="757"/>
        <v>674.94</v>
      </c>
      <c r="M941" s="109">
        <f t="shared" si="758"/>
        <v>81.39</v>
      </c>
      <c r="N941" s="109">
        <f t="shared" si="759"/>
        <v>100</v>
      </c>
      <c r="O941" s="109">
        <f t="shared" si="760"/>
        <v>110</v>
      </c>
      <c r="P941" s="109">
        <f t="shared" si="761"/>
        <v>113.02</v>
      </c>
      <c r="Q941" s="109">
        <f t="shared" si="762"/>
        <v>131.11000000000001</v>
      </c>
      <c r="R941" s="109">
        <f t="shared" si="763"/>
        <v>152.08000000000001</v>
      </c>
      <c r="S941" s="109">
        <f t="shared" si="764"/>
        <v>210</v>
      </c>
      <c r="T941" s="109">
        <f t="shared" si="765"/>
        <v>0</v>
      </c>
      <c r="U941" s="109">
        <f t="shared" si="766"/>
        <v>0</v>
      </c>
      <c r="V941" s="109">
        <f t="shared" si="767"/>
        <v>0</v>
      </c>
      <c r="W941" s="109">
        <f t="shared" si="768"/>
        <v>1572.54</v>
      </c>
      <c r="X941" s="112"/>
      <c r="Y941" s="112"/>
    </row>
    <row r="942" spans="1:25" s="262" customFormat="1">
      <c r="A942" s="179">
        <v>693</v>
      </c>
      <c r="B942" s="106"/>
      <c r="C942" s="106">
        <v>1</v>
      </c>
      <c r="D942" s="106">
        <v>1</v>
      </c>
      <c r="E942" s="107" t="s">
        <v>156</v>
      </c>
      <c r="F942" s="108" t="s">
        <v>327</v>
      </c>
      <c r="G942" s="109">
        <f t="shared" si="752"/>
        <v>50</v>
      </c>
      <c r="H942" s="109">
        <f t="shared" si="753"/>
        <v>48.24</v>
      </c>
      <c r="I942" s="109">
        <f t="shared" si="754"/>
        <v>0</v>
      </c>
      <c r="J942" s="239">
        <f t="shared" si="755"/>
        <v>924.69</v>
      </c>
      <c r="K942" s="109">
        <f t="shared" si="756"/>
        <v>5</v>
      </c>
      <c r="L942" s="109">
        <f t="shared" si="757"/>
        <v>1027.93</v>
      </c>
      <c r="M942" s="109">
        <f t="shared" si="758"/>
        <v>112.65</v>
      </c>
      <c r="N942" s="109">
        <f t="shared" si="759"/>
        <v>100</v>
      </c>
      <c r="O942" s="109">
        <f t="shared" si="760"/>
        <v>120</v>
      </c>
      <c r="P942" s="109">
        <f t="shared" si="761"/>
        <v>174.5</v>
      </c>
      <c r="Q942" s="109">
        <f t="shared" si="762"/>
        <v>202.42</v>
      </c>
      <c r="R942" s="109">
        <f t="shared" si="763"/>
        <v>234.81</v>
      </c>
      <c r="S942" s="109">
        <f t="shared" si="764"/>
        <v>250</v>
      </c>
      <c r="T942" s="109">
        <f t="shared" si="765"/>
        <v>648.4</v>
      </c>
      <c r="U942" s="109">
        <f t="shared" si="766"/>
        <v>1200</v>
      </c>
      <c r="V942" s="109">
        <f t="shared" si="767"/>
        <v>2636.61</v>
      </c>
      <c r="W942" s="109">
        <f t="shared" si="768"/>
        <v>6707.32</v>
      </c>
      <c r="X942" s="112"/>
      <c r="Y942" s="112"/>
    </row>
    <row r="943" spans="1:25" s="262" customFormat="1">
      <c r="A943" s="179">
        <v>475</v>
      </c>
      <c r="B943" s="106">
        <v>2866</v>
      </c>
      <c r="C943" s="106">
        <v>1</v>
      </c>
      <c r="D943" s="106">
        <v>2</v>
      </c>
      <c r="E943" s="107" t="s">
        <v>161</v>
      </c>
      <c r="F943" s="257" t="s">
        <v>364</v>
      </c>
      <c r="G943" s="109">
        <f t="shared" si="752"/>
        <v>50</v>
      </c>
      <c r="H943" s="109">
        <f t="shared" si="753"/>
        <v>23.41</v>
      </c>
      <c r="I943" s="109">
        <f t="shared" si="754"/>
        <v>0</v>
      </c>
      <c r="J943" s="239">
        <f t="shared" si="755"/>
        <v>492.53</v>
      </c>
      <c r="K943" s="109">
        <f t="shared" si="756"/>
        <v>5</v>
      </c>
      <c r="L943" s="109">
        <f t="shared" si="757"/>
        <v>570.94000000000005</v>
      </c>
      <c r="M943" s="109">
        <f t="shared" si="758"/>
        <v>69.180000000000007</v>
      </c>
      <c r="N943" s="109">
        <f t="shared" si="759"/>
        <v>100</v>
      </c>
      <c r="O943" s="109">
        <f t="shared" si="760"/>
        <v>105</v>
      </c>
      <c r="P943" s="109">
        <f t="shared" si="761"/>
        <v>94.43</v>
      </c>
      <c r="Q943" s="109">
        <f t="shared" si="762"/>
        <v>109.54</v>
      </c>
      <c r="R943" s="109">
        <f t="shared" si="763"/>
        <v>127.06</v>
      </c>
      <c r="S943" s="109">
        <f t="shared" si="764"/>
        <v>180</v>
      </c>
      <c r="T943" s="109">
        <f t="shared" si="765"/>
        <v>0</v>
      </c>
      <c r="U943" s="109">
        <f t="shared" si="766"/>
        <v>0</v>
      </c>
      <c r="V943" s="109">
        <f t="shared" si="767"/>
        <v>651.85</v>
      </c>
      <c r="W943" s="109">
        <f t="shared" si="768"/>
        <v>2008</v>
      </c>
      <c r="X943" s="112"/>
      <c r="Y943" s="112"/>
    </row>
    <row r="944" spans="1:25" s="262" customFormat="1">
      <c r="A944" s="179">
        <v>699</v>
      </c>
      <c r="B944" s="106"/>
      <c r="C944" s="106">
        <v>1</v>
      </c>
      <c r="D944" s="106">
        <v>0</v>
      </c>
      <c r="E944" s="107" t="s">
        <v>164</v>
      </c>
      <c r="F944" s="108" t="s">
        <v>364</v>
      </c>
      <c r="G944" s="109">
        <f t="shared" si="752"/>
        <v>50</v>
      </c>
      <c r="H944" s="109">
        <f t="shared" si="753"/>
        <v>28.15</v>
      </c>
      <c r="I944" s="109">
        <f t="shared" si="754"/>
        <v>0</v>
      </c>
      <c r="J944" s="239">
        <f t="shared" si="755"/>
        <v>680.79</v>
      </c>
      <c r="K944" s="109">
        <f t="shared" si="756"/>
        <v>5</v>
      </c>
      <c r="L944" s="109">
        <f t="shared" si="757"/>
        <v>763.94</v>
      </c>
      <c r="M944" s="109">
        <f t="shared" si="758"/>
        <v>81.39</v>
      </c>
      <c r="N944" s="109">
        <f t="shared" si="759"/>
        <v>100</v>
      </c>
      <c r="O944" s="109">
        <f t="shared" si="760"/>
        <v>105</v>
      </c>
      <c r="P944" s="109">
        <f t="shared" si="761"/>
        <v>127.26</v>
      </c>
      <c r="Q944" s="109">
        <f t="shared" si="762"/>
        <v>147.62</v>
      </c>
      <c r="R944" s="109">
        <f t="shared" si="763"/>
        <v>171.24</v>
      </c>
      <c r="S944" s="109">
        <f t="shared" si="764"/>
        <v>180</v>
      </c>
      <c r="T944" s="109">
        <f t="shared" si="765"/>
        <v>0</v>
      </c>
      <c r="U944" s="109">
        <f t="shared" si="766"/>
        <v>0</v>
      </c>
      <c r="V944" s="109">
        <f t="shared" si="767"/>
        <v>0</v>
      </c>
      <c r="W944" s="109">
        <f t="shared" si="768"/>
        <v>1676.45</v>
      </c>
      <c r="X944" s="112"/>
      <c r="Y944" s="112"/>
    </row>
    <row r="945" spans="1:25" s="262" customFormat="1">
      <c r="A945" s="179">
        <v>689</v>
      </c>
      <c r="B945" s="106"/>
      <c r="C945" s="106">
        <v>1</v>
      </c>
      <c r="D945" s="106">
        <v>1</v>
      </c>
      <c r="E945" s="107" t="s">
        <v>156</v>
      </c>
      <c r="F945" s="108" t="s">
        <v>608</v>
      </c>
      <c r="G945" s="109">
        <f t="shared" si="752"/>
        <v>50</v>
      </c>
      <c r="H945" s="109">
        <f t="shared" si="753"/>
        <v>48.24</v>
      </c>
      <c r="I945" s="109">
        <f t="shared" si="754"/>
        <v>0</v>
      </c>
      <c r="J945" s="239">
        <f t="shared" si="755"/>
        <v>924.69</v>
      </c>
      <c r="K945" s="109">
        <f t="shared" si="756"/>
        <v>5</v>
      </c>
      <c r="L945" s="109">
        <f t="shared" si="757"/>
        <v>1027.93</v>
      </c>
      <c r="M945" s="109">
        <f t="shared" si="758"/>
        <v>112.65</v>
      </c>
      <c r="N945" s="109">
        <f t="shared" si="759"/>
        <v>100</v>
      </c>
      <c r="O945" s="109">
        <f t="shared" si="760"/>
        <v>120</v>
      </c>
      <c r="P945" s="109">
        <f t="shared" si="761"/>
        <v>174.5</v>
      </c>
      <c r="Q945" s="109">
        <f t="shared" si="762"/>
        <v>202.42</v>
      </c>
      <c r="R945" s="109">
        <f t="shared" si="763"/>
        <v>234.81</v>
      </c>
      <c r="S945" s="109">
        <f t="shared" si="764"/>
        <v>250</v>
      </c>
      <c r="T945" s="109">
        <f t="shared" si="765"/>
        <v>253.09</v>
      </c>
      <c r="U945" s="109">
        <f t="shared" si="766"/>
        <v>580</v>
      </c>
      <c r="V945" s="109">
        <f t="shared" si="767"/>
        <v>3651.92</v>
      </c>
      <c r="W945" s="109">
        <f t="shared" si="768"/>
        <v>6707.32</v>
      </c>
      <c r="X945" s="112"/>
      <c r="Y945" s="112"/>
    </row>
    <row r="946" spans="1:25" s="262" customFormat="1">
      <c r="A946" s="179">
        <v>698</v>
      </c>
      <c r="B946" s="106"/>
      <c r="C946" s="106">
        <v>1</v>
      </c>
      <c r="D946" s="106">
        <v>0</v>
      </c>
      <c r="E946" s="107" t="s">
        <v>163</v>
      </c>
      <c r="F946" s="108" t="s">
        <v>364</v>
      </c>
      <c r="G946" s="109">
        <f t="shared" si="752"/>
        <v>50</v>
      </c>
      <c r="H946" s="109">
        <f t="shared" si="753"/>
        <v>39.31</v>
      </c>
      <c r="I946" s="109">
        <f t="shared" si="754"/>
        <v>0</v>
      </c>
      <c r="J946" s="239">
        <f t="shared" si="755"/>
        <v>785.63</v>
      </c>
      <c r="K946" s="109">
        <f t="shared" si="756"/>
        <v>5</v>
      </c>
      <c r="L946" s="109">
        <f t="shared" si="757"/>
        <v>879.94</v>
      </c>
      <c r="M946" s="109">
        <f t="shared" si="758"/>
        <v>95.75</v>
      </c>
      <c r="N946" s="109">
        <f t="shared" si="759"/>
        <v>100</v>
      </c>
      <c r="O946" s="109">
        <f t="shared" si="760"/>
        <v>110</v>
      </c>
      <c r="P946" s="109">
        <f t="shared" si="761"/>
        <v>148.12</v>
      </c>
      <c r="Q946" s="109">
        <f t="shared" si="762"/>
        <v>171.82</v>
      </c>
      <c r="R946" s="109">
        <f t="shared" si="763"/>
        <v>199.31</v>
      </c>
      <c r="S946" s="109">
        <f t="shared" si="764"/>
        <v>210</v>
      </c>
      <c r="T946" s="109">
        <f t="shared" si="765"/>
        <v>0</v>
      </c>
      <c r="U946" s="109">
        <f t="shared" si="766"/>
        <v>0</v>
      </c>
      <c r="V946" s="109">
        <f t="shared" si="767"/>
        <v>0</v>
      </c>
      <c r="W946" s="109">
        <f t="shared" si="768"/>
        <v>1914.94</v>
      </c>
      <c r="X946" s="112"/>
      <c r="Y946" s="112"/>
    </row>
    <row r="947" spans="1:25" s="262" customFormat="1">
      <c r="A947" s="179">
        <v>335</v>
      </c>
      <c r="B947" s="106"/>
      <c r="C947" s="106">
        <v>1</v>
      </c>
      <c r="D947" s="106">
        <v>1</v>
      </c>
      <c r="E947" s="107" t="s">
        <v>160</v>
      </c>
      <c r="F947" s="108" t="s">
        <v>487</v>
      </c>
      <c r="G947" s="109">
        <f t="shared" si="752"/>
        <v>50</v>
      </c>
      <c r="H947" s="109">
        <f t="shared" si="753"/>
        <v>32.17</v>
      </c>
      <c r="I947" s="109">
        <f t="shared" si="754"/>
        <v>0</v>
      </c>
      <c r="J947" s="239">
        <f t="shared" si="755"/>
        <v>587.77</v>
      </c>
      <c r="K947" s="109">
        <f t="shared" si="756"/>
        <v>5</v>
      </c>
      <c r="L947" s="109">
        <f t="shared" si="757"/>
        <v>674.94</v>
      </c>
      <c r="M947" s="109">
        <f t="shared" si="758"/>
        <v>81.39</v>
      </c>
      <c r="N947" s="109">
        <f t="shared" si="759"/>
        <v>100</v>
      </c>
      <c r="O947" s="109">
        <f t="shared" si="760"/>
        <v>110</v>
      </c>
      <c r="P947" s="109">
        <f t="shared" si="761"/>
        <v>113.02</v>
      </c>
      <c r="Q947" s="109">
        <f t="shared" si="762"/>
        <v>131.11000000000001</v>
      </c>
      <c r="R947" s="109">
        <f t="shared" si="763"/>
        <v>152.08000000000001</v>
      </c>
      <c r="S947" s="109">
        <f t="shared" si="764"/>
        <v>210</v>
      </c>
      <c r="T947" s="109">
        <f t="shared" si="765"/>
        <v>126.66</v>
      </c>
      <c r="U947" s="109">
        <f t="shared" si="766"/>
        <v>280</v>
      </c>
      <c r="V947" s="109">
        <f t="shared" si="767"/>
        <v>1028.8</v>
      </c>
      <c r="W947" s="109">
        <f t="shared" si="768"/>
        <v>3008</v>
      </c>
      <c r="X947" s="112"/>
      <c r="Y947" s="112"/>
    </row>
    <row r="948" spans="1:25" s="262" customFormat="1">
      <c r="A948" s="179">
        <v>900</v>
      </c>
      <c r="B948" s="106"/>
      <c r="C948" s="106">
        <v>1</v>
      </c>
      <c r="D948" s="106">
        <v>1</v>
      </c>
      <c r="E948" s="107" t="s">
        <v>160</v>
      </c>
      <c r="F948" s="108" t="s">
        <v>1129</v>
      </c>
      <c r="G948" s="109">
        <f t="shared" si="752"/>
        <v>50</v>
      </c>
      <c r="H948" s="109">
        <f t="shared" si="753"/>
        <v>32.17</v>
      </c>
      <c r="I948" s="109">
        <f t="shared" si="754"/>
        <v>0</v>
      </c>
      <c r="J948" s="239">
        <f t="shared" si="755"/>
        <v>587.77</v>
      </c>
      <c r="K948" s="109">
        <f t="shared" si="756"/>
        <v>5</v>
      </c>
      <c r="L948" s="109">
        <f t="shared" si="757"/>
        <v>674.94</v>
      </c>
      <c r="M948" s="109">
        <f t="shared" si="758"/>
        <v>81.39</v>
      </c>
      <c r="N948" s="109">
        <f t="shared" si="759"/>
        <v>100</v>
      </c>
      <c r="O948" s="109">
        <f t="shared" si="760"/>
        <v>110</v>
      </c>
      <c r="P948" s="109">
        <f t="shared" si="761"/>
        <v>113.02</v>
      </c>
      <c r="Q948" s="109">
        <f t="shared" si="762"/>
        <v>131.11000000000001</v>
      </c>
      <c r="R948" s="109">
        <f t="shared" si="763"/>
        <v>152.08000000000001</v>
      </c>
      <c r="S948" s="109">
        <f t="shared" si="764"/>
        <v>210</v>
      </c>
      <c r="T948" s="109">
        <f t="shared" si="765"/>
        <v>130.36000000000001</v>
      </c>
      <c r="U948" s="109">
        <f t="shared" si="766"/>
        <v>280</v>
      </c>
      <c r="V948" s="109">
        <f t="shared" si="767"/>
        <v>1025.0999999999999</v>
      </c>
      <c r="W948" s="109">
        <f t="shared" si="768"/>
        <v>3008</v>
      </c>
      <c r="X948" s="112"/>
      <c r="Y948" s="112"/>
    </row>
    <row r="949" spans="1:25" s="262" customFormat="1">
      <c r="A949" s="179">
        <v>212</v>
      </c>
      <c r="B949" s="106">
        <v>4286</v>
      </c>
      <c r="C949" s="106">
        <v>1</v>
      </c>
      <c r="D949" s="106">
        <v>1</v>
      </c>
      <c r="E949" s="107" t="s">
        <v>164</v>
      </c>
      <c r="F949" s="266" t="s">
        <v>1877</v>
      </c>
      <c r="G949" s="109">
        <f t="shared" si="752"/>
        <v>50</v>
      </c>
      <c r="H949" s="109">
        <f t="shared" si="753"/>
        <v>28.15</v>
      </c>
      <c r="I949" s="109">
        <f t="shared" si="754"/>
        <v>0</v>
      </c>
      <c r="J949" s="239">
        <f t="shared" si="755"/>
        <v>680.79</v>
      </c>
      <c r="K949" s="109">
        <f t="shared" si="756"/>
        <v>5</v>
      </c>
      <c r="L949" s="109">
        <f t="shared" si="757"/>
        <v>763.94</v>
      </c>
      <c r="M949" s="109">
        <f t="shared" si="758"/>
        <v>81.39</v>
      </c>
      <c r="N949" s="109">
        <f t="shared" si="759"/>
        <v>100</v>
      </c>
      <c r="O949" s="109">
        <f t="shared" si="760"/>
        <v>105</v>
      </c>
      <c r="P949" s="109">
        <f t="shared" si="761"/>
        <v>127.26</v>
      </c>
      <c r="Q949" s="109">
        <f t="shared" si="762"/>
        <v>147.62</v>
      </c>
      <c r="R949" s="109">
        <f t="shared" si="763"/>
        <v>171.24</v>
      </c>
      <c r="S949" s="109">
        <f t="shared" si="764"/>
        <v>180</v>
      </c>
      <c r="T949" s="109">
        <f t="shared" si="765"/>
        <v>0</v>
      </c>
      <c r="U949" s="109">
        <f t="shared" si="766"/>
        <v>0</v>
      </c>
      <c r="V949" s="109">
        <f t="shared" si="767"/>
        <v>331.55</v>
      </c>
      <c r="W949" s="109">
        <f t="shared" si="768"/>
        <v>2008</v>
      </c>
      <c r="X949" s="112"/>
      <c r="Y949" s="112"/>
    </row>
    <row r="950" spans="1:25" s="262" customFormat="1">
      <c r="A950" s="179">
        <v>694</v>
      </c>
      <c r="B950" s="106"/>
      <c r="C950" s="106">
        <v>1</v>
      </c>
      <c r="D950" s="106">
        <v>1</v>
      </c>
      <c r="E950" s="107" t="s">
        <v>163</v>
      </c>
      <c r="F950" s="108" t="s">
        <v>896</v>
      </c>
      <c r="G950" s="109">
        <f t="shared" si="752"/>
        <v>50</v>
      </c>
      <c r="H950" s="109">
        <f t="shared" si="753"/>
        <v>39.31</v>
      </c>
      <c r="I950" s="109">
        <f t="shared" si="754"/>
        <v>0</v>
      </c>
      <c r="J950" s="239">
        <f t="shared" si="755"/>
        <v>785.63</v>
      </c>
      <c r="K950" s="109">
        <f t="shared" si="756"/>
        <v>5</v>
      </c>
      <c r="L950" s="109">
        <f t="shared" si="757"/>
        <v>879.94</v>
      </c>
      <c r="M950" s="109">
        <f t="shared" si="758"/>
        <v>95.75</v>
      </c>
      <c r="N950" s="109">
        <f t="shared" si="759"/>
        <v>100</v>
      </c>
      <c r="O950" s="109">
        <f t="shared" si="760"/>
        <v>110</v>
      </c>
      <c r="P950" s="109">
        <f t="shared" si="761"/>
        <v>148.12</v>
      </c>
      <c r="Q950" s="109">
        <f t="shared" si="762"/>
        <v>171.82</v>
      </c>
      <c r="R950" s="109">
        <f t="shared" si="763"/>
        <v>199.31</v>
      </c>
      <c r="S950" s="109">
        <f t="shared" si="764"/>
        <v>210</v>
      </c>
      <c r="T950" s="109">
        <f t="shared" si="765"/>
        <v>0</v>
      </c>
      <c r="U950" s="109">
        <f t="shared" si="766"/>
        <v>300</v>
      </c>
      <c r="V950" s="109">
        <f t="shared" si="767"/>
        <v>793.06</v>
      </c>
      <c r="W950" s="109">
        <f t="shared" si="768"/>
        <v>3008</v>
      </c>
      <c r="X950" s="112"/>
      <c r="Y950" s="112"/>
    </row>
    <row r="951" spans="1:25" s="262" customFormat="1">
      <c r="A951" s="179">
        <v>697</v>
      </c>
      <c r="B951" s="106"/>
      <c r="C951" s="106">
        <v>1</v>
      </c>
      <c r="D951" s="106">
        <v>1</v>
      </c>
      <c r="E951" s="107" t="s">
        <v>163</v>
      </c>
      <c r="F951" s="108" t="s">
        <v>274</v>
      </c>
      <c r="G951" s="109">
        <f t="shared" si="752"/>
        <v>50</v>
      </c>
      <c r="H951" s="109">
        <f t="shared" si="753"/>
        <v>39.31</v>
      </c>
      <c r="I951" s="109">
        <f t="shared" si="754"/>
        <v>0</v>
      </c>
      <c r="J951" s="239">
        <f t="shared" si="755"/>
        <v>785.63</v>
      </c>
      <c r="K951" s="109">
        <f t="shared" si="756"/>
        <v>5</v>
      </c>
      <c r="L951" s="109">
        <f t="shared" si="757"/>
        <v>879.94</v>
      </c>
      <c r="M951" s="109">
        <f t="shared" si="758"/>
        <v>95.75</v>
      </c>
      <c r="N951" s="109">
        <f t="shared" si="759"/>
        <v>100</v>
      </c>
      <c r="O951" s="109">
        <f t="shared" si="760"/>
        <v>110</v>
      </c>
      <c r="P951" s="109">
        <f t="shared" si="761"/>
        <v>148.12</v>
      </c>
      <c r="Q951" s="109">
        <f t="shared" si="762"/>
        <v>171.82</v>
      </c>
      <c r="R951" s="109">
        <f t="shared" si="763"/>
        <v>199.31</v>
      </c>
      <c r="S951" s="109">
        <f t="shared" si="764"/>
        <v>210</v>
      </c>
      <c r="T951" s="109">
        <f t="shared" si="765"/>
        <v>0</v>
      </c>
      <c r="U951" s="109">
        <f t="shared" si="766"/>
        <v>0</v>
      </c>
      <c r="V951" s="109">
        <f t="shared" si="767"/>
        <v>1093.06</v>
      </c>
      <c r="W951" s="109">
        <f t="shared" si="768"/>
        <v>3008</v>
      </c>
      <c r="X951" s="112"/>
      <c r="Y951" s="112"/>
    </row>
    <row r="952" spans="1:25" s="262" customFormat="1">
      <c r="A952" s="179">
        <v>701</v>
      </c>
      <c r="B952" s="106"/>
      <c r="C952" s="106">
        <v>1</v>
      </c>
      <c r="D952" s="106">
        <v>0</v>
      </c>
      <c r="E952" s="107" t="s">
        <v>164</v>
      </c>
      <c r="F952" s="108" t="s">
        <v>364</v>
      </c>
      <c r="G952" s="109">
        <f t="shared" si="752"/>
        <v>50</v>
      </c>
      <c r="H952" s="109">
        <f t="shared" si="753"/>
        <v>28.15</v>
      </c>
      <c r="I952" s="109">
        <f t="shared" si="754"/>
        <v>0</v>
      </c>
      <c r="J952" s="239">
        <f t="shared" si="755"/>
        <v>680.79</v>
      </c>
      <c r="K952" s="109">
        <f t="shared" si="756"/>
        <v>5</v>
      </c>
      <c r="L952" s="109">
        <f t="shared" si="757"/>
        <v>763.94</v>
      </c>
      <c r="M952" s="109">
        <f t="shared" si="758"/>
        <v>81.39</v>
      </c>
      <c r="N952" s="109">
        <f t="shared" si="759"/>
        <v>100</v>
      </c>
      <c r="O952" s="109">
        <f t="shared" si="760"/>
        <v>105</v>
      </c>
      <c r="P952" s="109">
        <f t="shared" si="761"/>
        <v>127.26</v>
      </c>
      <c r="Q952" s="109">
        <f t="shared" si="762"/>
        <v>147.62</v>
      </c>
      <c r="R952" s="109">
        <f t="shared" si="763"/>
        <v>171.24</v>
      </c>
      <c r="S952" s="109">
        <f t="shared" si="764"/>
        <v>180</v>
      </c>
      <c r="T952" s="109">
        <f t="shared" si="765"/>
        <v>0</v>
      </c>
      <c r="U952" s="109">
        <f t="shared" si="766"/>
        <v>0</v>
      </c>
      <c r="V952" s="109">
        <f t="shared" si="767"/>
        <v>0</v>
      </c>
      <c r="W952" s="109">
        <f t="shared" si="768"/>
        <v>1676.45</v>
      </c>
      <c r="X952" s="112"/>
      <c r="Y952" s="112"/>
    </row>
    <row r="953" spans="1:25" s="262" customFormat="1">
      <c r="A953" s="179">
        <v>702</v>
      </c>
      <c r="B953" s="106"/>
      <c r="C953" s="106">
        <v>1</v>
      </c>
      <c r="D953" s="106">
        <v>1</v>
      </c>
      <c r="E953" s="107" t="s">
        <v>161</v>
      </c>
      <c r="F953" s="108" t="s">
        <v>1158</v>
      </c>
      <c r="G953" s="109">
        <f t="shared" si="752"/>
        <v>50</v>
      </c>
      <c r="H953" s="109">
        <f t="shared" si="753"/>
        <v>23.41</v>
      </c>
      <c r="I953" s="109">
        <f t="shared" si="754"/>
        <v>0</v>
      </c>
      <c r="J953" s="239">
        <f t="shared" si="755"/>
        <v>492.53</v>
      </c>
      <c r="K953" s="109">
        <f t="shared" si="756"/>
        <v>5</v>
      </c>
      <c r="L953" s="109">
        <f t="shared" si="757"/>
        <v>570.94000000000005</v>
      </c>
      <c r="M953" s="109">
        <f t="shared" si="758"/>
        <v>69.180000000000007</v>
      </c>
      <c r="N953" s="109">
        <f t="shared" si="759"/>
        <v>100</v>
      </c>
      <c r="O953" s="109">
        <f t="shared" si="760"/>
        <v>105</v>
      </c>
      <c r="P953" s="109">
        <f t="shared" si="761"/>
        <v>94.43</v>
      </c>
      <c r="Q953" s="109">
        <f t="shared" si="762"/>
        <v>109.54</v>
      </c>
      <c r="R953" s="109">
        <f t="shared" si="763"/>
        <v>127.06</v>
      </c>
      <c r="S953" s="109">
        <f t="shared" si="764"/>
        <v>180</v>
      </c>
      <c r="T953" s="109">
        <f t="shared" si="765"/>
        <v>125.09</v>
      </c>
      <c r="U953" s="109">
        <f t="shared" si="766"/>
        <v>280</v>
      </c>
      <c r="V953" s="109">
        <f t="shared" si="767"/>
        <v>246.76</v>
      </c>
      <c r="W953" s="109">
        <f t="shared" si="768"/>
        <v>2008</v>
      </c>
      <c r="X953" s="112"/>
      <c r="Y953" s="112"/>
    </row>
    <row r="954" spans="1:25" s="262" customFormat="1">
      <c r="A954" s="179">
        <v>703</v>
      </c>
      <c r="B954" s="106"/>
      <c r="C954" s="106">
        <v>1</v>
      </c>
      <c r="D954" s="106">
        <v>1</v>
      </c>
      <c r="E954" s="107" t="s">
        <v>161</v>
      </c>
      <c r="F954" s="108" t="s">
        <v>486</v>
      </c>
      <c r="G954" s="109">
        <f t="shared" si="752"/>
        <v>50</v>
      </c>
      <c r="H954" s="109">
        <f t="shared" si="753"/>
        <v>23.41</v>
      </c>
      <c r="I954" s="109">
        <f t="shared" si="754"/>
        <v>0</v>
      </c>
      <c r="J954" s="239">
        <f t="shared" si="755"/>
        <v>492.53</v>
      </c>
      <c r="K954" s="109">
        <f t="shared" si="756"/>
        <v>5</v>
      </c>
      <c r="L954" s="109">
        <f t="shared" si="757"/>
        <v>570.94000000000005</v>
      </c>
      <c r="M954" s="109">
        <f t="shared" si="758"/>
        <v>69.180000000000007</v>
      </c>
      <c r="N954" s="109">
        <f t="shared" si="759"/>
        <v>100</v>
      </c>
      <c r="O954" s="109">
        <f t="shared" si="760"/>
        <v>105</v>
      </c>
      <c r="P954" s="109">
        <f t="shared" si="761"/>
        <v>94.43</v>
      </c>
      <c r="Q954" s="109">
        <f t="shared" si="762"/>
        <v>109.54</v>
      </c>
      <c r="R954" s="109">
        <f t="shared" si="763"/>
        <v>127.06</v>
      </c>
      <c r="S954" s="109">
        <f t="shared" si="764"/>
        <v>180</v>
      </c>
      <c r="T954" s="109">
        <f t="shared" si="765"/>
        <v>130.37</v>
      </c>
      <c r="U954" s="109">
        <f t="shared" si="766"/>
        <v>280</v>
      </c>
      <c r="V954" s="109">
        <f t="shared" si="767"/>
        <v>241.48</v>
      </c>
      <c r="W954" s="109">
        <f t="shared" si="768"/>
        <v>2008</v>
      </c>
      <c r="X954" s="112"/>
      <c r="Y954" s="112"/>
    </row>
    <row r="955" spans="1:25" s="262" customFormat="1">
      <c r="A955" s="179">
        <v>705</v>
      </c>
      <c r="B955" s="106"/>
      <c r="C955" s="106">
        <v>1</v>
      </c>
      <c r="D955" s="106">
        <v>2</v>
      </c>
      <c r="E955" s="107" t="s">
        <v>161</v>
      </c>
      <c r="F955" s="111" t="s">
        <v>364</v>
      </c>
      <c r="G955" s="109">
        <f t="shared" si="752"/>
        <v>50</v>
      </c>
      <c r="H955" s="109">
        <f t="shared" si="753"/>
        <v>23.41</v>
      </c>
      <c r="I955" s="109">
        <f t="shared" si="754"/>
        <v>0</v>
      </c>
      <c r="J955" s="239">
        <f t="shared" si="755"/>
        <v>492.53</v>
      </c>
      <c r="K955" s="109">
        <f t="shared" si="756"/>
        <v>5</v>
      </c>
      <c r="L955" s="109">
        <f t="shared" si="757"/>
        <v>570.94000000000005</v>
      </c>
      <c r="M955" s="109">
        <f t="shared" si="758"/>
        <v>69.180000000000007</v>
      </c>
      <c r="N955" s="109">
        <f t="shared" si="759"/>
        <v>100</v>
      </c>
      <c r="O955" s="109">
        <f t="shared" si="760"/>
        <v>105</v>
      </c>
      <c r="P955" s="109">
        <f t="shared" si="761"/>
        <v>94.43</v>
      </c>
      <c r="Q955" s="109">
        <f t="shared" si="762"/>
        <v>109.54</v>
      </c>
      <c r="R955" s="109">
        <f t="shared" si="763"/>
        <v>127.06</v>
      </c>
      <c r="S955" s="109">
        <f t="shared" si="764"/>
        <v>180</v>
      </c>
      <c r="T955" s="109">
        <f t="shared" si="765"/>
        <v>0</v>
      </c>
      <c r="U955" s="109">
        <f t="shared" si="766"/>
        <v>0</v>
      </c>
      <c r="V955" s="109">
        <f t="shared" si="767"/>
        <v>651.85</v>
      </c>
      <c r="W955" s="109">
        <f t="shared" si="768"/>
        <v>2008</v>
      </c>
      <c r="X955" s="112"/>
      <c r="Y955" s="112"/>
    </row>
    <row r="956" spans="1:25" s="262" customFormat="1">
      <c r="A956" s="179"/>
      <c r="B956" s="108"/>
      <c r="C956" s="106">
        <f>SUM(C937:C955)</f>
        <v>19</v>
      </c>
      <c r="D956" s="106">
        <f>COUNTIF(D937:D955,"1")</f>
        <v>12</v>
      </c>
      <c r="E956" s="106"/>
      <c r="F956" s="106" t="s">
        <v>545</v>
      </c>
      <c r="G956" s="239">
        <f t="shared" ref="G956:L956" si="769">SUM(G937:G955)</f>
        <v>950</v>
      </c>
      <c r="H956" s="239">
        <f t="shared" si="769"/>
        <v>661.88</v>
      </c>
      <c r="I956" s="239">
        <f t="shared" si="769"/>
        <v>0</v>
      </c>
      <c r="J956" s="239">
        <f t="shared" si="769"/>
        <v>13436.93</v>
      </c>
      <c r="K956" s="239">
        <f t="shared" si="769"/>
        <v>95</v>
      </c>
      <c r="L956" s="239">
        <f t="shared" si="769"/>
        <v>15143.81</v>
      </c>
      <c r="M956" s="239">
        <f t="shared" ref="M956:W956" si="770">SUM(M937:M955)</f>
        <v>1696.95</v>
      </c>
      <c r="N956" s="239">
        <f t="shared" si="770"/>
        <v>1900</v>
      </c>
      <c r="O956" s="239">
        <f t="shared" si="770"/>
        <v>2100</v>
      </c>
      <c r="P956" s="239">
        <f t="shared" si="770"/>
        <v>2542.6799999999998</v>
      </c>
      <c r="Q956" s="239">
        <f t="shared" si="770"/>
        <v>2949.53</v>
      </c>
      <c r="R956" s="239">
        <f t="shared" si="770"/>
        <v>3421.42</v>
      </c>
      <c r="S956" s="239">
        <f t="shared" si="770"/>
        <v>3950</v>
      </c>
      <c r="T956" s="239">
        <f t="shared" si="770"/>
        <v>3380.56</v>
      </c>
      <c r="U956" s="239">
        <f t="shared" si="770"/>
        <v>6800</v>
      </c>
      <c r="V956" s="239">
        <f t="shared" si="770"/>
        <v>20572.03</v>
      </c>
      <c r="W956" s="239">
        <f t="shared" si="770"/>
        <v>64456.98</v>
      </c>
      <c r="X956" s="112"/>
      <c r="Y956" s="112"/>
    </row>
    <row r="957" spans="1:25" s="262" customFormat="1">
      <c r="A957" s="299"/>
      <c r="B957" s="243"/>
      <c r="C957" s="269"/>
      <c r="D957" s="269"/>
      <c r="E957" s="269"/>
      <c r="F957" s="243"/>
      <c r="G957" s="247"/>
      <c r="H957" s="246"/>
      <c r="I957" s="246"/>
      <c r="J957" s="247"/>
      <c r="K957" s="248"/>
      <c r="L957" s="248"/>
      <c r="M957" s="248"/>
      <c r="N957" s="248"/>
      <c r="O957" s="248"/>
      <c r="P957" s="248"/>
      <c r="Q957" s="248"/>
      <c r="R957" s="248"/>
      <c r="S957" s="248" t="s">
        <v>587</v>
      </c>
      <c r="T957" s="248"/>
      <c r="U957" s="248"/>
      <c r="V957" s="248"/>
      <c r="W957" s="248"/>
      <c r="X957" s="112"/>
      <c r="Y957" s="112"/>
    </row>
    <row r="958" spans="1:25" s="226" customFormat="1" ht="18.75">
      <c r="A958" s="295" t="s">
        <v>94</v>
      </c>
      <c r="B958" s="241"/>
      <c r="C958" s="269"/>
      <c r="D958" s="269"/>
      <c r="E958" s="269"/>
      <c r="F958" s="243"/>
      <c r="G958" s="247"/>
      <c r="H958" s="246"/>
      <c r="I958" s="246"/>
      <c r="J958" s="247"/>
      <c r="K958" s="248"/>
      <c r="L958" s="248"/>
      <c r="M958" s="248"/>
      <c r="N958" s="248"/>
      <c r="O958" s="248"/>
      <c r="P958" s="248"/>
      <c r="Q958" s="248"/>
      <c r="R958" s="248"/>
      <c r="S958" s="248" t="s">
        <v>587</v>
      </c>
      <c r="T958" s="248"/>
      <c r="U958" s="248"/>
      <c r="V958" s="248"/>
      <c r="W958" s="301"/>
      <c r="X958" s="112"/>
      <c r="Y958" s="112"/>
    </row>
    <row r="959" spans="1:25" s="262" customFormat="1">
      <c r="A959" s="330" t="s">
        <v>236</v>
      </c>
      <c r="B959" s="254"/>
      <c r="C959" s="254" t="s">
        <v>153</v>
      </c>
      <c r="D959" s="255" t="s">
        <v>538</v>
      </c>
      <c r="E959" s="254" t="s">
        <v>22</v>
      </c>
      <c r="F959" s="254" t="s">
        <v>154</v>
      </c>
      <c r="G959" s="303" t="s">
        <v>503</v>
      </c>
      <c r="H959" s="303" t="s">
        <v>505</v>
      </c>
      <c r="I959" s="303" t="s">
        <v>535</v>
      </c>
      <c r="J959" s="303" t="s">
        <v>507</v>
      </c>
      <c r="K959" s="304" t="s">
        <v>509</v>
      </c>
      <c r="L959" s="303" t="s">
        <v>511</v>
      </c>
      <c r="M959" s="303" t="s">
        <v>514</v>
      </c>
      <c r="N959" s="304" t="s">
        <v>669</v>
      </c>
      <c r="O959" s="304" t="s">
        <v>603</v>
      </c>
      <c r="P959" s="303" t="s">
        <v>518</v>
      </c>
      <c r="Q959" s="303" t="s">
        <v>517</v>
      </c>
      <c r="R959" s="303" t="s">
        <v>528</v>
      </c>
      <c r="S959" s="304" t="s">
        <v>485</v>
      </c>
      <c r="T959" s="303" t="s">
        <v>1785</v>
      </c>
      <c r="U959" s="303" t="s">
        <v>1787</v>
      </c>
      <c r="V959" s="303" t="s">
        <v>1788</v>
      </c>
      <c r="W959" s="303" t="s">
        <v>532</v>
      </c>
      <c r="X959" s="112"/>
      <c r="Y959" s="112"/>
    </row>
    <row r="960" spans="1:25" s="262" customFormat="1">
      <c r="A960" s="331" t="s">
        <v>155</v>
      </c>
      <c r="B960" s="329"/>
      <c r="C960" s="329" t="s">
        <v>540</v>
      </c>
      <c r="D960" s="256" t="s">
        <v>539</v>
      </c>
      <c r="E960" s="329" t="s">
        <v>21</v>
      </c>
      <c r="F960" s="329"/>
      <c r="G960" s="328" t="s">
        <v>504</v>
      </c>
      <c r="H960" s="328" t="s">
        <v>506</v>
      </c>
      <c r="I960" s="328" t="s">
        <v>537</v>
      </c>
      <c r="J960" s="328" t="s">
        <v>508</v>
      </c>
      <c r="K960" s="306" t="s">
        <v>510</v>
      </c>
      <c r="L960" s="328"/>
      <c r="M960" s="328"/>
      <c r="N960" s="306" t="s">
        <v>670</v>
      </c>
      <c r="O960" s="308" t="s">
        <v>611</v>
      </c>
      <c r="P960" s="328" t="s">
        <v>519</v>
      </c>
      <c r="Q960" s="328" t="s">
        <v>530</v>
      </c>
      <c r="R960" s="328" t="s">
        <v>529</v>
      </c>
      <c r="S960" s="308" t="s">
        <v>565</v>
      </c>
      <c r="T960" s="309" t="s">
        <v>1786</v>
      </c>
      <c r="U960" s="309" t="s">
        <v>377</v>
      </c>
      <c r="V960" s="309" t="s">
        <v>377</v>
      </c>
      <c r="W960" s="328" t="s">
        <v>531</v>
      </c>
      <c r="X960" s="112"/>
      <c r="Y960" s="112"/>
    </row>
    <row r="961" spans="1:25" s="262" customFormat="1">
      <c r="A961" s="179"/>
      <c r="B961" s="108"/>
      <c r="C961" s="106"/>
      <c r="D961" s="106"/>
      <c r="E961" s="107" t="s">
        <v>533</v>
      </c>
      <c r="F961" s="108"/>
      <c r="G961" s="239"/>
      <c r="H961" s="258"/>
      <c r="I961" s="258"/>
      <c r="J961" s="239"/>
      <c r="K961" s="239"/>
      <c r="L961" s="239"/>
      <c r="M961" s="239"/>
      <c r="N961" s="239"/>
      <c r="O961" s="239"/>
      <c r="P961" s="239"/>
      <c r="Q961" s="239"/>
      <c r="R961" s="239"/>
      <c r="S961" s="239"/>
      <c r="T961" s="239"/>
      <c r="U961" s="239"/>
      <c r="V961" s="239"/>
      <c r="W961" s="239"/>
      <c r="X961" s="112"/>
      <c r="Y961" s="112"/>
    </row>
    <row r="962" spans="1:25" s="262" customFormat="1">
      <c r="A962" s="179">
        <v>706</v>
      </c>
      <c r="B962" s="106"/>
      <c r="C962" s="106">
        <v>1</v>
      </c>
      <c r="D962" s="106">
        <v>1</v>
      </c>
      <c r="E962" s="107" t="s">
        <v>156</v>
      </c>
      <c r="F962" s="108" t="s">
        <v>1657</v>
      </c>
      <c r="G962" s="109">
        <f t="shared" ref="G962:G974" si="771">VLOOKUP(E962,REMU,3,0)</f>
        <v>50</v>
      </c>
      <c r="H962" s="109">
        <f t="shared" ref="H962:H974" si="772">VLOOKUP(E962,REMU,4,0)</f>
        <v>48.24</v>
      </c>
      <c r="I962" s="109">
        <f t="shared" ref="I962:I974" si="773">VLOOKUP(E962,REMU,8,0)</f>
        <v>0</v>
      </c>
      <c r="J962" s="239">
        <f t="shared" ref="J962:J974" si="774">VLOOKUP(E962,REMU,7,0)</f>
        <v>924.69</v>
      </c>
      <c r="K962" s="109">
        <f t="shared" ref="K962:K974" si="775">VLOOKUP(E962,REMU,10,0)</f>
        <v>5</v>
      </c>
      <c r="L962" s="109">
        <f t="shared" ref="L962:L974" si="776">SUM(G962:K962)</f>
        <v>1027.93</v>
      </c>
      <c r="M962" s="109">
        <f t="shared" ref="M962:M974" si="777">VLOOKUP(E962,REMU,12,0)</f>
        <v>112.65</v>
      </c>
      <c r="N962" s="109">
        <f t="shared" ref="N962:N974" si="778">VLOOKUP(E962,REMU,13,0)</f>
        <v>100</v>
      </c>
      <c r="O962" s="109">
        <f t="shared" ref="O962:O974" si="779">VLOOKUP(E962,REMU,19,0)</f>
        <v>120</v>
      </c>
      <c r="P962" s="109">
        <f t="shared" ref="P962:P974" si="780">VLOOKUP(E962,REMU,16,0)</f>
        <v>174.5</v>
      </c>
      <c r="Q962" s="109">
        <f t="shared" ref="Q962:Q974" si="781">VLOOKUP(E962,REMU,17,0)</f>
        <v>202.42</v>
      </c>
      <c r="R962" s="109">
        <f t="shared" ref="R962:R974" si="782">VLOOKUP(E962,REMU,18,0)</f>
        <v>234.81</v>
      </c>
      <c r="S962" s="109">
        <f t="shared" ref="S962:S974" si="783">VLOOKUP(E962,DSUP,2,FALSE)</f>
        <v>250</v>
      </c>
      <c r="T962" s="109">
        <f t="shared" ref="T962:T974" si="784">IF(F962="VACANTE",0,VLOOKUP(F962,HOMO,8,0))</f>
        <v>628.41999999999996</v>
      </c>
      <c r="U962" s="109">
        <f t="shared" ref="U962:U974" si="785">IF(F962="VACANTE",0,VLOOKUP(F962,HOMO,9,0))</f>
        <v>1170</v>
      </c>
      <c r="V962" s="109">
        <f t="shared" ref="V962:V974" si="786">+IF(D962=0,0,(VLOOKUP(E962,CATE,2,0)-L962-SUM(M962:U962)))</f>
        <v>2686.59</v>
      </c>
      <c r="W962" s="109">
        <f t="shared" ref="W962:W974" si="787">+L962+SUM(M962:V962)</f>
        <v>6707.32</v>
      </c>
      <c r="X962" s="112"/>
      <c r="Y962" s="112"/>
    </row>
    <row r="963" spans="1:25" s="262" customFormat="1">
      <c r="A963" s="179">
        <v>707</v>
      </c>
      <c r="B963" s="106"/>
      <c r="C963" s="106">
        <v>1</v>
      </c>
      <c r="D963" s="106">
        <v>1</v>
      </c>
      <c r="E963" s="107" t="s">
        <v>156</v>
      </c>
      <c r="F963" s="108" t="s">
        <v>329</v>
      </c>
      <c r="G963" s="109">
        <f t="shared" si="771"/>
        <v>50</v>
      </c>
      <c r="H963" s="109">
        <f t="shared" si="772"/>
        <v>48.24</v>
      </c>
      <c r="I963" s="109">
        <f t="shared" si="773"/>
        <v>0</v>
      </c>
      <c r="J963" s="239">
        <f t="shared" si="774"/>
        <v>924.69</v>
      </c>
      <c r="K963" s="109">
        <f t="shared" si="775"/>
        <v>5</v>
      </c>
      <c r="L963" s="109">
        <f t="shared" si="776"/>
        <v>1027.93</v>
      </c>
      <c r="M963" s="109">
        <f t="shared" si="777"/>
        <v>112.65</v>
      </c>
      <c r="N963" s="109">
        <f t="shared" si="778"/>
        <v>100</v>
      </c>
      <c r="O963" s="109">
        <f t="shared" si="779"/>
        <v>120</v>
      </c>
      <c r="P963" s="109">
        <f t="shared" si="780"/>
        <v>174.5</v>
      </c>
      <c r="Q963" s="109">
        <f t="shared" si="781"/>
        <v>202.42</v>
      </c>
      <c r="R963" s="109">
        <f t="shared" si="782"/>
        <v>234.81</v>
      </c>
      <c r="S963" s="109">
        <f t="shared" si="783"/>
        <v>250</v>
      </c>
      <c r="T963" s="109">
        <f t="shared" si="784"/>
        <v>655.53</v>
      </c>
      <c r="U963" s="109">
        <f t="shared" si="785"/>
        <v>1200</v>
      </c>
      <c r="V963" s="109">
        <f t="shared" si="786"/>
        <v>2629.48</v>
      </c>
      <c r="W963" s="109">
        <f t="shared" si="787"/>
        <v>6707.32</v>
      </c>
      <c r="X963" s="112"/>
      <c r="Y963" s="112"/>
    </row>
    <row r="964" spans="1:25" s="262" customFormat="1">
      <c r="A964" s="179">
        <v>708</v>
      </c>
      <c r="B964" s="106"/>
      <c r="C964" s="106">
        <v>1</v>
      </c>
      <c r="D964" s="106">
        <v>1</v>
      </c>
      <c r="E964" s="107" t="s">
        <v>156</v>
      </c>
      <c r="F964" s="108" t="s">
        <v>1638</v>
      </c>
      <c r="G964" s="109">
        <f t="shared" si="771"/>
        <v>50</v>
      </c>
      <c r="H964" s="109">
        <f t="shared" si="772"/>
        <v>48.24</v>
      </c>
      <c r="I964" s="109">
        <f t="shared" si="773"/>
        <v>0</v>
      </c>
      <c r="J964" s="239">
        <f t="shared" si="774"/>
        <v>924.69</v>
      </c>
      <c r="K964" s="109">
        <f t="shared" si="775"/>
        <v>5</v>
      </c>
      <c r="L964" s="109">
        <f t="shared" si="776"/>
        <v>1027.93</v>
      </c>
      <c r="M964" s="109">
        <f t="shared" si="777"/>
        <v>112.65</v>
      </c>
      <c r="N964" s="109">
        <f t="shared" si="778"/>
        <v>100</v>
      </c>
      <c r="O964" s="109">
        <f t="shared" si="779"/>
        <v>120</v>
      </c>
      <c r="P964" s="109">
        <f t="shared" si="780"/>
        <v>174.5</v>
      </c>
      <c r="Q964" s="109">
        <f t="shared" si="781"/>
        <v>202.42</v>
      </c>
      <c r="R964" s="109">
        <f t="shared" si="782"/>
        <v>234.81</v>
      </c>
      <c r="S964" s="109">
        <f t="shared" si="783"/>
        <v>250</v>
      </c>
      <c r="T964" s="109">
        <f t="shared" si="784"/>
        <v>650.25</v>
      </c>
      <c r="U964" s="109">
        <f t="shared" si="785"/>
        <v>1200</v>
      </c>
      <c r="V964" s="109">
        <f t="shared" si="786"/>
        <v>2634.76</v>
      </c>
      <c r="W964" s="109">
        <f t="shared" si="787"/>
        <v>6707.32</v>
      </c>
      <c r="X964" s="112"/>
      <c r="Y964" s="112"/>
    </row>
    <row r="965" spans="1:25" s="262" customFormat="1">
      <c r="A965" s="179">
        <v>321</v>
      </c>
      <c r="B965" s="106"/>
      <c r="C965" s="106">
        <v>1</v>
      </c>
      <c r="D965" s="106">
        <v>0</v>
      </c>
      <c r="E965" s="107" t="s">
        <v>161</v>
      </c>
      <c r="F965" s="108" t="s">
        <v>364</v>
      </c>
      <c r="G965" s="109">
        <f t="shared" si="771"/>
        <v>50</v>
      </c>
      <c r="H965" s="109">
        <f t="shared" si="772"/>
        <v>23.41</v>
      </c>
      <c r="I965" s="109">
        <f t="shared" si="773"/>
        <v>0</v>
      </c>
      <c r="J965" s="239">
        <f t="shared" si="774"/>
        <v>492.53</v>
      </c>
      <c r="K965" s="109">
        <f t="shared" si="775"/>
        <v>5</v>
      </c>
      <c r="L965" s="109">
        <f t="shared" si="776"/>
        <v>570.94000000000005</v>
      </c>
      <c r="M965" s="109">
        <f t="shared" si="777"/>
        <v>69.180000000000007</v>
      </c>
      <c r="N965" s="109">
        <f t="shared" si="778"/>
        <v>100</v>
      </c>
      <c r="O965" s="109">
        <f t="shared" si="779"/>
        <v>105</v>
      </c>
      <c r="P965" s="109">
        <f t="shared" si="780"/>
        <v>94.43</v>
      </c>
      <c r="Q965" s="109">
        <f t="shared" si="781"/>
        <v>109.54</v>
      </c>
      <c r="R965" s="109">
        <f t="shared" si="782"/>
        <v>127.06</v>
      </c>
      <c r="S965" s="109">
        <f t="shared" si="783"/>
        <v>180</v>
      </c>
      <c r="T965" s="109">
        <f t="shared" si="784"/>
        <v>0</v>
      </c>
      <c r="U965" s="109">
        <f t="shared" si="785"/>
        <v>0</v>
      </c>
      <c r="V965" s="109">
        <f t="shared" si="786"/>
        <v>0</v>
      </c>
      <c r="W965" s="109">
        <f t="shared" si="787"/>
        <v>1356.15</v>
      </c>
      <c r="X965" s="112"/>
      <c r="Y965" s="112"/>
    </row>
    <row r="966" spans="1:25" s="262" customFormat="1">
      <c r="A966" s="179">
        <v>828</v>
      </c>
      <c r="B966" s="106"/>
      <c r="C966" s="106">
        <v>1</v>
      </c>
      <c r="D966" s="106">
        <v>0</v>
      </c>
      <c r="E966" s="107" t="s">
        <v>161</v>
      </c>
      <c r="F966" s="108" t="s">
        <v>364</v>
      </c>
      <c r="G966" s="109">
        <f t="shared" si="771"/>
        <v>50</v>
      </c>
      <c r="H966" s="109">
        <f t="shared" si="772"/>
        <v>23.41</v>
      </c>
      <c r="I966" s="109">
        <f t="shared" si="773"/>
        <v>0</v>
      </c>
      <c r="J966" s="239">
        <f t="shared" si="774"/>
        <v>492.53</v>
      </c>
      <c r="K966" s="109">
        <f t="shared" si="775"/>
        <v>5</v>
      </c>
      <c r="L966" s="109">
        <f t="shared" si="776"/>
        <v>570.94000000000005</v>
      </c>
      <c r="M966" s="109">
        <f t="shared" si="777"/>
        <v>69.180000000000007</v>
      </c>
      <c r="N966" s="109">
        <f t="shared" si="778"/>
        <v>100</v>
      </c>
      <c r="O966" s="109">
        <f t="shared" si="779"/>
        <v>105</v>
      </c>
      <c r="P966" s="109">
        <f t="shared" si="780"/>
        <v>94.43</v>
      </c>
      <c r="Q966" s="109">
        <f t="shared" si="781"/>
        <v>109.54</v>
      </c>
      <c r="R966" s="109">
        <f t="shared" si="782"/>
        <v>127.06</v>
      </c>
      <c r="S966" s="109">
        <f t="shared" si="783"/>
        <v>180</v>
      </c>
      <c r="T966" s="109">
        <f t="shared" si="784"/>
        <v>0</v>
      </c>
      <c r="U966" s="109">
        <f t="shared" si="785"/>
        <v>0</v>
      </c>
      <c r="V966" s="109">
        <f t="shared" si="786"/>
        <v>0</v>
      </c>
      <c r="W966" s="109">
        <f t="shared" si="787"/>
        <v>1356.15</v>
      </c>
      <c r="X966" s="112"/>
      <c r="Y966" s="112"/>
    </row>
    <row r="967" spans="1:25" s="262" customFormat="1">
      <c r="A967" s="179">
        <v>100</v>
      </c>
      <c r="B967" s="106"/>
      <c r="C967" s="106">
        <v>1</v>
      </c>
      <c r="D967" s="106">
        <v>1</v>
      </c>
      <c r="E967" s="107" t="s">
        <v>156</v>
      </c>
      <c r="F967" s="108" t="s">
        <v>1016</v>
      </c>
      <c r="G967" s="109">
        <f t="shared" si="771"/>
        <v>50</v>
      </c>
      <c r="H967" s="109">
        <f t="shared" si="772"/>
        <v>48.24</v>
      </c>
      <c r="I967" s="109">
        <f t="shared" si="773"/>
        <v>0</v>
      </c>
      <c r="J967" s="239">
        <f t="shared" si="774"/>
        <v>924.69</v>
      </c>
      <c r="K967" s="109">
        <f t="shared" si="775"/>
        <v>5</v>
      </c>
      <c r="L967" s="109">
        <f t="shared" si="776"/>
        <v>1027.93</v>
      </c>
      <c r="M967" s="109">
        <f t="shared" si="777"/>
        <v>112.65</v>
      </c>
      <c r="N967" s="109">
        <f t="shared" si="778"/>
        <v>100</v>
      </c>
      <c r="O967" s="109">
        <f t="shared" si="779"/>
        <v>120</v>
      </c>
      <c r="P967" s="109">
        <f t="shared" si="780"/>
        <v>174.5</v>
      </c>
      <c r="Q967" s="109">
        <f t="shared" si="781"/>
        <v>202.42</v>
      </c>
      <c r="R967" s="109">
        <f t="shared" si="782"/>
        <v>234.81</v>
      </c>
      <c r="S967" s="109">
        <f t="shared" si="783"/>
        <v>250</v>
      </c>
      <c r="T967" s="109">
        <f t="shared" si="784"/>
        <v>253.09</v>
      </c>
      <c r="U967" s="109">
        <f t="shared" si="785"/>
        <v>580</v>
      </c>
      <c r="V967" s="109">
        <f t="shared" si="786"/>
        <v>3651.92</v>
      </c>
      <c r="W967" s="109">
        <f t="shared" si="787"/>
        <v>6707.32</v>
      </c>
      <c r="X967" s="112"/>
      <c r="Y967" s="112"/>
    </row>
    <row r="968" spans="1:25" s="262" customFormat="1">
      <c r="A968" s="179">
        <v>829</v>
      </c>
      <c r="B968" s="106"/>
      <c r="C968" s="106">
        <v>1</v>
      </c>
      <c r="D968" s="106">
        <v>0</v>
      </c>
      <c r="E968" s="107" t="s">
        <v>161</v>
      </c>
      <c r="F968" s="108" t="s">
        <v>364</v>
      </c>
      <c r="G968" s="109">
        <f t="shared" si="771"/>
        <v>50</v>
      </c>
      <c r="H968" s="109">
        <f t="shared" si="772"/>
        <v>23.41</v>
      </c>
      <c r="I968" s="109">
        <f t="shared" si="773"/>
        <v>0</v>
      </c>
      <c r="J968" s="239">
        <f t="shared" si="774"/>
        <v>492.53</v>
      </c>
      <c r="K968" s="109">
        <f t="shared" si="775"/>
        <v>5</v>
      </c>
      <c r="L968" s="109">
        <f t="shared" si="776"/>
        <v>570.94000000000005</v>
      </c>
      <c r="M968" s="109">
        <f t="shared" si="777"/>
        <v>69.180000000000007</v>
      </c>
      <c r="N968" s="109">
        <f t="shared" si="778"/>
        <v>100</v>
      </c>
      <c r="O968" s="109">
        <f t="shared" si="779"/>
        <v>105</v>
      </c>
      <c r="P968" s="109">
        <f t="shared" si="780"/>
        <v>94.43</v>
      </c>
      <c r="Q968" s="109">
        <f t="shared" si="781"/>
        <v>109.54</v>
      </c>
      <c r="R968" s="109">
        <f t="shared" si="782"/>
        <v>127.06</v>
      </c>
      <c r="S968" s="109">
        <f t="shared" si="783"/>
        <v>180</v>
      </c>
      <c r="T968" s="109">
        <f t="shared" si="784"/>
        <v>0</v>
      </c>
      <c r="U968" s="109">
        <f t="shared" si="785"/>
        <v>0</v>
      </c>
      <c r="V968" s="109">
        <f t="shared" si="786"/>
        <v>0</v>
      </c>
      <c r="W968" s="109">
        <f t="shared" si="787"/>
        <v>1356.15</v>
      </c>
      <c r="X968" s="112"/>
      <c r="Y968" s="112"/>
    </row>
    <row r="969" spans="1:25" s="262" customFormat="1">
      <c r="A969" s="179">
        <v>961</v>
      </c>
      <c r="B969" s="106"/>
      <c r="C969" s="329">
        <v>1</v>
      </c>
      <c r="D969" s="329">
        <v>1</v>
      </c>
      <c r="E969" s="270" t="s">
        <v>160</v>
      </c>
      <c r="F969" s="108" t="s">
        <v>283</v>
      </c>
      <c r="G969" s="109">
        <f t="shared" si="771"/>
        <v>50</v>
      </c>
      <c r="H969" s="109">
        <f t="shared" si="772"/>
        <v>32.17</v>
      </c>
      <c r="I969" s="109">
        <f t="shared" si="773"/>
        <v>0</v>
      </c>
      <c r="J969" s="239">
        <f t="shared" si="774"/>
        <v>587.77</v>
      </c>
      <c r="K969" s="109">
        <f t="shared" si="775"/>
        <v>5</v>
      </c>
      <c r="L969" s="109">
        <f t="shared" si="776"/>
        <v>674.94</v>
      </c>
      <c r="M969" s="109">
        <f t="shared" si="777"/>
        <v>81.39</v>
      </c>
      <c r="N969" s="109">
        <f t="shared" si="778"/>
        <v>100</v>
      </c>
      <c r="O969" s="109">
        <f t="shared" si="779"/>
        <v>110</v>
      </c>
      <c r="P969" s="109">
        <f t="shared" si="780"/>
        <v>113.02</v>
      </c>
      <c r="Q969" s="109">
        <f t="shared" si="781"/>
        <v>131.11000000000001</v>
      </c>
      <c r="R969" s="109">
        <f t="shared" si="782"/>
        <v>152.08000000000001</v>
      </c>
      <c r="S969" s="109">
        <f t="shared" si="783"/>
        <v>210</v>
      </c>
      <c r="T969" s="109">
        <f t="shared" si="784"/>
        <v>130.38</v>
      </c>
      <c r="U969" s="109">
        <f t="shared" si="785"/>
        <v>280</v>
      </c>
      <c r="V969" s="109">
        <f t="shared" si="786"/>
        <v>1025.08</v>
      </c>
      <c r="W969" s="109">
        <f t="shared" si="787"/>
        <v>3008</v>
      </c>
      <c r="X969" s="112"/>
      <c r="Y969" s="112"/>
    </row>
    <row r="970" spans="1:25" s="262" customFormat="1">
      <c r="A970" s="179">
        <v>958</v>
      </c>
      <c r="B970" s="106"/>
      <c r="C970" s="106">
        <v>1</v>
      </c>
      <c r="D970" s="106">
        <v>1</v>
      </c>
      <c r="E970" s="107" t="s">
        <v>160</v>
      </c>
      <c r="F970" s="108" t="s">
        <v>814</v>
      </c>
      <c r="G970" s="109">
        <f t="shared" si="771"/>
        <v>50</v>
      </c>
      <c r="H970" s="109">
        <f t="shared" si="772"/>
        <v>32.17</v>
      </c>
      <c r="I970" s="109">
        <f t="shared" si="773"/>
        <v>0</v>
      </c>
      <c r="J970" s="239">
        <f t="shared" si="774"/>
        <v>587.77</v>
      </c>
      <c r="K970" s="109">
        <f t="shared" si="775"/>
        <v>5</v>
      </c>
      <c r="L970" s="109">
        <f t="shared" si="776"/>
        <v>674.94</v>
      </c>
      <c r="M970" s="109">
        <f t="shared" si="777"/>
        <v>81.39</v>
      </c>
      <c r="N970" s="109">
        <f t="shared" si="778"/>
        <v>100</v>
      </c>
      <c r="O970" s="109">
        <f t="shared" si="779"/>
        <v>110</v>
      </c>
      <c r="P970" s="109">
        <f t="shared" si="780"/>
        <v>113.02</v>
      </c>
      <c r="Q970" s="109">
        <f t="shared" si="781"/>
        <v>131.11000000000001</v>
      </c>
      <c r="R970" s="109">
        <f t="shared" si="782"/>
        <v>152.08000000000001</v>
      </c>
      <c r="S970" s="109">
        <f t="shared" si="783"/>
        <v>210</v>
      </c>
      <c r="T970" s="109">
        <f t="shared" si="784"/>
        <v>126.5</v>
      </c>
      <c r="U970" s="109">
        <f t="shared" si="785"/>
        <v>280</v>
      </c>
      <c r="V970" s="109">
        <f t="shared" si="786"/>
        <v>1028.96</v>
      </c>
      <c r="W970" s="109">
        <f t="shared" si="787"/>
        <v>3008</v>
      </c>
      <c r="X970" s="112"/>
      <c r="Y970" s="112"/>
    </row>
    <row r="971" spans="1:25" s="262" customFormat="1">
      <c r="A971" s="179">
        <v>713</v>
      </c>
      <c r="B971" s="106"/>
      <c r="C971" s="106">
        <v>1</v>
      </c>
      <c r="D971" s="106">
        <v>2</v>
      </c>
      <c r="E971" s="107" t="s">
        <v>164</v>
      </c>
      <c r="F971" s="108" t="s">
        <v>364</v>
      </c>
      <c r="G971" s="109">
        <f t="shared" si="771"/>
        <v>50</v>
      </c>
      <c r="H971" s="109">
        <f t="shared" si="772"/>
        <v>28.15</v>
      </c>
      <c r="I971" s="109">
        <f t="shared" si="773"/>
        <v>0</v>
      </c>
      <c r="J971" s="239">
        <f t="shared" si="774"/>
        <v>680.79</v>
      </c>
      <c r="K971" s="109">
        <f t="shared" si="775"/>
        <v>5</v>
      </c>
      <c r="L971" s="109">
        <f t="shared" si="776"/>
        <v>763.94</v>
      </c>
      <c r="M971" s="109">
        <f t="shared" si="777"/>
        <v>81.39</v>
      </c>
      <c r="N971" s="109">
        <f t="shared" si="778"/>
        <v>100</v>
      </c>
      <c r="O971" s="109">
        <f t="shared" si="779"/>
        <v>105</v>
      </c>
      <c r="P971" s="109">
        <f t="shared" si="780"/>
        <v>127.26</v>
      </c>
      <c r="Q971" s="109">
        <f t="shared" si="781"/>
        <v>147.62</v>
      </c>
      <c r="R971" s="109">
        <f t="shared" si="782"/>
        <v>171.24</v>
      </c>
      <c r="S971" s="109">
        <f t="shared" si="783"/>
        <v>180</v>
      </c>
      <c r="T971" s="109">
        <f t="shared" si="784"/>
        <v>0</v>
      </c>
      <c r="U971" s="109">
        <f t="shared" si="785"/>
        <v>0</v>
      </c>
      <c r="V971" s="109">
        <f t="shared" si="786"/>
        <v>331.55</v>
      </c>
      <c r="W971" s="109">
        <f t="shared" si="787"/>
        <v>2008</v>
      </c>
      <c r="X971" s="112"/>
      <c r="Y971" s="112"/>
    </row>
    <row r="972" spans="1:25" s="262" customFormat="1">
      <c r="A972" s="179">
        <v>715</v>
      </c>
      <c r="B972" s="106"/>
      <c r="C972" s="106">
        <v>1</v>
      </c>
      <c r="D972" s="106">
        <v>1</v>
      </c>
      <c r="E972" s="107" t="s">
        <v>161</v>
      </c>
      <c r="F972" s="108" t="s">
        <v>1180</v>
      </c>
      <c r="G972" s="109">
        <f t="shared" si="771"/>
        <v>50</v>
      </c>
      <c r="H972" s="109">
        <f t="shared" si="772"/>
        <v>23.41</v>
      </c>
      <c r="I972" s="109">
        <f t="shared" si="773"/>
        <v>0</v>
      </c>
      <c r="J972" s="239">
        <f t="shared" si="774"/>
        <v>492.53</v>
      </c>
      <c r="K972" s="109">
        <f t="shared" si="775"/>
        <v>5</v>
      </c>
      <c r="L972" s="109">
        <f t="shared" si="776"/>
        <v>570.94000000000005</v>
      </c>
      <c r="M972" s="109">
        <f t="shared" si="777"/>
        <v>69.180000000000007</v>
      </c>
      <c r="N972" s="109">
        <f t="shared" si="778"/>
        <v>100</v>
      </c>
      <c r="O972" s="109">
        <f t="shared" si="779"/>
        <v>105</v>
      </c>
      <c r="P972" s="109">
        <f t="shared" si="780"/>
        <v>94.43</v>
      </c>
      <c r="Q972" s="109">
        <f t="shared" si="781"/>
        <v>109.54</v>
      </c>
      <c r="R972" s="109">
        <f t="shared" si="782"/>
        <v>127.06</v>
      </c>
      <c r="S972" s="109">
        <f t="shared" si="783"/>
        <v>180</v>
      </c>
      <c r="T972" s="109">
        <f t="shared" si="784"/>
        <v>124.97</v>
      </c>
      <c r="U972" s="109">
        <f t="shared" si="785"/>
        <v>280</v>
      </c>
      <c r="V972" s="109">
        <f t="shared" si="786"/>
        <v>246.88</v>
      </c>
      <c r="W972" s="109">
        <f t="shared" si="787"/>
        <v>2008</v>
      </c>
      <c r="X972" s="112"/>
      <c r="Y972" s="112"/>
    </row>
    <row r="973" spans="1:25" s="262" customFormat="1">
      <c r="A973" s="179">
        <v>716</v>
      </c>
      <c r="B973" s="106"/>
      <c r="C973" s="106">
        <v>1</v>
      </c>
      <c r="D973" s="106">
        <v>1</v>
      </c>
      <c r="E973" s="107" t="s">
        <v>161</v>
      </c>
      <c r="F973" s="108" t="s">
        <v>1266</v>
      </c>
      <c r="G973" s="109">
        <f t="shared" si="771"/>
        <v>50</v>
      </c>
      <c r="H973" s="109">
        <f t="shared" si="772"/>
        <v>23.41</v>
      </c>
      <c r="I973" s="109">
        <f t="shared" si="773"/>
        <v>0</v>
      </c>
      <c r="J973" s="239">
        <f t="shared" si="774"/>
        <v>492.53</v>
      </c>
      <c r="K973" s="109">
        <f t="shared" si="775"/>
        <v>5</v>
      </c>
      <c r="L973" s="109">
        <f t="shared" si="776"/>
        <v>570.94000000000005</v>
      </c>
      <c r="M973" s="109">
        <f t="shared" si="777"/>
        <v>69.180000000000007</v>
      </c>
      <c r="N973" s="109">
        <f t="shared" si="778"/>
        <v>100</v>
      </c>
      <c r="O973" s="109">
        <f t="shared" si="779"/>
        <v>105</v>
      </c>
      <c r="P973" s="109">
        <f t="shared" si="780"/>
        <v>94.43</v>
      </c>
      <c r="Q973" s="109">
        <f t="shared" si="781"/>
        <v>109.54</v>
      </c>
      <c r="R973" s="109">
        <f t="shared" si="782"/>
        <v>127.06</v>
      </c>
      <c r="S973" s="109">
        <f t="shared" si="783"/>
        <v>180</v>
      </c>
      <c r="T973" s="109">
        <f t="shared" si="784"/>
        <v>130.37</v>
      </c>
      <c r="U973" s="109">
        <f t="shared" si="785"/>
        <v>280</v>
      </c>
      <c r="V973" s="109">
        <f t="shared" si="786"/>
        <v>241.48</v>
      </c>
      <c r="W973" s="109">
        <f t="shared" si="787"/>
        <v>2008</v>
      </c>
      <c r="X973" s="112"/>
      <c r="Y973" s="112"/>
    </row>
    <row r="974" spans="1:25" s="262" customFormat="1">
      <c r="A974" s="179">
        <v>718</v>
      </c>
      <c r="B974" s="106"/>
      <c r="C974" s="106">
        <v>1</v>
      </c>
      <c r="D974" s="106">
        <v>1</v>
      </c>
      <c r="E974" s="107" t="s">
        <v>161</v>
      </c>
      <c r="F974" s="108" t="s">
        <v>1188</v>
      </c>
      <c r="G974" s="109">
        <f t="shared" si="771"/>
        <v>50</v>
      </c>
      <c r="H974" s="109">
        <f t="shared" si="772"/>
        <v>23.41</v>
      </c>
      <c r="I974" s="109">
        <f t="shared" si="773"/>
        <v>0</v>
      </c>
      <c r="J974" s="239">
        <f t="shared" si="774"/>
        <v>492.53</v>
      </c>
      <c r="K974" s="109">
        <f t="shared" si="775"/>
        <v>5</v>
      </c>
      <c r="L974" s="109">
        <f t="shared" si="776"/>
        <v>570.94000000000005</v>
      </c>
      <c r="M974" s="109">
        <f t="shared" si="777"/>
        <v>69.180000000000007</v>
      </c>
      <c r="N974" s="109">
        <f t="shared" si="778"/>
        <v>100</v>
      </c>
      <c r="O974" s="109">
        <f t="shared" si="779"/>
        <v>105</v>
      </c>
      <c r="P974" s="109">
        <f t="shared" si="780"/>
        <v>94.43</v>
      </c>
      <c r="Q974" s="109">
        <f t="shared" si="781"/>
        <v>109.54</v>
      </c>
      <c r="R974" s="109">
        <f t="shared" si="782"/>
        <v>127.06</v>
      </c>
      <c r="S974" s="109">
        <f t="shared" si="783"/>
        <v>180</v>
      </c>
      <c r="T974" s="109">
        <f t="shared" si="784"/>
        <v>130.37</v>
      </c>
      <c r="U974" s="109">
        <f t="shared" si="785"/>
        <v>280</v>
      </c>
      <c r="V974" s="109">
        <f t="shared" si="786"/>
        <v>241.48</v>
      </c>
      <c r="W974" s="109">
        <f t="shared" si="787"/>
        <v>2008</v>
      </c>
      <c r="X974" s="112"/>
      <c r="Y974" s="112"/>
    </row>
    <row r="975" spans="1:25" s="262" customFormat="1">
      <c r="A975" s="298"/>
      <c r="B975" s="108"/>
      <c r="C975" s="106">
        <f>SUM(C962:C974)</f>
        <v>13</v>
      </c>
      <c r="D975" s="106">
        <f>COUNTIF(D962:D974,"1")</f>
        <v>9</v>
      </c>
      <c r="E975" s="106"/>
      <c r="F975" s="106" t="s">
        <v>545</v>
      </c>
      <c r="G975" s="239">
        <f t="shared" ref="G975:L975" si="788">SUM(G962:G974)</f>
        <v>650</v>
      </c>
      <c r="H975" s="239">
        <f t="shared" si="788"/>
        <v>425.91</v>
      </c>
      <c r="I975" s="239">
        <f t="shared" si="788"/>
        <v>0</v>
      </c>
      <c r="J975" s="239">
        <f t="shared" si="788"/>
        <v>8510.27</v>
      </c>
      <c r="K975" s="239">
        <f t="shared" si="788"/>
        <v>65</v>
      </c>
      <c r="L975" s="239">
        <f t="shared" si="788"/>
        <v>9651.18</v>
      </c>
      <c r="M975" s="239">
        <f t="shared" ref="M975:W975" si="789">SUM(M962:M974)</f>
        <v>1109.8499999999999</v>
      </c>
      <c r="N975" s="239">
        <f t="shared" si="789"/>
        <v>1300</v>
      </c>
      <c r="O975" s="239">
        <f t="shared" si="789"/>
        <v>1435</v>
      </c>
      <c r="P975" s="239">
        <f t="shared" si="789"/>
        <v>1617.88</v>
      </c>
      <c r="Q975" s="239">
        <f t="shared" si="789"/>
        <v>1876.76</v>
      </c>
      <c r="R975" s="239">
        <f t="shared" si="789"/>
        <v>2177</v>
      </c>
      <c r="S975" s="239">
        <f t="shared" si="789"/>
        <v>2680</v>
      </c>
      <c r="T975" s="239">
        <f t="shared" si="789"/>
        <v>2829.88</v>
      </c>
      <c r="U975" s="239">
        <f t="shared" si="789"/>
        <v>5550</v>
      </c>
      <c r="V975" s="239">
        <f t="shared" si="789"/>
        <v>14718.18</v>
      </c>
      <c r="W975" s="239">
        <f t="shared" si="789"/>
        <v>44945.73</v>
      </c>
      <c r="X975" s="112"/>
      <c r="Y975" s="112"/>
    </row>
    <row r="976" spans="1:25" s="226" customFormat="1" ht="18.75">
      <c r="A976" s="295" t="s">
        <v>297</v>
      </c>
      <c r="B976" s="241"/>
      <c r="C976" s="269"/>
      <c r="D976" s="269"/>
      <c r="E976" s="269"/>
      <c r="F976" s="243"/>
      <c r="G976" s="247"/>
      <c r="H976" s="246"/>
      <c r="I976" s="246"/>
      <c r="J976" s="247"/>
      <c r="K976" s="248"/>
      <c r="L976" s="248"/>
      <c r="M976" s="248"/>
      <c r="N976" s="248"/>
      <c r="O976" s="248"/>
      <c r="P976" s="248"/>
      <c r="Q976" s="248"/>
      <c r="R976" s="248"/>
      <c r="S976" s="248" t="s">
        <v>587</v>
      </c>
      <c r="T976" s="248"/>
      <c r="U976" s="248"/>
      <c r="V976" s="248"/>
      <c r="W976" s="301"/>
      <c r="X976" s="112"/>
      <c r="Y976" s="112"/>
    </row>
    <row r="977" spans="1:25" s="262" customFormat="1">
      <c r="A977" s="330" t="s">
        <v>236</v>
      </c>
      <c r="B977" s="254"/>
      <c r="C977" s="254" t="s">
        <v>153</v>
      </c>
      <c r="D977" s="255" t="s">
        <v>538</v>
      </c>
      <c r="E977" s="254" t="s">
        <v>22</v>
      </c>
      <c r="F977" s="254" t="s">
        <v>154</v>
      </c>
      <c r="G977" s="303" t="s">
        <v>503</v>
      </c>
      <c r="H977" s="303" t="s">
        <v>505</v>
      </c>
      <c r="I977" s="303" t="s">
        <v>535</v>
      </c>
      <c r="J977" s="303" t="s">
        <v>507</v>
      </c>
      <c r="K977" s="304" t="s">
        <v>509</v>
      </c>
      <c r="L977" s="303" t="s">
        <v>511</v>
      </c>
      <c r="M977" s="303" t="s">
        <v>514</v>
      </c>
      <c r="N977" s="304" t="s">
        <v>669</v>
      </c>
      <c r="O977" s="304" t="s">
        <v>603</v>
      </c>
      <c r="P977" s="303" t="s">
        <v>518</v>
      </c>
      <c r="Q977" s="303" t="s">
        <v>517</v>
      </c>
      <c r="R977" s="303" t="s">
        <v>528</v>
      </c>
      <c r="S977" s="304" t="s">
        <v>485</v>
      </c>
      <c r="T977" s="303" t="s">
        <v>1785</v>
      </c>
      <c r="U977" s="303" t="s">
        <v>1787</v>
      </c>
      <c r="V977" s="303" t="s">
        <v>1788</v>
      </c>
      <c r="W977" s="303" t="s">
        <v>532</v>
      </c>
      <c r="X977" s="112"/>
      <c r="Y977" s="112"/>
    </row>
    <row r="978" spans="1:25" s="262" customFormat="1">
      <c r="A978" s="331" t="s">
        <v>155</v>
      </c>
      <c r="B978" s="329"/>
      <c r="C978" s="329" t="s">
        <v>540</v>
      </c>
      <c r="D978" s="256" t="s">
        <v>539</v>
      </c>
      <c r="E978" s="329" t="s">
        <v>21</v>
      </c>
      <c r="F978" s="329"/>
      <c r="G978" s="328" t="s">
        <v>504</v>
      </c>
      <c r="H978" s="328" t="s">
        <v>506</v>
      </c>
      <c r="I978" s="328" t="s">
        <v>537</v>
      </c>
      <c r="J978" s="328" t="s">
        <v>508</v>
      </c>
      <c r="K978" s="306" t="s">
        <v>510</v>
      </c>
      <c r="L978" s="328"/>
      <c r="M978" s="328"/>
      <c r="N978" s="306" t="s">
        <v>670</v>
      </c>
      <c r="O978" s="308" t="s">
        <v>611</v>
      </c>
      <c r="P978" s="328" t="s">
        <v>519</v>
      </c>
      <c r="Q978" s="328" t="s">
        <v>530</v>
      </c>
      <c r="R978" s="328" t="s">
        <v>529</v>
      </c>
      <c r="S978" s="308" t="s">
        <v>565</v>
      </c>
      <c r="T978" s="309" t="s">
        <v>1786</v>
      </c>
      <c r="U978" s="309" t="s">
        <v>377</v>
      </c>
      <c r="V978" s="309" t="s">
        <v>377</v>
      </c>
      <c r="W978" s="328" t="s">
        <v>531</v>
      </c>
      <c r="X978" s="112"/>
      <c r="Y978" s="112"/>
    </row>
    <row r="979" spans="1:25" s="262" customFormat="1">
      <c r="A979" s="179"/>
      <c r="B979" s="108"/>
      <c r="C979" s="106"/>
      <c r="D979" s="106"/>
      <c r="E979" s="107" t="s">
        <v>533</v>
      </c>
      <c r="F979" s="108"/>
      <c r="G979" s="239"/>
      <c r="H979" s="258"/>
      <c r="I979" s="258"/>
      <c r="J979" s="239"/>
      <c r="K979" s="239"/>
      <c r="L979" s="239"/>
      <c r="M979" s="239"/>
      <c r="N979" s="239"/>
      <c r="O979" s="239"/>
      <c r="P979" s="239"/>
      <c r="Q979" s="239"/>
      <c r="R979" s="239"/>
      <c r="S979" s="239"/>
      <c r="T979" s="239"/>
      <c r="U979" s="239"/>
      <c r="V979" s="239"/>
      <c r="W979" s="239"/>
      <c r="X979" s="112"/>
      <c r="Y979" s="112"/>
    </row>
    <row r="980" spans="1:25" s="262" customFormat="1">
      <c r="A980" s="179">
        <v>719</v>
      </c>
      <c r="B980" s="106"/>
      <c r="C980" s="106">
        <v>1</v>
      </c>
      <c r="D980" s="106">
        <v>1</v>
      </c>
      <c r="E980" s="107" t="s">
        <v>161</v>
      </c>
      <c r="F980" s="108" t="s">
        <v>1881</v>
      </c>
      <c r="G980" s="109">
        <f t="shared" ref="G980:G988" si="790">VLOOKUP(E980,REMU,3,0)</f>
        <v>50</v>
      </c>
      <c r="H980" s="109">
        <f t="shared" ref="H980:H988" si="791">VLOOKUP(E980,REMU,4,0)</f>
        <v>23.41</v>
      </c>
      <c r="I980" s="109">
        <f t="shared" ref="I980:I988" si="792">VLOOKUP(E980,REMU,8,0)</f>
        <v>0</v>
      </c>
      <c r="J980" s="239">
        <f t="shared" ref="J980:J988" si="793">VLOOKUP(E980,REMU,7,0)</f>
        <v>492.53</v>
      </c>
      <c r="K980" s="109">
        <f t="shared" ref="K980:K988" si="794">VLOOKUP(E980,REMU,10,0)</f>
        <v>5</v>
      </c>
      <c r="L980" s="109">
        <f t="shared" ref="L980:L988" si="795">SUM(G980:K980)</f>
        <v>570.94000000000005</v>
      </c>
      <c r="M980" s="109">
        <f t="shared" ref="M980:M988" si="796">VLOOKUP(E980,REMU,12,0)</f>
        <v>69.180000000000007</v>
      </c>
      <c r="N980" s="109">
        <f t="shared" ref="N980:N988" si="797">VLOOKUP(E980,REMU,13,0)</f>
        <v>100</v>
      </c>
      <c r="O980" s="109">
        <f t="shared" ref="O980:O988" si="798">VLOOKUP(E980,REMU,19,0)</f>
        <v>105</v>
      </c>
      <c r="P980" s="109">
        <f t="shared" ref="P980:P988" si="799">VLOOKUP(E980,REMU,16,0)</f>
        <v>94.43</v>
      </c>
      <c r="Q980" s="109">
        <f t="shared" ref="Q980:Q988" si="800">VLOOKUP(E980,REMU,17,0)</f>
        <v>109.54</v>
      </c>
      <c r="R980" s="109">
        <f t="shared" ref="R980:R988" si="801">VLOOKUP(E980,REMU,18,0)</f>
        <v>127.06</v>
      </c>
      <c r="S980" s="109">
        <f t="shared" ref="S980:S988" si="802">VLOOKUP(E980,DSUP,2,FALSE)</f>
        <v>180</v>
      </c>
      <c r="T980" s="109">
        <f t="shared" ref="T980:T988" si="803">IF(F980="VACANTE",0,VLOOKUP(F980,HOMO,8,0))</f>
        <v>29.34</v>
      </c>
      <c r="U980" s="109">
        <f t="shared" ref="U980:U988" si="804">IF(F980="VACANTE",0,VLOOKUP(F980,HOMO,9,0))</f>
        <v>140</v>
      </c>
      <c r="V980" s="109">
        <f t="shared" ref="V980:V988" si="805">+IF(D980=0,0,(VLOOKUP(E980,CATE,2,0)-L980-SUM(M980:U980)))</f>
        <v>482.51</v>
      </c>
      <c r="W980" s="109">
        <f t="shared" ref="W980:W988" si="806">+L980+SUM(M980:V980)</f>
        <v>2008</v>
      </c>
      <c r="X980" s="112"/>
      <c r="Y980" s="112"/>
    </row>
    <row r="981" spans="1:25" s="262" customFormat="1">
      <c r="A981" s="179">
        <v>864</v>
      </c>
      <c r="B981" s="106"/>
      <c r="C981" s="106">
        <v>1</v>
      </c>
      <c r="D981" s="106">
        <v>0</v>
      </c>
      <c r="E981" s="107" t="s">
        <v>649</v>
      </c>
      <c r="F981" s="108" t="s">
        <v>364</v>
      </c>
      <c r="G981" s="109">
        <f>VLOOKUP(E981,REMU,3,0)</f>
        <v>25</v>
      </c>
      <c r="H981" s="109">
        <f>VLOOKUP(E981,REMU,4,0)</f>
        <v>10.18</v>
      </c>
      <c r="I981" s="109">
        <f>VLOOKUP(E981,REMU,8,0)</f>
        <v>0</v>
      </c>
      <c r="J981" s="239">
        <f>VLOOKUP(E981,REMU,7,0)</f>
        <v>240.8</v>
      </c>
      <c r="K981" s="109">
        <f>VLOOKUP(E981,REMU,10,0)</f>
        <v>0</v>
      </c>
      <c r="L981" s="109">
        <f>SUM(G981:K981)</f>
        <v>275.98</v>
      </c>
      <c r="M981" s="109">
        <f>VLOOKUP(E981,REMU,12,0)</f>
        <v>34.590000000000003</v>
      </c>
      <c r="N981" s="109">
        <f>VLOOKUP(E981,REMU,13,0)</f>
        <v>100</v>
      </c>
      <c r="O981" s="109">
        <f>VLOOKUP(E981,REMU,19,0)</f>
        <v>20</v>
      </c>
      <c r="P981" s="109">
        <f>VLOOKUP(E981,REMU,16,0)</f>
        <v>45.69</v>
      </c>
      <c r="Q981" s="109">
        <f>VLOOKUP(E981,REMU,17,0)</f>
        <v>53.01</v>
      </c>
      <c r="R981" s="109">
        <f>VLOOKUP(E981,REMU,18,0)</f>
        <v>61.49</v>
      </c>
      <c r="S981" s="109">
        <f>VLOOKUP(E981,DSUP,2,FALSE)</f>
        <v>50</v>
      </c>
      <c r="T981" s="109">
        <f>IF(F981="VACANTE",0,VLOOKUP(F981,HOMO,8,0))</f>
        <v>0</v>
      </c>
      <c r="U981" s="109">
        <f>IF(F981="VACANTE",0,VLOOKUP(F981,HOMO,9,0))</f>
        <v>0</v>
      </c>
      <c r="V981" s="109">
        <f t="shared" si="805"/>
        <v>0</v>
      </c>
      <c r="W981" s="109">
        <f>+L981+SUM(M981:V981)</f>
        <v>640.76</v>
      </c>
      <c r="X981" s="112"/>
      <c r="Y981" s="112"/>
    </row>
    <row r="982" spans="1:25" s="262" customFormat="1">
      <c r="A982" s="179">
        <v>1017</v>
      </c>
      <c r="B982" s="106"/>
      <c r="C982" s="106">
        <v>1</v>
      </c>
      <c r="D982" s="106">
        <v>0</v>
      </c>
      <c r="E982" s="107" t="s">
        <v>161</v>
      </c>
      <c r="F982" s="108" t="s">
        <v>364</v>
      </c>
      <c r="G982" s="109">
        <f t="shared" ref="G982:G983" si="807">VLOOKUP(E982,REMU,3,0)</f>
        <v>50</v>
      </c>
      <c r="H982" s="109">
        <f t="shared" ref="H982:H983" si="808">VLOOKUP(E982,REMU,4,0)</f>
        <v>23.41</v>
      </c>
      <c r="I982" s="109">
        <f t="shared" ref="I982:I983" si="809">VLOOKUP(E982,REMU,8,0)</f>
        <v>0</v>
      </c>
      <c r="J982" s="239">
        <f t="shared" ref="J982:J983" si="810">VLOOKUP(E982,REMU,7,0)</f>
        <v>492.53</v>
      </c>
      <c r="K982" s="109">
        <f t="shared" ref="K982:K983" si="811">VLOOKUP(E982,REMU,10,0)</f>
        <v>5</v>
      </c>
      <c r="L982" s="109">
        <f t="shared" ref="L982:L983" si="812">SUM(G982:K982)</f>
        <v>570.94000000000005</v>
      </c>
      <c r="M982" s="109">
        <f t="shared" ref="M982:M983" si="813">VLOOKUP(E982,REMU,12,0)</f>
        <v>69.180000000000007</v>
      </c>
      <c r="N982" s="109">
        <f t="shared" ref="N982:N983" si="814">VLOOKUP(E982,REMU,13,0)</f>
        <v>100</v>
      </c>
      <c r="O982" s="109">
        <f t="shared" ref="O982:O983" si="815">VLOOKUP(E982,REMU,19,0)</f>
        <v>105</v>
      </c>
      <c r="P982" s="109">
        <f t="shared" ref="P982:P983" si="816">VLOOKUP(E982,REMU,16,0)</f>
        <v>94.43</v>
      </c>
      <c r="Q982" s="109">
        <f t="shared" ref="Q982:Q983" si="817">VLOOKUP(E982,REMU,17,0)</f>
        <v>109.54</v>
      </c>
      <c r="R982" s="109">
        <f t="shared" ref="R982:R983" si="818">VLOOKUP(E982,REMU,18,0)</f>
        <v>127.06</v>
      </c>
      <c r="S982" s="109">
        <f t="shared" ref="S982:S983" si="819">VLOOKUP(E982,DSUP,2,FALSE)</f>
        <v>180</v>
      </c>
      <c r="T982" s="109">
        <f t="shared" ref="T982:T983" si="820">IF(F982="VACANTE",0,VLOOKUP(F982,HOMO,8,0))</f>
        <v>0</v>
      </c>
      <c r="U982" s="109">
        <f t="shared" ref="U982:U983" si="821">IF(F982="VACANTE",0,VLOOKUP(F982,HOMO,9,0))</f>
        <v>0</v>
      </c>
      <c r="V982" s="109">
        <f t="shared" si="805"/>
        <v>0</v>
      </c>
      <c r="W982" s="109">
        <f t="shared" ref="W982:W983" si="822">+L982+SUM(M982:V982)</f>
        <v>1356.15</v>
      </c>
      <c r="X982" s="112"/>
      <c r="Y982" s="112"/>
    </row>
    <row r="983" spans="1:25" s="262" customFormat="1">
      <c r="A983" s="179">
        <v>1018</v>
      </c>
      <c r="B983" s="106"/>
      <c r="C983" s="106">
        <v>1</v>
      </c>
      <c r="D983" s="106">
        <v>0</v>
      </c>
      <c r="E983" s="107" t="s">
        <v>161</v>
      </c>
      <c r="F983" s="108" t="s">
        <v>364</v>
      </c>
      <c r="G983" s="109">
        <f t="shared" si="807"/>
        <v>50</v>
      </c>
      <c r="H983" s="109">
        <f t="shared" si="808"/>
        <v>23.41</v>
      </c>
      <c r="I983" s="109">
        <f t="shared" si="809"/>
        <v>0</v>
      </c>
      <c r="J983" s="239">
        <f t="shared" si="810"/>
        <v>492.53</v>
      </c>
      <c r="K983" s="109">
        <f t="shared" si="811"/>
        <v>5</v>
      </c>
      <c r="L983" s="109">
        <f t="shared" si="812"/>
        <v>570.94000000000005</v>
      </c>
      <c r="M983" s="109">
        <f t="shared" si="813"/>
        <v>69.180000000000007</v>
      </c>
      <c r="N983" s="109">
        <f t="shared" si="814"/>
        <v>100</v>
      </c>
      <c r="O983" s="109">
        <f t="shared" si="815"/>
        <v>105</v>
      </c>
      <c r="P983" s="109">
        <f t="shared" si="816"/>
        <v>94.43</v>
      </c>
      <c r="Q983" s="109">
        <f t="shared" si="817"/>
        <v>109.54</v>
      </c>
      <c r="R983" s="109">
        <f t="shared" si="818"/>
        <v>127.06</v>
      </c>
      <c r="S983" s="109">
        <f t="shared" si="819"/>
        <v>180</v>
      </c>
      <c r="T983" s="109">
        <f t="shared" si="820"/>
        <v>0</v>
      </c>
      <c r="U983" s="109">
        <f t="shared" si="821"/>
        <v>0</v>
      </c>
      <c r="V983" s="109">
        <f t="shared" si="805"/>
        <v>0</v>
      </c>
      <c r="W983" s="109">
        <f t="shared" si="822"/>
        <v>1356.15</v>
      </c>
      <c r="X983" s="112"/>
      <c r="Y983" s="112"/>
    </row>
    <row r="984" spans="1:25" s="262" customFormat="1">
      <c r="A984" s="179">
        <v>40</v>
      </c>
      <c r="B984" s="106"/>
      <c r="C984" s="106">
        <v>1</v>
      </c>
      <c r="D984" s="106">
        <v>1</v>
      </c>
      <c r="E984" s="107" t="s">
        <v>161</v>
      </c>
      <c r="F984" s="108" t="s">
        <v>1857</v>
      </c>
      <c r="G984" s="109">
        <f t="shared" si="790"/>
        <v>50</v>
      </c>
      <c r="H984" s="109">
        <f t="shared" si="791"/>
        <v>23.41</v>
      </c>
      <c r="I984" s="109">
        <f t="shared" si="792"/>
        <v>0</v>
      </c>
      <c r="J984" s="239">
        <f t="shared" si="793"/>
        <v>492.53</v>
      </c>
      <c r="K984" s="109">
        <f t="shared" si="794"/>
        <v>5</v>
      </c>
      <c r="L984" s="109">
        <f>SUM(G984:K984)</f>
        <v>570.94000000000005</v>
      </c>
      <c r="M984" s="109">
        <f t="shared" si="796"/>
        <v>69.180000000000007</v>
      </c>
      <c r="N984" s="109">
        <f t="shared" si="797"/>
        <v>100</v>
      </c>
      <c r="O984" s="109">
        <f t="shared" si="798"/>
        <v>105</v>
      </c>
      <c r="P984" s="109">
        <f t="shared" si="799"/>
        <v>94.43</v>
      </c>
      <c r="Q984" s="109">
        <f t="shared" si="800"/>
        <v>109.54</v>
      </c>
      <c r="R984" s="109">
        <f t="shared" si="801"/>
        <v>127.06</v>
      </c>
      <c r="S984" s="109">
        <f>VLOOKUP(E984,DSUP,2,FALSE)</f>
        <v>180</v>
      </c>
      <c r="T984" s="109">
        <f t="shared" si="803"/>
        <v>0</v>
      </c>
      <c r="U984" s="109">
        <f t="shared" si="804"/>
        <v>0</v>
      </c>
      <c r="V984" s="109">
        <f t="shared" si="805"/>
        <v>651.85</v>
      </c>
      <c r="W984" s="109">
        <f t="shared" si="806"/>
        <v>2008</v>
      </c>
      <c r="X984" s="112"/>
      <c r="Y984" s="112"/>
    </row>
    <row r="985" spans="1:25" s="262" customFormat="1">
      <c r="A985" s="179">
        <v>720</v>
      </c>
      <c r="B985" s="106"/>
      <c r="C985" s="106">
        <v>1</v>
      </c>
      <c r="D985" s="106">
        <v>1</v>
      </c>
      <c r="E985" s="107" t="s">
        <v>161</v>
      </c>
      <c r="F985" s="108" t="s">
        <v>661</v>
      </c>
      <c r="G985" s="109">
        <f t="shared" si="790"/>
        <v>50</v>
      </c>
      <c r="H985" s="109">
        <f t="shared" si="791"/>
        <v>23.41</v>
      </c>
      <c r="I985" s="109">
        <f t="shared" si="792"/>
        <v>0</v>
      </c>
      <c r="J985" s="239">
        <f t="shared" si="793"/>
        <v>492.53</v>
      </c>
      <c r="K985" s="109">
        <f t="shared" si="794"/>
        <v>5</v>
      </c>
      <c r="L985" s="109">
        <f t="shared" si="795"/>
        <v>570.94000000000005</v>
      </c>
      <c r="M985" s="109">
        <f t="shared" si="796"/>
        <v>69.180000000000007</v>
      </c>
      <c r="N985" s="109">
        <f t="shared" si="797"/>
        <v>100</v>
      </c>
      <c r="O985" s="109">
        <f t="shared" si="798"/>
        <v>105</v>
      </c>
      <c r="P985" s="109">
        <f t="shared" si="799"/>
        <v>94.43</v>
      </c>
      <c r="Q985" s="109">
        <f t="shared" si="800"/>
        <v>109.54</v>
      </c>
      <c r="R985" s="109">
        <f t="shared" si="801"/>
        <v>127.06</v>
      </c>
      <c r="S985" s="109">
        <f t="shared" si="802"/>
        <v>180</v>
      </c>
      <c r="T985" s="109">
        <f t="shared" si="803"/>
        <v>130.37</v>
      </c>
      <c r="U985" s="109">
        <f t="shared" si="804"/>
        <v>280</v>
      </c>
      <c r="V985" s="109">
        <f t="shared" si="805"/>
        <v>241.48</v>
      </c>
      <c r="W985" s="109">
        <f t="shared" si="806"/>
        <v>2008</v>
      </c>
      <c r="X985" s="112"/>
      <c r="Y985" s="112"/>
    </row>
    <row r="986" spans="1:25" s="262" customFormat="1">
      <c r="A986" s="179">
        <v>721</v>
      </c>
      <c r="B986" s="106"/>
      <c r="C986" s="106">
        <v>1</v>
      </c>
      <c r="D986" s="106">
        <v>1</v>
      </c>
      <c r="E986" s="107" t="s">
        <v>161</v>
      </c>
      <c r="F986" s="108" t="s">
        <v>662</v>
      </c>
      <c r="G986" s="109">
        <f t="shared" si="790"/>
        <v>50</v>
      </c>
      <c r="H986" s="109">
        <f t="shared" si="791"/>
        <v>23.41</v>
      </c>
      <c r="I986" s="109">
        <f t="shared" si="792"/>
        <v>0</v>
      </c>
      <c r="J986" s="239">
        <f t="shared" si="793"/>
        <v>492.53</v>
      </c>
      <c r="K986" s="109">
        <f t="shared" si="794"/>
        <v>5</v>
      </c>
      <c r="L986" s="109">
        <f t="shared" si="795"/>
        <v>570.94000000000005</v>
      </c>
      <c r="M986" s="109">
        <f t="shared" si="796"/>
        <v>69.180000000000007</v>
      </c>
      <c r="N986" s="109">
        <f t="shared" si="797"/>
        <v>100</v>
      </c>
      <c r="O986" s="109">
        <f t="shared" si="798"/>
        <v>105</v>
      </c>
      <c r="P986" s="109">
        <f t="shared" si="799"/>
        <v>94.43</v>
      </c>
      <c r="Q986" s="109">
        <f t="shared" si="800"/>
        <v>109.54</v>
      </c>
      <c r="R986" s="109">
        <f t="shared" si="801"/>
        <v>127.06</v>
      </c>
      <c r="S986" s="109">
        <f t="shared" si="802"/>
        <v>180</v>
      </c>
      <c r="T986" s="109">
        <f t="shared" si="803"/>
        <v>130.37</v>
      </c>
      <c r="U986" s="109">
        <f t="shared" si="804"/>
        <v>280</v>
      </c>
      <c r="V986" s="109">
        <f t="shared" si="805"/>
        <v>241.48</v>
      </c>
      <c r="W986" s="109">
        <f t="shared" si="806"/>
        <v>2008</v>
      </c>
      <c r="X986" s="112"/>
      <c r="Y986" s="112"/>
    </row>
    <row r="987" spans="1:25" s="262" customFormat="1">
      <c r="A987" s="179">
        <v>669</v>
      </c>
      <c r="B987" s="106"/>
      <c r="C987" s="106">
        <v>1</v>
      </c>
      <c r="D987" s="106">
        <v>1</v>
      </c>
      <c r="E987" s="107" t="s">
        <v>160</v>
      </c>
      <c r="F987" s="108" t="s">
        <v>663</v>
      </c>
      <c r="G987" s="109">
        <f t="shared" si="790"/>
        <v>50</v>
      </c>
      <c r="H987" s="109">
        <f t="shared" si="791"/>
        <v>32.17</v>
      </c>
      <c r="I987" s="109">
        <f t="shared" si="792"/>
        <v>0</v>
      </c>
      <c r="J987" s="239">
        <f t="shared" si="793"/>
        <v>587.77</v>
      </c>
      <c r="K987" s="109">
        <f t="shared" si="794"/>
        <v>5</v>
      </c>
      <c r="L987" s="109">
        <f t="shared" si="795"/>
        <v>674.94</v>
      </c>
      <c r="M987" s="109">
        <f t="shared" si="796"/>
        <v>81.39</v>
      </c>
      <c r="N987" s="109">
        <f t="shared" si="797"/>
        <v>100</v>
      </c>
      <c r="O987" s="109">
        <f t="shared" si="798"/>
        <v>110</v>
      </c>
      <c r="P987" s="109">
        <f t="shared" si="799"/>
        <v>113.02</v>
      </c>
      <c r="Q987" s="109">
        <f t="shared" si="800"/>
        <v>131.11000000000001</v>
      </c>
      <c r="R987" s="109">
        <f t="shared" si="801"/>
        <v>152.08000000000001</v>
      </c>
      <c r="S987" s="109">
        <f t="shared" si="802"/>
        <v>210</v>
      </c>
      <c r="T987" s="109">
        <f t="shared" si="803"/>
        <v>130.37</v>
      </c>
      <c r="U987" s="109">
        <f t="shared" si="804"/>
        <v>280</v>
      </c>
      <c r="V987" s="109">
        <f t="shared" si="805"/>
        <v>1025.0899999999999</v>
      </c>
      <c r="W987" s="109">
        <f t="shared" si="806"/>
        <v>3008</v>
      </c>
      <c r="X987" s="112"/>
      <c r="Y987" s="112"/>
    </row>
    <row r="988" spans="1:25" s="262" customFormat="1">
      <c r="A988" s="179">
        <v>723</v>
      </c>
      <c r="B988" s="106"/>
      <c r="C988" s="106">
        <v>1</v>
      </c>
      <c r="D988" s="106">
        <v>1</v>
      </c>
      <c r="E988" s="107" t="s">
        <v>161</v>
      </c>
      <c r="F988" s="108" t="s">
        <v>1311</v>
      </c>
      <c r="G988" s="109">
        <f t="shared" si="790"/>
        <v>50</v>
      </c>
      <c r="H988" s="109">
        <f t="shared" si="791"/>
        <v>23.41</v>
      </c>
      <c r="I988" s="109">
        <f t="shared" si="792"/>
        <v>0</v>
      </c>
      <c r="J988" s="239">
        <f t="shared" si="793"/>
        <v>492.53</v>
      </c>
      <c r="K988" s="109">
        <f t="shared" si="794"/>
        <v>5</v>
      </c>
      <c r="L988" s="109">
        <f t="shared" si="795"/>
        <v>570.94000000000005</v>
      </c>
      <c r="M988" s="109">
        <f t="shared" si="796"/>
        <v>69.180000000000007</v>
      </c>
      <c r="N988" s="109">
        <f t="shared" si="797"/>
        <v>100</v>
      </c>
      <c r="O988" s="109">
        <f t="shared" si="798"/>
        <v>105</v>
      </c>
      <c r="P988" s="109">
        <f t="shared" si="799"/>
        <v>94.43</v>
      </c>
      <c r="Q988" s="109">
        <f t="shared" si="800"/>
        <v>109.54</v>
      </c>
      <c r="R988" s="109">
        <f t="shared" si="801"/>
        <v>127.06</v>
      </c>
      <c r="S988" s="109">
        <f t="shared" si="802"/>
        <v>180</v>
      </c>
      <c r="T988" s="109">
        <f t="shared" si="803"/>
        <v>29.34</v>
      </c>
      <c r="U988" s="109">
        <f t="shared" si="804"/>
        <v>140</v>
      </c>
      <c r="V988" s="109">
        <f t="shared" si="805"/>
        <v>482.51</v>
      </c>
      <c r="W988" s="109">
        <f t="shared" si="806"/>
        <v>2008</v>
      </c>
      <c r="X988" s="112"/>
      <c r="Y988" s="112"/>
    </row>
    <row r="989" spans="1:25" s="262" customFormat="1">
      <c r="A989" s="179"/>
      <c r="B989" s="108"/>
      <c r="C989" s="106">
        <f>SUM(C980:C988)</f>
        <v>9</v>
      </c>
      <c r="D989" s="106">
        <f>COUNTIF(D980:D988,"1")</f>
        <v>6</v>
      </c>
      <c r="E989" s="106"/>
      <c r="F989" s="106" t="s">
        <v>545</v>
      </c>
      <c r="G989" s="239">
        <f>SUM(G980:G988)</f>
        <v>425</v>
      </c>
      <c r="H989" s="239">
        <f t="shared" ref="H989:U989" si="823">SUM(H980:H988)</f>
        <v>206.22</v>
      </c>
      <c r="I989" s="239">
        <f t="shared" si="823"/>
        <v>0</v>
      </c>
      <c r="J989" s="239">
        <f t="shared" si="823"/>
        <v>4276.28</v>
      </c>
      <c r="K989" s="239">
        <f t="shared" si="823"/>
        <v>40</v>
      </c>
      <c r="L989" s="239">
        <f t="shared" si="823"/>
        <v>4947.5</v>
      </c>
      <c r="M989" s="239">
        <f t="shared" si="823"/>
        <v>600.24</v>
      </c>
      <c r="N989" s="239">
        <f t="shared" si="823"/>
        <v>900</v>
      </c>
      <c r="O989" s="239">
        <f t="shared" si="823"/>
        <v>865</v>
      </c>
      <c r="P989" s="239">
        <f t="shared" si="823"/>
        <v>819.72</v>
      </c>
      <c r="Q989" s="239">
        <f t="shared" si="823"/>
        <v>950.9</v>
      </c>
      <c r="R989" s="239">
        <f t="shared" si="823"/>
        <v>1102.99</v>
      </c>
      <c r="S989" s="239">
        <f t="shared" si="823"/>
        <v>1520</v>
      </c>
      <c r="T989" s="239">
        <f t="shared" si="823"/>
        <v>449.79</v>
      </c>
      <c r="U989" s="239">
        <f t="shared" si="823"/>
        <v>1120</v>
      </c>
      <c r="V989" s="239">
        <f t="shared" ref="V989" si="824">SUM(V980:V988)</f>
        <v>3124.92</v>
      </c>
      <c r="W989" s="109">
        <f>SUM(W980:W988)</f>
        <v>16401.060000000001</v>
      </c>
      <c r="X989" s="112"/>
      <c r="Y989" s="112"/>
    </row>
    <row r="990" spans="1:25" s="262" customFormat="1">
      <c r="A990" s="298" t="s">
        <v>152</v>
      </c>
      <c r="B990" s="108"/>
      <c r="C990" s="106">
        <f>+C989+C975+C956+C932+C919+C896+C875</f>
        <v>105</v>
      </c>
      <c r="D990" s="106">
        <f>+D989+D975+D956+D932+D919+D896+D875</f>
        <v>84</v>
      </c>
      <c r="E990" s="106"/>
      <c r="F990" s="108"/>
      <c r="G990" s="239">
        <f t="shared" ref="G990:W990" si="825">SUM(G989+G975+G956+G932+G919+G896+G875)</f>
        <v>5175</v>
      </c>
      <c r="H990" s="239">
        <f t="shared" si="825"/>
        <v>3681.62</v>
      </c>
      <c r="I990" s="239">
        <f t="shared" si="825"/>
        <v>0</v>
      </c>
      <c r="J990" s="239">
        <f t="shared" si="825"/>
        <v>73399.8</v>
      </c>
      <c r="K990" s="239">
        <f t="shared" si="825"/>
        <v>510</v>
      </c>
      <c r="L990" s="239">
        <f t="shared" si="825"/>
        <v>82766.42</v>
      </c>
      <c r="M990" s="239">
        <f t="shared" si="825"/>
        <v>9353.84</v>
      </c>
      <c r="N990" s="239">
        <f t="shared" si="825"/>
        <v>10500</v>
      </c>
      <c r="O990" s="239">
        <f t="shared" si="825"/>
        <v>11475</v>
      </c>
      <c r="P990" s="239">
        <f t="shared" si="825"/>
        <v>13912.12</v>
      </c>
      <c r="Q990" s="239">
        <f t="shared" si="825"/>
        <v>16138.19</v>
      </c>
      <c r="R990" s="239">
        <f t="shared" si="825"/>
        <v>18720.11</v>
      </c>
      <c r="S990" s="239">
        <f t="shared" si="825"/>
        <v>21920</v>
      </c>
      <c r="T990" s="239">
        <f t="shared" si="825"/>
        <v>23387.55</v>
      </c>
      <c r="U990" s="239">
        <f t="shared" si="825"/>
        <v>49480</v>
      </c>
      <c r="V990" s="239">
        <f t="shared" si="825"/>
        <v>141261.26</v>
      </c>
      <c r="W990" s="239">
        <f t="shared" si="825"/>
        <v>398914.49</v>
      </c>
      <c r="X990" s="112"/>
      <c r="Y990" s="112"/>
    </row>
    <row r="991" spans="1:25" s="262" customFormat="1">
      <c r="A991" s="299"/>
      <c r="B991" s="243"/>
      <c r="C991" s="269"/>
      <c r="D991" s="269"/>
      <c r="E991" s="269"/>
      <c r="F991" s="243"/>
      <c r="G991" s="247"/>
      <c r="H991" s="247"/>
      <c r="I991" s="247"/>
      <c r="J991" s="247"/>
      <c r="K991" s="247"/>
      <c r="L991" s="247"/>
      <c r="M991" s="247"/>
      <c r="N991" s="247"/>
      <c r="O991" s="247"/>
      <c r="P991" s="247"/>
      <c r="Q991" s="247"/>
      <c r="R991" s="247"/>
      <c r="S991" s="247" t="s">
        <v>587</v>
      </c>
      <c r="T991" s="247"/>
      <c r="U991" s="247"/>
      <c r="V991" s="247"/>
      <c r="W991" s="247"/>
      <c r="X991" s="112"/>
      <c r="Y991" s="112"/>
    </row>
    <row r="992" spans="1:25" s="226" customFormat="1" ht="18.75">
      <c r="A992" s="295" t="s">
        <v>96</v>
      </c>
      <c r="B992" s="241"/>
      <c r="C992" s="244"/>
      <c r="D992" s="244"/>
      <c r="E992" s="244"/>
      <c r="F992" s="241"/>
      <c r="G992" s="248"/>
      <c r="H992" s="246"/>
      <c r="I992" s="246"/>
      <c r="J992" s="247"/>
      <c r="K992" s="248"/>
      <c r="L992" s="248"/>
      <c r="M992" s="248"/>
      <c r="N992" s="248"/>
      <c r="O992" s="248"/>
      <c r="P992" s="248"/>
      <c r="Q992" s="248"/>
      <c r="R992" s="248"/>
      <c r="S992" s="248" t="s">
        <v>587</v>
      </c>
      <c r="T992" s="248"/>
      <c r="U992" s="248"/>
      <c r="V992" s="248"/>
      <c r="W992" s="248"/>
      <c r="X992" s="112"/>
      <c r="Y992" s="112"/>
    </row>
    <row r="993" spans="1:25" s="226" customFormat="1" ht="18.75">
      <c r="A993" s="295" t="s">
        <v>158</v>
      </c>
      <c r="B993" s="326"/>
      <c r="C993" s="241"/>
      <c r="D993" s="241"/>
      <c r="E993" s="244"/>
      <c r="F993" s="241"/>
      <c r="G993" s="248"/>
      <c r="H993" s="246"/>
      <c r="I993" s="246"/>
      <c r="J993" s="247"/>
      <c r="K993" s="248"/>
      <c r="L993" s="248"/>
      <c r="M993" s="248"/>
      <c r="N993" s="248"/>
      <c r="O993" s="248"/>
      <c r="P993" s="248"/>
      <c r="Q993" s="248"/>
      <c r="R993" s="248"/>
      <c r="S993" s="248" t="s">
        <v>587</v>
      </c>
      <c r="T993" s="248"/>
      <c r="U993" s="248"/>
      <c r="V993" s="248"/>
      <c r="W993" s="248"/>
      <c r="X993" s="112"/>
      <c r="Y993" s="112"/>
    </row>
    <row r="994" spans="1:25" s="226" customFormat="1" ht="18.75">
      <c r="A994" s="295" t="s">
        <v>159</v>
      </c>
      <c r="B994" s="326"/>
      <c r="C994" s="241"/>
      <c r="D994" s="241" t="s">
        <v>44</v>
      </c>
      <c r="E994" s="244"/>
      <c r="F994" s="241"/>
      <c r="G994" s="248"/>
      <c r="H994" s="246"/>
      <c r="I994" s="246"/>
      <c r="J994" s="247"/>
      <c r="K994" s="248"/>
      <c r="L994" s="248"/>
      <c r="M994" s="248"/>
      <c r="N994" s="248"/>
      <c r="O994" s="248"/>
      <c r="P994" s="248"/>
      <c r="Q994" s="248"/>
      <c r="R994" s="248"/>
      <c r="S994" s="248" t="s">
        <v>587</v>
      </c>
      <c r="T994" s="248"/>
      <c r="U994" s="248"/>
      <c r="V994" s="248"/>
      <c r="W994" s="248"/>
      <c r="X994" s="112"/>
      <c r="Y994" s="112"/>
    </row>
    <row r="995" spans="1:25" s="226" customFormat="1" ht="18.75">
      <c r="A995" s="295" t="s">
        <v>45</v>
      </c>
      <c r="B995" s="241"/>
      <c r="C995" s="244"/>
      <c r="D995" s="244"/>
      <c r="E995" s="244"/>
      <c r="F995" s="241"/>
      <c r="G995" s="248"/>
      <c r="H995" s="246"/>
      <c r="I995" s="246"/>
      <c r="J995" s="247"/>
      <c r="K995" s="248"/>
      <c r="L995" s="248"/>
      <c r="M995" s="248"/>
      <c r="N995" s="248"/>
      <c r="O995" s="248"/>
      <c r="P995" s="248"/>
      <c r="Q995" s="248"/>
      <c r="R995" s="248"/>
      <c r="S995" s="248" t="s">
        <v>587</v>
      </c>
      <c r="T995" s="248"/>
      <c r="U995" s="248"/>
      <c r="V995" s="248"/>
      <c r="W995" s="301"/>
      <c r="X995" s="112"/>
      <c r="Y995" s="112"/>
    </row>
    <row r="996" spans="1:25" s="262" customFormat="1">
      <c r="A996" s="330" t="s">
        <v>236</v>
      </c>
      <c r="B996" s="254"/>
      <c r="C996" s="254" t="s">
        <v>153</v>
      </c>
      <c r="D996" s="255" t="s">
        <v>538</v>
      </c>
      <c r="E996" s="254" t="s">
        <v>22</v>
      </c>
      <c r="F996" s="254" t="s">
        <v>154</v>
      </c>
      <c r="G996" s="303" t="s">
        <v>503</v>
      </c>
      <c r="H996" s="303" t="s">
        <v>505</v>
      </c>
      <c r="I996" s="303" t="s">
        <v>535</v>
      </c>
      <c r="J996" s="303" t="s">
        <v>507</v>
      </c>
      <c r="K996" s="304" t="s">
        <v>509</v>
      </c>
      <c r="L996" s="303" t="s">
        <v>511</v>
      </c>
      <c r="M996" s="303" t="s">
        <v>514</v>
      </c>
      <c r="N996" s="304" t="s">
        <v>669</v>
      </c>
      <c r="O996" s="304" t="s">
        <v>603</v>
      </c>
      <c r="P996" s="303" t="s">
        <v>518</v>
      </c>
      <c r="Q996" s="303" t="s">
        <v>517</v>
      </c>
      <c r="R996" s="303" t="s">
        <v>528</v>
      </c>
      <c r="S996" s="304" t="s">
        <v>485</v>
      </c>
      <c r="T996" s="303" t="s">
        <v>1785</v>
      </c>
      <c r="U996" s="303" t="s">
        <v>1787</v>
      </c>
      <c r="V996" s="303" t="s">
        <v>1788</v>
      </c>
      <c r="W996" s="303" t="s">
        <v>532</v>
      </c>
      <c r="X996" s="112"/>
      <c r="Y996" s="112"/>
    </row>
    <row r="997" spans="1:25" s="262" customFormat="1">
      <c r="A997" s="331" t="s">
        <v>155</v>
      </c>
      <c r="B997" s="329"/>
      <c r="C997" s="329" t="s">
        <v>540</v>
      </c>
      <c r="D997" s="256" t="s">
        <v>539</v>
      </c>
      <c r="E997" s="329" t="s">
        <v>21</v>
      </c>
      <c r="F997" s="329"/>
      <c r="G997" s="328" t="s">
        <v>504</v>
      </c>
      <c r="H997" s="328" t="s">
        <v>506</v>
      </c>
      <c r="I997" s="328" t="s">
        <v>537</v>
      </c>
      <c r="J997" s="328" t="s">
        <v>508</v>
      </c>
      <c r="K997" s="306" t="s">
        <v>510</v>
      </c>
      <c r="L997" s="328"/>
      <c r="M997" s="328"/>
      <c r="N997" s="306" t="s">
        <v>670</v>
      </c>
      <c r="O997" s="308" t="s">
        <v>611</v>
      </c>
      <c r="P997" s="328" t="s">
        <v>519</v>
      </c>
      <c r="Q997" s="328" t="s">
        <v>530</v>
      </c>
      <c r="R997" s="328" t="s">
        <v>529</v>
      </c>
      <c r="S997" s="308" t="s">
        <v>565</v>
      </c>
      <c r="T997" s="309" t="s">
        <v>1786</v>
      </c>
      <c r="U997" s="309" t="s">
        <v>377</v>
      </c>
      <c r="V997" s="309" t="s">
        <v>377</v>
      </c>
      <c r="W997" s="328" t="s">
        <v>531</v>
      </c>
      <c r="X997" s="112"/>
      <c r="Y997" s="112"/>
    </row>
    <row r="998" spans="1:25" s="262" customFormat="1">
      <c r="A998" s="179"/>
      <c r="B998" s="108"/>
      <c r="C998" s="106"/>
      <c r="D998" s="106"/>
      <c r="E998" s="107" t="s">
        <v>533</v>
      </c>
      <c r="F998" s="108"/>
      <c r="G998" s="239"/>
      <c r="H998" s="258"/>
      <c r="I998" s="258"/>
      <c r="J998" s="239"/>
      <c r="K998" s="239"/>
      <c r="L998" s="239"/>
      <c r="M998" s="239"/>
      <c r="N998" s="239"/>
      <c r="O998" s="239"/>
      <c r="P998" s="239"/>
      <c r="Q998" s="239"/>
      <c r="R998" s="239"/>
      <c r="S998" s="239"/>
      <c r="T998" s="239"/>
      <c r="U998" s="239"/>
      <c r="V998" s="239"/>
      <c r="W998" s="239"/>
      <c r="X998" s="112"/>
      <c r="Y998" s="112"/>
    </row>
    <row r="999" spans="1:25" s="262" customFormat="1">
      <c r="A999" s="179">
        <v>724</v>
      </c>
      <c r="B999" s="106"/>
      <c r="C999" s="106">
        <v>1</v>
      </c>
      <c r="D999" s="106">
        <v>1</v>
      </c>
      <c r="E999" s="107" t="s">
        <v>156</v>
      </c>
      <c r="F999" s="108" t="s">
        <v>335</v>
      </c>
      <c r="G999" s="109">
        <f t="shared" ref="G999:G1017" si="826">VLOOKUP(E999,REMU,3,0)</f>
        <v>50</v>
      </c>
      <c r="H999" s="109">
        <f t="shared" ref="H999:H1017" si="827">VLOOKUP(E999,REMU,4,0)</f>
        <v>48.24</v>
      </c>
      <c r="I999" s="109">
        <f t="shared" ref="I999:I1017" si="828">VLOOKUP(E999,REMU,8,0)</f>
        <v>0</v>
      </c>
      <c r="J999" s="239">
        <f t="shared" ref="J999:J1017" si="829">VLOOKUP(E999,REMU,7,0)</f>
        <v>924.69</v>
      </c>
      <c r="K999" s="109">
        <f t="shared" ref="K999:K1017" si="830">VLOOKUP(E999,REMU,10,0)</f>
        <v>5</v>
      </c>
      <c r="L999" s="109">
        <f t="shared" ref="L999:L1017" si="831">SUM(G999:K999)</f>
        <v>1027.93</v>
      </c>
      <c r="M999" s="109">
        <f t="shared" ref="M999:M1017" si="832">VLOOKUP(E999,REMU,12,0)</f>
        <v>112.65</v>
      </c>
      <c r="N999" s="109">
        <f t="shared" ref="N999:N1017" si="833">VLOOKUP(E999,REMU,13,0)</f>
        <v>100</v>
      </c>
      <c r="O999" s="109">
        <f t="shared" ref="O999:O1017" si="834">VLOOKUP(E999,REMU,19,0)</f>
        <v>120</v>
      </c>
      <c r="P999" s="109">
        <f t="shared" ref="P999:P1017" si="835">VLOOKUP(E999,REMU,16,0)</f>
        <v>174.5</v>
      </c>
      <c r="Q999" s="109">
        <f t="shared" ref="Q999:Q1017" si="836">VLOOKUP(E999,REMU,17,0)</f>
        <v>202.42</v>
      </c>
      <c r="R999" s="109">
        <f t="shared" ref="R999:R1017" si="837">VLOOKUP(E999,REMU,18,0)</f>
        <v>234.81</v>
      </c>
      <c r="S999" s="109">
        <f t="shared" ref="S999:S1017" si="838">VLOOKUP(E999,DSUP,2,FALSE)</f>
        <v>250</v>
      </c>
      <c r="T999" s="109">
        <f t="shared" ref="T999:T1017" si="839">IF(F999="VACANTE",0,VLOOKUP(F999,HOMO,8,0))</f>
        <v>655.53</v>
      </c>
      <c r="U999" s="109">
        <f t="shared" ref="U999:U1017" si="840">IF(F999="VACANTE",0,VLOOKUP(F999,HOMO,9,0))</f>
        <v>1200</v>
      </c>
      <c r="V999" s="109">
        <f t="shared" ref="V999:V1017" si="841">+IF(D999=0,0,(VLOOKUP(E999,CATE,2,0)-L999-SUM(M999:U999)))</f>
        <v>2629.48</v>
      </c>
      <c r="W999" s="109">
        <f t="shared" ref="W999:W1017" si="842">+L999+SUM(M999:V999)</f>
        <v>6707.32</v>
      </c>
      <c r="X999" s="112"/>
      <c r="Y999" s="112"/>
    </row>
    <row r="1000" spans="1:25" s="262" customFormat="1">
      <c r="A1000" s="179">
        <v>725</v>
      </c>
      <c r="B1000" s="106"/>
      <c r="C1000" s="106">
        <v>1</v>
      </c>
      <c r="D1000" s="106">
        <v>1</v>
      </c>
      <c r="E1000" s="107" t="s">
        <v>156</v>
      </c>
      <c r="F1000" s="108" t="s">
        <v>1579</v>
      </c>
      <c r="G1000" s="109">
        <f t="shared" si="826"/>
        <v>50</v>
      </c>
      <c r="H1000" s="109">
        <f t="shared" si="827"/>
        <v>48.24</v>
      </c>
      <c r="I1000" s="109">
        <f t="shared" si="828"/>
        <v>0</v>
      </c>
      <c r="J1000" s="239">
        <f t="shared" si="829"/>
        <v>924.69</v>
      </c>
      <c r="K1000" s="109">
        <f t="shared" si="830"/>
        <v>5</v>
      </c>
      <c r="L1000" s="109">
        <f t="shared" si="831"/>
        <v>1027.93</v>
      </c>
      <c r="M1000" s="109">
        <f t="shared" si="832"/>
        <v>112.65</v>
      </c>
      <c r="N1000" s="109">
        <f t="shared" si="833"/>
        <v>100</v>
      </c>
      <c r="O1000" s="109">
        <f t="shared" si="834"/>
        <v>120</v>
      </c>
      <c r="P1000" s="109">
        <f t="shared" si="835"/>
        <v>174.5</v>
      </c>
      <c r="Q1000" s="109">
        <f t="shared" si="836"/>
        <v>202.42</v>
      </c>
      <c r="R1000" s="109">
        <f t="shared" si="837"/>
        <v>234.81</v>
      </c>
      <c r="S1000" s="109">
        <f t="shared" si="838"/>
        <v>250</v>
      </c>
      <c r="T1000" s="109">
        <f t="shared" si="839"/>
        <v>622.23</v>
      </c>
      <c r="U1000" s="109">
        <f t="shared" si="840"/>
        <v>1200</v>
      </c>
      <c r="V1000" s="109">
        <f t="shared" si="841"/>
        <v>2662.78</v>
      </c>
      <c r="W1000" s="109">
        <f t="shared" si="842"/>
        <v>6707.32</v>
      </c>
      <c r="X1000" s="112"/>
      <c r="Y1000" s="112"/>
    </row>
    <row r="1001" spans="1:25" s="262" customFormat="1">
      <c r="A1001" s="179">
        <v>726</v>
      </c>
      <c r="B1001" s="106"/>
      <c r="C1001" s="106">
        <v>1</v>
      </c>
      <c r="D1001" s="106">
        <v>1</v>
      </c>
      <c r="E1001" s="107" t="s">
        <v>156</v>
      </c>
      <c r="F1001" s="108" t="s">
        <v>336</v>
      </c>
      <c r="G1001" s="109">
        <f t="shared" si="826"/>
        <v>50</v>
      </c>
      <c r="H1001" s="109">
        <f t="shared" si="827"/>
        <v>48.24</v>
      </c>
      <c r="I1001" s="109">
        <f t="shared" si="828"/>
        <v>0</v>
      </c>
      <c r="J1001" s="239">
        <f t="shared" si="829"/>
        <v>924.69</v>
      </c>
      <c r="K1001" s="109">
        <f t="shared" si="830"/>
        <v>5</v>
      </c>
      <c r="L1001" s="109">
        <f t="shared" si="831"/>
        <v>1027.93</v>
      </c>
      <c r="M1001" s="109">
        <f t="shared" si="832"/>
        <v>112.65</v>
      </c>
      <c r="N1001" s="109">
        <f t="shared" si="833"/>
        <v>100</v>
      </c>
      <c r="O1001" s="109">
        <f t="shared" si="834"/>
        <v>120</v>
      </c>
      <c r="P1001" s="109">
        <f t="shared" si="835"/>
        <v>174.5</v>
      </c>
      <c r="Q1001" s="109">
        <f t="shared" si="836"/>
        <v>202.42</v>
      </c>
      <c r="R1001" s="109">
        <f t="shared" si="837"/>
        <v>234.81</v>
      </c>
      <c r="S1001" s="109">
        <f t="shared" si="838"/>
        <v>250</v>
      </c>
      <c r="T1001" s="109">
        <f t="shared" si="839"/>
        <v>634.54</v>
      </c>
      <c r="U1001" s="109">
        <f t="shared" si="840"/>
        <v>1200</v>
      </c>
      <c r="V1001" s="109">
        <f t="shared" si="841"/>
        <v>2650.47</v>
      </c>
      <c r="W1001" s="109">
        <f t="shared" si="842"/>
        <v>6707.32</v>
      </c>
      <c r="X1001" s="112"/>
      <c r="Y1001" s="112"/>
    </row>
    <row r="1002" spans="1:25" s="262" customFormat="1">
      <c r="A1002" s="179">
        <v>756</v>
      </c>
      <c r="B1002" s="106"/>
      <c r="C1002" s="106">
        <v>1</v>
      </c>
      <c r="D1002" s="106">
        <v>1</v>
      </c>
      <c r="E1002" s="107" t="s">
        <v>156</v>
      </c>
      <c r="F1002" s="108" t="s">
        <v>1773</v>
      </c>
      <c r="G1002" s="109">
        <f t="shared" si="826"/>
        <v>50</v>
      </c>
      <c r="H1002" s="109">
        <f t="shared" si="827"/>
        <v>48.24</v>
      </c>
      <c r="I1002" s="109">
        <f t="shared" si="828"/>
        <v>0</v>
      </c>
      <c r="J1002" s="239">
        <f t="shared" si="829"/>
        <v>924.69</v>
      </c>
      <c r="K1002" s="109">
        <f t="shared" si="830"/>
        <v>5</v>
      </c>
      <c r="L1002" s="109">
        <f t="shared" si="831"/>
        <v>1027.93</v>
      </c>
      <c r="M1002" s="109">
        <f t="shared" si="832"/>
        <v>112.65</v>
      </c>
      <c r="N1002" s="109">
        <f t="shared" si="833"/>
        <v>100</v>
      </c>
      <c r="O1002" s="109">
        <f t="shared" si="834"/>
        <v>120</v>
      </c>
      <c r="P1002" s="109">
        <f t="shared" si="835"/>
        <v>174.5</v>
      </c>
      <c r="Q1002" s="109">
        <f t="shared" si="836"/>
        <v>202.42</v>
      </c>
      <c r="R1002" s="109">
        <f t="shared" si="837"/>
        <v>234.81</v>
      </c>
      <c r="S1002" s="109">
        <f t="shared" si="838"/>
        <v>250</v>
      </c>
      <c r="T1002" s="109">
        <f t="shared" si="839"/>
        <v>238.96</v>
      </c>
      <c r="U1002" s="109">
        <f t="shared" si="840"/>
        <v>1200</v>
      </c>
      <c r="V1002" s="109">
        <f t="shared" si="841"/>
        <v>3046.05</v>
      </c>
      <c r="W1002" s="109">
        <f t="shared" si="842"/>
        <v>6707.32</v>
      </c>
      <c r="X1002" s="112"/>
      <c r="Y1002" s="112"/>
    </row>
    <row r="1003" spans="1:25" s="262" customFormat="1">
      <c r="A1003" s="179">
        <v>927</v>
      </c>
      <c r="B1003" s="106"/>
      <c r="C1003" s="106">
        <v>1</v>
      </c>
      <c r="D1003" s="106">
        <v>1</v>
      </c>
      <c r="E1003" s="107" t="s">
        <v>156</v>
      </c>
      <c r="F1003" s="108" t="s">
        <v>1623</v>
      </c>
      <c r="G1003" s="109">
        <f t="shared" si="826"/>
        <v>50</v>
      </c>
      <c r="H1003" s="109">
        <f t="shared" si="827"/>
        <v>48.24</v>
      </c>
      <c r="I1003" s="109">
        <f t="shared" si="828"/>
        <v>0</v>
      </c>
      <c r="J1003" s="239">
        <f t="shared" si="829"/>
        <v>924.69</v>
      </c>
      <c r="K1003" s="109">
        <f t="shared" si="830"/>
        <v>5</v>
      </c>
      <c r="L1003" s="109">
        <f t="shared" si="831"/>
        <v>1027.93</v>
      </c>
      <c r="M1003" s="109">
        <f t="shared" si="832"/>
        <v>112.65</v>
      </c>
      <c r="N1003" s="109">
        <f t="shared" si="833"/>
        <v>100</v>
      </c>
      <c r="O1003" s="109">
        <f t="shared" si="834"/>
        <v>120</v>
      </c>
      <c r="P1003" s="109">
        <f t="shared" si="835"/>
        <v>174.5</v>
      </c>
      <c r="Q1003" s="109">
        <f t="shared" si="836"/>
        <v>202.42</v>
      </c>
      <c r="R1003" s="109">
        <f t="shared" si="837"/>
        <v>234.81</v>
      </c>
      <c r="S1003" s="109">
        <f t="shared" si="838"/>
        <v>250</v>
      </c>
      <c r="T1003" s="109">
        <f t="shared" si="839"/>
        <v>642.13</v>
      </c>
      <c r="U1003" s="109">
        <f t="shared" si="840"/>
        <v>1200</v>
      </c>
      <c r="V1003" s="109">
        <f t="shared" si="841"/>
        <v>2642.88</v>
      </c>
      <c r="W1003" s="109">
        <f t="shared" si="842"/>
        <v>6707.32</v>
      </c>
      <c r="X1003" s="112"/>
      <c r="Y1003" s="112"/>
    </row>
    <row r="1004" spans="1:25" s="262" customFormat="1">
      <c r="A1004" s="179">
        <v>934</v>
      </c>
      <c r="B1004" s="106"/>
      <c r="C1004" s="106">
        <v>1</v>
      </c>
      <c r="D1004" s="106">
        <v>1</v>
      </c>
      <c r="E1004" s="107" t="s">
        <v>156</v>
      </c>
      <c r="F1004" s="108" t="s">
        <v>337</v>
      </c>
      <c r="G1004" s="109">
        <f t="shared" si="826"/>
        <v>50</v>
      </c>
      <c r="H1004" s="109">
        <f t="shared" si="827"/>
        <v>48.24</v>
      </c>
      <c r="I1004" s="109">
        <f t="shared" si="828"/>
        <v>0</v>
      </c>
      <c r="J1004" s="239">
        <f t="shared" si="829"/>
        <v>924.69</v>
      </c>
      <c r="K1004" s="109">
        <f t="shared" si="830"/>
        <v>5</v>
      </c>
      <c r="L1004" s="109">
        <f t="shared" si="831"/>
        <v>1027.93</v>
      </c>
      <c r="M1004" s="109">
        <f t="shared" si="832"/>
        <v>112.65</v>
      </c>
      <c r="N1004" s="109">
        <f t="shared" si="833"/>
        <v>100</v>
      </c>
      <c r="O1004" s="109">
        <f t="shared" si="834"/>
        <v>120</v>
      </c>
      <c r="P1004" s="109">
        <f t="shared" si="835"/>
        <v>174.5</v>
      </c>
      <c r="Q1004" s="109">
        <f t="shared" si="836"/>
        <v>202.42</v>
      </c>
      <c r="R1004" s="109">
        <f t="shared" si="837"/>
        <v>234.81</v>
      </c>
      <c r="S1004" s="109">
        <f t="shared" si="838"/>
        <v>250</v>
      </c>
      <c r="T1004" s="109">
        <f t="shared" si="839"/>
        <v>635.9</v>
      </c>
      <c r="U1004" s="109">
        <f t="shared" si="840"/>
        <v>1200</v>
      </c>
      <c r="V1004" s="109">
        <f t="shared" si="841"/>
        <v>2649.11</v>
      </c>
      <c r="W1004" s="109">
        <f t="shared" si="842"/>
        <v>6707.32</v>
      </c>
      <c r="X1004" s="112"/>
      <c r="Y1004" s="112"/>
    </row>
    <row r="1005" spans="1:25" s="262" customFormat="1">
      <c r="A1005" s="179">
        <v>727</v>
      </c>
      <c r="B1005" s="106"/>
      <c r="C1005" s="106">
        <v>1</v>
      </c>
      <c r="D1005" s="106">
        <v>1</v>
      </c>
      <c r="E1005" s="107" t="s">
        <v>163</v>
      </c>
      <c r="F1005" s="108" t="s">
        <v>972</v>
      </c>
      <c r="G1005" s="109">
        <f t="shared" si="826"/>
        <v>50</v>
      </c>
      <c r="H1005" s="109">
        <f t="shared" si="827"/>
        <v>39.31</v>
      </c>
      <c r="I1005" s="109">
        <f t="shared" si="828"/>
        <v>0</v>
      </c>
      <c r="J1005" s="239">
        <f t="shared" si="829"/>
        <v>785.63</v>
      </c>
      <c r="K1005" s="109">
        <f t="shared" si="830"/>
        <v>5</v>
      </c>
      <c r="L1005" s="109">
        <f t="shared" si="831"/>
        <v>879.94</v>
      </c>
      <c r="M1005" s="109">
        <f t="shared" si="832"/>
        <v>95.75</v>
      </c>
      <c r="N1005" s="109">
        <f t="shared" si="833"/>
        <v>100</v>
      </c>
      <c r="O1005" s="109">
        <f t="shared" si="834"/>
        <v>110</v>
      </c>
      <c r="P1005" s="109">
        <f t="shared" si="835"/>
        <v>148.12</v>
      </c>
      <c r="Q1005" s="109">
        <f t="shared" si="836"/>
        <v>171.82</v>
      </c>
      <c r="R1005" s="109">
        <f t="shared" si="837"/>
        <v>199.31</v>
      </c>
      <c r="S1005" s="109">
        <f t="shared" si="838"/>
        <v>210</v>
      </c>
      <c r="T1005" s="109">
        <f t="shared" si="839"/>
        <v>254.36</v>
      </c>
      <c r="U1005" s="109">
        <f t="shared" si="840"/>
        <v>580</v>
      </c>
      <c r="V1005" s="109">
        <f t="shared" si="841"/>
        <v>258.7</v>
      </c>
      <c r="W1005" s="109">
        <f t="shared" si="842"/>
        <v>3008</v>
      </c>
      <c r="X1005" s="112"/>
      <c r="Y1005" s="112"/>
    </row>
    <row r="1006" spans="1:25" s="262" customFormat="1">
      <c r="A1006" s="180">
        <v>752</v>
      </c>
      <c r="B1006" s="110"/>
      <c r="C1006" s="106">
        <v>1</v>
      </c>
      <c r="D1006" s="106">
        <v>1</v>
      </c>
      <c r="E1006" s="107" t="s">
        <v>160</v>
      </c>
      <c r="F1006" s="108" t="s">
        <v>579</v>
      </c>
      <c r="G1006" s="109">
        <f t="shared" si="826"/>
        <v>50</v>
      </c>
      <c r="H1006" s="109">
        <f t="shared" si="827"/>
        <v>32.17</v>
      </c>
      <c r="I1006" s="109">
        <f t="shared" si="828"/>
        <v>0</v>
      </c>
      <c r="J1006" s="239">
        <f t="shared" si="829"/>
        <v>587.77</v>
      </c>
      <c r="K1006" s="109">
        <f t="shared" si="830"/>
        <v>5</v>
      </c>
      <c r="L1006" s="109">
        <f t="shared" si="831"/>
        <v>674.94</v>
      </c>
      <c r="M1006" s="109">
        <f t="shared" si="832"/>
        <v>81.39</v>
      </c>
      <c r="N1006" s="109">
        <f t="shared" si="833"/>
        <v>100</v>
      </c>
      <c r="O1006" s="109">
        <f t="shared" si="834"/>
        <v>110</v>
      </c>
      <c r="P1006" s="109">
        <f t="shared" si="835"/>
        <v>113.02</v>
      </c>
      <c r="Q1006" s="109">
        <f t="shared" si="836"/>
        <v>131.11000000000001</v>
      </c>
      <c r="R1006" s="109">
        <f t="shared" si="837"/>
        <v>152.08000000000001</v>
      </c>
      <c r="S1006" s="109">
        <f t="shared" si="838"/>
        <v>210</v>
      </c>
      <c r="T1006" s="109">
        <f t="shared" si="839"/>
        <v>0</v>
      </c>
      <c r="U1006" s="109">
        <f t="shared" si="840"/>
        <v>560</v>
      </c>
      <c r="V1006" s="109">
        <f t="shared" si="841"/>
        <v>875.46</v>
      </c>
      <c r="W1006" s="109">
        <f t="shared" si="842"/>
        <v>3008</v>
      </c>
      <c r="X1006" s="112"/>
      <c r="Y1006" s="112"/>
    </row>
    <row r="1007" spans="1:25" s="262" customFormat="1">
      <c r="A1007" s="179">
        <v>955</v>
      </c>
      <c r="B1007" s="106"/>
      <c r="C1007" s="106">
        <v>1</v>
      </c>
      <c r="D1007" s="106">
        <v>1</v>
      </c>
      <c r="E1007" s="107" t="s">
        <v>157</v>
      </c>
      <c r="F1007" s="108" t="s">
        <v>1078</v>
      </c>
      <c r="G1007" s="109">
        <f t="shared" si="826"/>
        <v>50</v>
      </c>
      <c r="H1007" s="109">
        <f t="shared" si="827"/>
        <v>39.299999999999997</v>
      </c>
      <c r="I1007" s="109">
        <f t="shared" si="828"/>
        <v>0</v>
      </c>
      <c r="J1007" s="239">
        <f t="shared" si="829"/>
        <v>684.63</v>
      </c>
      <c r="K1007" s="109">
        <f t="shared" si="830"/>
        <v>5</v>
      </c>
      <c r="L1007" s="109">
        <f t="shared" si="831"/>
        <v>778.93</v>
      </c>
      <c r="M1007" s="109">
        <f t="shared" si="832"/>
        <v>95.75</v>
      </c>
      <c r="N1007" s="109">
        <f t="shared" si="833"/>
        <v>100</v>
      </c>
      <c r="O1007" s="109">
        <f t="shared" si="834"/>
        <v>120</v>
      </c>
      <c r="P1007" s="109">
        <f t="shared" si="835"/>
        <v>131.96</v>
      </c>
      <c r="Q1007" s="109">
        <f t="shared" si="836"/>
        <v>153.07</v>
      </c>
      <c r="R1007" s="109">
        <f t="shared" si="837"/>
        <v>177.57</v>
      </c>
      <c r="S1007" s="109">
        <f t="shared" si="838"/>
        <v>250</v>
      </c>
      <c r="T1007" s="109">
        <f t="shared" si="839"/>
        <v>287.08999999999997</v>
      </c>
      <c r="U1007" s="109">
        <f t="shared" si="840"/>
        <v>560</v>
      </c>
      <c r="V1007" s="109">
        <f t="shared" si="841"/>
        <v>4052.95</v>
      </c>
      <c r="W1007" s="109">
        <f t="shared" si="842"/>
        <v>6707.32</v>
      </c>
      <c r="X1007" s="112"/>
      <c r="Y1007" s="112"/>
    </row>
    <row r="1008" spans="1:25" s="262" customFormat="1">
      <c r="A1008" s="179">
        <v>763</v>
      </c>
      <c r="B1008" s="106"/>
      <c r="C1008" s="106">
        <v>1</v>
      </c>
      <c r="D1008" s="106">
        <v>1</v>
      </c>
      <c r="E1008" s="107" t="s">
        <v>647</v>
      </c>
      <c r="F1008" s="108" t="s">
        <v>1137</v>
      </c>
      <c r="G1008" s="109">
        <f t="shared" si="826"/>
        <v>25</v>
      </c>
      <c r="H1008" s="109">
        <f t="shared" si="827"/>
        <v>17.36</v>
      </c>
      <c r="I1008" s="109">
        <f t="shared" si="828"/>
        <v>0</v>
      </c>
      <c r="J1008" s="239">
        <f t="shared" si="829"/>
        <v>412.6</v>
      </c>
      <c r="K1008" s="109">
        <f t="shared" si="830"/>
        <v>0</v>
      </c>
      <c r="L1008" s="109">
        <f t="shared" si="831"/>
        <v>454.96</v>
      </c>
      <c r="M1008" s="109">
        <f t="shared" si="832"/>
        <v>47.88</v>
      </c>
      <c r="N1008" s="109">
        <f t="shared" si="833"/>
        <v>100</v>
      </c>
      <c r="O1008" s="109">
        <f t="shared" si="834"/>
        <v>40</v>
      </c>
      <c r="P1008" s="109">
        <f t="shared" si="835"/>
        <v>76.459999999999994</v>
      </c>
      <c r="Q1008" s="109">
        <f t="shared" si="836"/>
        <v>88.69</v>
      </c>
      <c r="R1008" s="109">
        <f t="shared" si="837"/>
        <v>102.88</v>
      </c>
      <c r="S1008" s="109">
        <f t="shared" si="838"/>
        <v>110</v>
      </c>
      <c r="T1008" s="109">
        <f t="shared" si="839"/>
        <v>0</v>
      </c>
      <c r="U1008" s="109">
        <f t="shared" si="840"/>
        <v>280</v>
      </c>
      <c r="V1008" s="109">
        <f t="shared" si="841"/>
        <v>203.13</v>
      </c>
      <c r="W1008" s="109">
        <f t="shared" si="842"/>
        <v>1504</v>
      </c>
      <c r="X1008" s="112"/>
      <c r="Y1008" s="112"/>
    </row>
    <row r="1009" spans="1:25" s="262" customFormat="1">
      <c r="A1009" s="179">
        <v>728</v>
      </c>
      <c r="B1009" s="106"/>
      <c r="C1009" s="106">
        <v>1</v>
      </c>
      <c r="D1009" s="106">
        <v>1</v>
      </c>
      <c r="E1009" s="107" t="s">
        <v>163</v>
      </c>
      <c r="F1009" s="108" t="s">
        <v>582</v>
      </c>
      <c r="G1009" s="109">
        <f t="shared" si="826"/>
        <v>50</v>
      </c>
      <c r="H1009" s="109">
        <f t="shared" si="827"/>
        <v>39.31</v>
      </c>
      <c r="I1009" s="109">
        <f t="shared" si="828"/>
        <v>0</v>
      </c>
      <c r="J1009" s="239">
        <f t="shared" si="829"/>
        <v>785.63</v>
      </c>
      <c r="K1009" s="109">
        <f t="shared" si="830"/>
        <v>5</v>
      </c>
      <c r="L1009" s="109">
        <f t="shared" si="831"/>
        <v>879.94</v>
      </c>
      <c r="M1009" s="109">
        <f t="shared" si="832"/>
        <v>95.75</v>
      </c>
      <c r="N1009" s="109">
        <f t="shared" si="833"/>
        <v>100</v>
      </c>
      <c r="O1009" s="109">
        <f t="shared" si="834"/>
        <v>110</v>
      </c>
      <c r="P1009" s="109">
        <f t="shared" si="835"/>
        <v>148.12</v>
      </c>
      <c r="Q1009" s="109">
        <f t="shared" si="836"/>
        <v>171.82</v>
      </c>
      <c r="R1009" s="109">
        <f t="shared" si="837"/>
        <v>199.31</v>
      </c>
      <c r="S1009" s="109">
        <f t="shared" si="838"/>
        <v>210</v>
      </c>
      <c r="T1009" s="109">
        <f t="shared" si="839"/>
        <v>0</v>
      </c>
      <c r="U1009" s="109">
        <f t="shared" si="840"/>
        <v>280</v>
      </c>
      <c r="V1009" s="109">
        <f t="shared" si="841"/>
        <v>813.06</v>
      </c>
      <c r="W1009" s="109">
        <f t="shared" si="842"/>
        <v>3008</v>
      </c>
      <c r="X1009" s="112"/>
      <c r="Y1009" s="112"/>
    </row>
    <row r="1010" spans="1:25" s="262" customFormat="1">
      <c r="A1010" s="179">
        <v>564</v>
      </c>
      <c r="B1010" s="106"/>
      <c r="C1010" s="106">
        <v>1</v>
      </c>
      <c r="D1010" s="106">
        <v>1</v>
      </c>
      <c r="E1010" s="107" t="s">
        <v>160</v>
      </c>
      <c r="F1010" s="108" t="s">
        <v>583</v>
      </c>
      <c r="G1010" s="109">
        <f t="shared" si="826"/>
        <v>50</v>
      </c>
      <c r="H1010" s="109">
        <f t="shared" si="827"/>
        <v>32.17</v>
      </c>
      <c r="I1010" s="109">
        <f t="shared" si="828"/>
        <v>0</v>
      </c>
      <c r="J1010" s="239">
        <f t="shared" si="829"/>
        <v>587.77</v>
      </c>
      <c r="K1010" s="109">
        <f t="shared" si="830"/>
        <v>5</v>
      </c>
      <c r="L1010" s="109">
        <f t="shared" si="831"/>
        <v>674.94</v>
      </c>
      <c r="M1010" s="109">
        <f t="shared" si="832"/>
        <v>81.39</v>
      </c>
      <c r="N1010" s="109">
        <f t="shared" si="833"/>
        <v>100</v>
      </c>
      <c r="O1010" s="109">
        <f t="shared" si="834"/>
        <v>110</v>
      </c>
      <c r="P1010" s="109">
        <f t="shared" si="835"/>
        <v>113.02</v>
      </c>
      <c r="Q1010" s="109">
        <f t="shared" si="836"/>
        <v>131.11000000000001</v>
      </c>
      <c r="R1010" s="109">
        <f t="shared" si="837"/>
        <v>152.08000000000001</v>
      </c>
      <c r="S1010" s="109">
        <f t="shared" si="838"/>
        <v>210</v>
      </c>
      <c r="T1010" s="109">
        <f t="shared" si="839"/>
        <v>0</v>
      </c>
      <c r="U1010" s="109">
        <f t="shared" si="840"/>
        <v>280</v>
      </c>
      <c r="V1010" s="109">
        <f t="shared" si="841"/>
        <v>1155.46</v>
      </c>
      <c r="W1010" s="109">
        <f t="shared" si="842"/>
        <v>3008</v>
      </c>
      <c r="X1010" s="112"/>
      <c r="Y1010" s="112"/>
    </row>
    <row r="1011" spans="1:25" s="262" customFormat="1">
      <c r="A1011" s="179">
        <v>733</v>
      </c>
      <c r="B1011" s="106"/>
      <c r="C1011" s="106">
        <v>1</v>
      </c>
      <c r="D1011" s="106">
        <v>1</v>
      </c>
      <c r="E1011" s="107" t="s">
        <v>161</v>
      </c>
      <c r="F1011" s="108" t="s">
        <v>338</v>
      </c>
      <c r="G1011" s="109">
        <f t="shared" si="826"/>
        <v>50</v>
      </c>
      <c r="H1011" s="109">
        <f t="shared" si="827"/>
        <v>23.41</v>
      </c>
      <c r="I1011" s="109">
        <f t="shared" si="828"/>
        <v>0</v>
      </c>
      <c r="J1011" s="239">
        <f t="shared" si="829"/>
        <v>492.53</v>
      </c>
      <c r="K1011" s="109">
        <f t="shared" si="830"/>
        <v>5</v>
      </c>
      <c r="L1011" s="109">
        <f t="shared" si="831"/>
        <v>570.94000000000005</v>
      </c>
      <c r="M1011" s="109">
        <f t="shared" si="832"/>
        <v>69.180000000000007</v>
      </c>
      <c r="N1011" s="109">
        <f t="shared" si="833"/>
        <v>100</v>
      </c>
      <c r="O1011" s="109">
        <f t="shared" si="834"/>
        <v>105</v>
      </c>
      <c r="P1011" s="109">
        <f t="shared" si="835"/>
        <v>94.43</v>
      </c>
      <c r="Q1011" s="109">
        <f t="shared" si="836"/>
        <v>109.54</v>
      </c>
      <c r="R1011" s="109">
        <f t="shared" si="837"/>
        <v>127.06</v>
      </c>
      <c r="S1011" s="109">
        <f t="shared" si="838"/>
        <v>180</v>
      </c>
      <c r="T1011" s="109">
        <f t="shared" si="839"/>
        <v>122.57</v>
      </c>
      <c r="U1011" s="109">
        <f t="shared" si="840"/>
        <v>280</v>
      </c>
      <c r="V1011" s="109">
        <f t="shared" si="841"/>
        <v>249.28</v>
      </c>
      <c r="W1011" s="109">
        <f t="shared" si="842"/>
        <v>2008</v>
      </c>
      <c r="X1011" s="112"/>
      <c r="Y1011" s="112"/>
    </row>
    <row r="1012" spans="1:25" s="262" customFormat="1">
      <c r="A1012" s="179">
        <v>858</v>
      </c>
      <c r="B1012" s="106"/>
      <c r="C1012" s="106">
        <v>1</v>
      </c>
      <c r="D1012" s="106">
        <v>1</v>
      </c>
      <c r="E1012" s="107" t="s">
        <v>163</v>
      </c>
      <c r="F1012" s="108" t="s">
        <v>584</v>
      </c>
      <c r="G1012" s="109">
        <f t="shared" si="826"/>
        <v>50</v>
      </c>
      <c r="H1012" s="109">
        <f t="shared" si="827"/>
        <v>39.31</v>
      </c>
      <c r="I1012" s="109">
        <f t="shared" si="828"/>
        <v>0</v>
      </c>
      <c r="J1012" s="239">
        <f t="shared" si="829"/>
        <v>785.63</v>
      </c>
      <c r="K1012" s="109">
        <f t="shared" si="830"/>
        <v>5</v>
      </c>
      <c r="L1012" s="109">
        <f t="shared" si="831"/>
        <v>879.94</v>
      </c>
      <c r="M1012" s="109">
        <f t="shared" si="832"/>
        <v>95.75</v>
      </c>
      <c r="N1012" s="109">
        <f t="shared" si="833"/>
        <v>100</v>
      </c>
      <c r="O1012" s="109">
        <f t="shared" si="834"/>
        <v>110</v>
      </c>
      <c r="P1012" s="109">
        <f t="shared" si="835"/>
        <v>148.12</v>
      </c>
      <c r="Q1012" s="109">
        <f t="shared" si="836"/>
        <v>171.82</v>
      </c>
      <c r="R1012" s="109">
        <f t="shared" si="837"/>
        <v>199.31</v>
      </c>
      <c r="S1012" s="109">
        <f t="shared" si="838"/>
        <v>210</v>
      </c>
      <c r="T1012" s="109">
        <f t="shared" si="839"/>
        <v>0</v>
      </c>
      <c r="U1012" s="109">
        <f t="shared" si="840"/>
        <v>280</v>
      </c>
      <c r="V1012" s="109">
        <f t="shared" si="841"/>
        <v>813.06</v>
      </c>
      <c r="W1012" s="109">
        <f t="shared" si="842"/>
        <v>3008</v>
      </c>
      <c r="X1012" s="112"/>
      <c r="Y1012" s="112"/>
    </row>
    <row r="1013" spans="1:25" s="262" customFormat="1">
      <c r="A1013" s="179">
        <v>750</v>
      </c>
      <c r="B1013" s="106"/>
      <c r="C1013" s="106">
        <v>1</v>
      </c>
      <c r="D1013" s="106">
        <v>1</v>
      </c>
      <c r="E1013" s="107" t="s">
        <v>163</v>
      </c>
      <c r="F1013" s="108" t="s">
        <v>1162</v>
      </c>
      <c r="G1013" s="109">
        <f>VLOOKUP(E1013,REMU,3,0)</f>
        <v>50</v>
      </c>
      <c r="H1013" s="109">
        <f>VLOOKUP(E1013,REMU,4,0)</f>
        <v>39.31</v>
      </c>
      <c r="I1013" s="109">
        <f>VLOOKUP(E1013,REMU,8,0)</f>
        <v>0</v>
      </c>
      <c r="J1013" s="239">
        <f>VLOOKUP(E1013,REMU,7,0)</f>
        <v>785.63</v>
      </c>
      <c r="K1013" s="109">
        <f>VLOOKUP(E1013,REMU,10,0)</f>
        <v>5</v>
      </c>
      <c r="L1013" s="109">
        <f>SUM(G1013:K1013)</f>
        <v>879.94</v>
      </c>
      <c r="M1013" s="109">
        <f>VLOOKUP(E1013,REMU,12,0)</f>
        <v>95.75</v>
      </c>
      <c r="N1013" s="109">
        <f>VLOOKUP(E1013,REMU,13,0)</f>
        <v>100</v>
      </c>
      <c r="O1013" s="109">
        <f>VLOOKUP(E1013,REMU,19,0)</f>
        <v>110</v>
      </c>
      <c r="P1013" s="109">
        <f>VLOOKUP(E1013,REMU,16,0)</f>
        <v>148.12</v>
      </c>
      <c r="Q1013" s="109">
        <f>VLOOKUP(E1013,REMU,17,0)</f>
        <v>171.82</v>
      </c>
      <c r="R1013" s="109">
        <f>VLOOKUP(E1013,REMU,18,0)</f>
        <v>199.31</v>
      </c>
      <c r="S1013" s="109">
        <f>VLOOKUP(E1013,DSUP,2,FALSE)</f>
        <v>210</v>
      </c>
      <c r="T1013" s="109">
        <f>IF(F1013="VACANTE",0,VLOOKUP(F1013,HOMO,8,0))</f>
        <v>116.89</v>
      </c>
      <c r="U1013" s="109">
        <f>IF(F1013="VACANTE",0,VLOOKUP(F1013,HOMO,9,0))</f>
        <v>280</v>
      </c>
      <c r="V1013" s="109">
        <f t="shared" si="841"/>
        <v>696.17</v>
      </c>
      <c r="W1013" s="109">
        <f>+L1013+SUM(M1013:V1013)</f>
        <v>3008</v>
      </c>
      <c r="X1013" s="112"/>
      <c r="Y1013" s="112"/>
    </row>
    <row r="1014" spans="1:25" s="262" customFormat="1">
      <c r="A1014" s="180">
        <v>167</v>
      </c>
      <c r="B1014" s="110"/>
      <c r="C1014" s="106">
        <v>1</v>
      </c>
      <c r="D1014" s="106">
        <v>0</v>
      </c>
      <c r="E1014" s="107" t="s">
        <v>644</v>
      </c>
      <c r="F1014" s="108" t="s">
        <v>364</v>
      </c>
      <c r="G1014" s="109">
        <f>VLOOKUP(E1014,REMU,3,0)</f>
        <v>25</v>
      </c>
      <c r="H1014" s="109">
        <f>VLOOKUP(E1014,REMU,4,0)</f>
        <v>14.37</v>
      </c>
      <c r="I1014" s="109">
        <f>VLOOKUP(E1014,REMU,8,0)</f>
        <v>0</v>
      </c>
      <c r="J1014" s="239">
        <f>VLOOKUP(E1014,REMU,7,0)</f>
        <v>343.6</v>
      </c>
      <c r="K1014" s="109">
        <f>VLOOKUP(E1014,REMU,10,0)</f>
        <v>0</v>
      </c>
      <c r="L1014" s="109">
        <f>SUM(G1014:K1014)</f>
        <v>382.97</v>
      </c>
      <c r="M1014" s="109">
        <f>VLOOKUP(E1014,REMU,12,0)</f>
        <v>40.700000000000003</v>
      </c>
      <c r="N1014" s="109">
        <f>VLOOKUP(E1014,REMU,13,0)</f>
        <v>100</v>
      </c>
      <c r="O1014" s="109">
        <f>VLOOKUP(E1014,REMU,19,0)</f>
        <v>30</v>
      </c>
      <c r="P1014" s="109">
        <f>VLOOKUP(E1014,REMU,16,0)</f>
        <v>63.79</v>
      </c>
      <c r="Q1014" s="109">
        <f>VLOOKUP(E1014,REMU,17,0)</f>
        <v>74</v>
      </c>
      <c r="R1014" s="109">
        <f>VLOOKUP(E1014,REMU,18,0)</f>
        <v>85.84</v>
      </c>
      <c r="S1014" s="109">
        <f>VLOOKUP(E1014,DSUP,2,FALSE)</f>
        <v>80</v>
      </c>
      <c r="T1014" s="109">
        <f>IF(F1014="VACANTE",0,VLOOKUP(F1014,HOMO,8,0))</f>
        <v>0</v>
      </c>
      <c r="U1014" s="109">
        <f>IF(F1014="VACANTE",0,VLOOKUP(F1014,HOMO,9,0))</f>
        <v>0</v>
      </c>
      <c r="V1014" s="109">
        <f t="shared" si="841"/>
        <v>0</v>
      </c>
      <c r="W1014" s="109">
        <f>+L1014+SUM(M1014:V1014)</f>
        <v>857.3</v>
      </c>
      <c r="X1014" s="112"/>
      <c r="Y1014" s="112"/>
    </row>
    <row r="1015" spans="1:25" s="262" customFormat="1">
      <c r="A1015" s="179">
        <v>675</v>
      </c>
      <c r="B1015" s="106"/>
      <c r="C1015" s="106">
        <v>1</v>
      </c>
      <c r="D1015" s="106">
        <v>0</v>
      </c>
      <c r="E1015" s="107" t="s">
        <v>644</v>
      </c>
      <c r="F1015" s="108" t="s">
        <v>364</v>
      </c>
      <c r="G1015" s="109">
        <f t="shared" si="826"/>
        <v>25</v>
      </c>
      <c r="H1015" s="109">
        <f t="shared" si="827"/>
        <v>14.37</v>
      </c>
      <c r="I1015" s="109">
        <f t="shared" si="828"/>
        <v>0</v>
      </c>
      <c r="J1015" s="239">
        <f t="shared" si="829"/>
        <v>343.6</v>
      </c>
      <c r="K1015" s="109">
        <f t="shared" si="830"/>
        <v>0</v>
      </c>
      <c r="L1015" s="109">
        <f t="shared" si="831"/>
        <v>382.97</v>
      </c>
      <c r="M1015" s="109">
        <f t="shared" si="832"/>
        <v>40.700000000000003</v>
      </c>
      <c r="N1015" s="109">
        <f t="shared" si="833"/>
        <v>100</v>
      </c>
      <c r="O1015" s="109">
        <f t="shared" si="834"/>
        <v>30</v>
      </c>
      <c r="P1015" s="109">
        <f t="shared" si="835"/>
        <v>63.79</v>
      </c>
      <c r="Q1015" s="109">
        <f t="shared" si="836"/>
        <v>74</v>
      </c>
      <c r="R1015" s="109">
        <f t="shared" si="837"/>
        <v>85.84</v>
      </c>
      <c r="S1015" s="109">
        <f t="shared" si="838"/>
        <v>80</v>
      </c>
      <c r="T1015" s="109">
        <f t="shared" si="839"/>
        <v>0</v>
      </c>
      <c r="U1015" s="109">
        <f t="shared" si="840"/>
        <v>0</v>
      </c>
      <c r="V1015" s="109">
        <f t="shared" si="841"/>
        <v>0</v>
      </c>
      <c r="W1015" s="109">
        <f t="shared" si="842"/>
        <v>857.3</v>
      </c>
      <c r="X1015" s="112"/>
      <c r="Y1015" s="112"/>
    </row>
    <row r="1016" spans="1:25" s="262" customFormat="1">
      <c r="A1016" s="179">
        <v>184</v>
      </c>
      <c r="B1016" s="106"/>
      <c r="C1016" s="106">
        <v>1</v>
      </c>
      <c r="D1016" s="106">
        <v>0</v>
      </c>
      <c r="E1016" s="107" t="s">
        <v>644</v>
      </c>
      <c r="F1016" s="108" t="s">
        <v>364</v>
      </c>
      <c r="G1016" s="109">
        <f>VLOOKUP(E1016,REMU,3,0)</f>
        <v>25</v>
      </c>
      <c r="H1016" s="109">
        <f>VLOOKUP(E1016,REMU,4,0)</f>
        <v>14.37</v>
      </c>
      <c r="I1016" s="109">
        <f>VLOOKUP(E1016,REMU,8,0)</f>
        <v>0</v>
      </c>
      <c r="J1016" s="239">
        <f>VLOOKUP(E1016,REMU,7,0)</f>
        <v>343.6</v>
      </c>
      <c r="K1016" s="109">
        <f>VLOOKUP(E1016,REMU,10,0)</f>
        <v>0</v>
      </c>
      <c r="L1016" s="109">
        <f>SUM(G1016:K1016)</f>
        <v>382.97</v>
      </c>
      <c r="M1016" s="109">
        <f>VLOOKUP(E1016,REMU,12,0)</f>
        <v>40.700000000000003</v>
      </c>
      <c r="N1016" s="109">
        <f>VLOOKUP(E1016,REMU,13,0)</f>
        <v>100</v>
      </c>
      <c r="O1016" s="109">
        <f>VLOOKUP(E1016,REMU,19,0)</f>
        <v>30</v>
      </c>
      <c r="P1016" s="109">
        <f>VLOOKUP(E1016,REMU,16,0)</f>
        <v>63.79</v>
      </c>
      <c r="Q1016" s="109">
        <f>VLOOKUP(E1016,REMU,17,0)</f>
        <v>74</v>
      </c>
      <c r="R1016" s="109">
        <f>VLOOKUP(E1016,REMU,18,0)</f>
        <v>85.84</v>
      </c>
      <c r="S1016" s="109">
        <f>VLOOKUP(E1016,DSUP,2,FALSE)</f>
        <v>80</v>
      </c>
      <c r="T1016" s="109">
        <f>IF(F1016="VACANTE",0,VLOOKUP(F1016,HOMO,8,0))</f>
        <v>0</v>
      </c>
      <c r="U1016" s="109">
        <f>IF(F1016="VACANTE",0,VLOOKUP(F1016,HOMO,9,0))</f>
        <v>0</v>
      </c>
      <c r="V1016" s="109">
        <f t="shared" si="841"/>
        <v>0</v>
      </c>
      <c r="W1016" s="109">
        <f>+L1016+SUM(M1016:V1016)</f>
        <v>857.3</v>
      </c>
      <c r="X1016" s="112"/>
      <c r="Y1016" s="112"/>
    </row>
    <row r="1017" spans="1:25" s="262" customFormat="1">
      <c r="A1017" s="179">
        <v>517</v>
      </c>
      <c r="B1017" s="106"/>
      <c r="C1017" s="106">
        <v>1</v>
      </c>
      <c r="D1017" s="106">
        <v>1</v>
      </c>
      <c r="E1017" s="107" t="s">
        <v>647</v>
      </c>
      <c r="F1017" s="108" t="s">
        <v>1351</v>
      </c>
      <c r="G1017" s="109">
        <f t="shared" si="826"/>
        <v>25</v>
      </c>
      <c r="H1017" s="109">
        <f t="shared" si="827"/>
        <v>17.36</v>
      </c>
      <c r="I1017" s="109">
        <f t="shared" si="828"/>
        <v>0</v>
      </c>
      <c r="J1017" s="239">
        <f t="shared" si="829"/>
        <v>412.6</v>
      </c>
      <c r="K1017" s="109">
        <f t="shared" si="830"/>
        <v>0</v>
      </c>
      <c r="L1017" s="109">
        <f t="shared" si="831"/>
        <v>454.96</v>
      </c>
      <c r="M1017" s="109">
        <f t="shared" si="832"/>
        <v>47.88</v>
      </c>
      <c r="N1017" s="109">
        <f t="shared" si="833"/>
        <v>100</v>
      </c>
      <c r="O1017" s="109">
        <f t="shared" si="834"/>
        <v>40</v>
      </c>
      <c r="P1017" s="109">
        <f t="shared" si="835"/>
        <v>76.459999999999994</v>
      </c>
      <c r="Q1017" s="109">
        <f t="shared" si="836"/>
        <v>88.69</v>
      </c>
      <c r="R1017" s="109">
        <f t="shared" si="837"/>
        <v>102.88</v>
      </c>
      <c r="S1017" s="109">
        <f t="shared" si="838"/>
        <v>110</v>
      </c>
      <c r="T1017" s="109">
        <f t="shared" si="839"/>
        <v>29.34</v>
      </c>
      <c r="U1017" s="109">
        <f t="shared" si="840"/>
        <v>140</v>
      </c>
      <c r="V1017" s="109">
        <f t="shared" si="841"/>
        <v>313.79000000000002</v>
      </c>
      <c r="W1017" s="109">
        <f t="shared" si="842"/>
        <v>1504</v>
      </c>
      <c r="X1017" s="112"/>
      <c r="Y1017" s="112"/>
    </row>
    <row r="1018" spans="1:25" s="262" customFormat="1">
      <c r="A1018" s="298"/>
      <c r="B1018" s="108"/>
      <c r="C1018" s="106">
        <f>SUM(C999:C1017)</f>
        <v>19</v>
      </c>
      <c r="D1018" s="106">
        <f>COUNTIF(D999:D1017,"1")</f>
        <v>16</v>
      </c>
      <c r="E1018" s="106"/>
      <c r="F1018" s="106" t="s">
        <v>545</v>
      </c>
      <c r="G1018" s="239">
        <f t="shared" ref="G1018:L1018" si="843">SUM(G999:G1017)</f>
        <v>825</v>
      </c>
      <c r="H1018" s="239">
        <f t="shared" si="843"/>
        <v>651.55999999999995</v>
      </c>
      <c r="I1018" s="239">
        <f t="shared" si="843"/>
        <v>0</v>
      </c>
      <c r="J1018" s="239">
        <f t="shared" si="843"/>
        <v>12899.36</v>
      </c>
      <c r="K1018" s="239">
        <f t="shared" si="843"/>
        <v>70</v>
      </c>
      <c r="L1018" s="239">
        <f t="shared" si="843"/>
        <v>14445.92</v>
      </c>
      <c r="M1018" s="239">
        <f t="shared" ref="M1018:W1018" si="844">SUM(M999:M1017)</f>
        <v>1604.47</v>
      </c>
      <c r="N1018" s="239">
        <f t="shared" si="844"/>
        <v>1900</v>
      </c>
      <c r="O1018" s="239">
        <f t="shared" si="844"/>
        <v>1775</v>
      </c>
      <c r="P1018" s="239">
        <f t="shared" si="844"/>
        <v>2436.1999999999998</v>
      </c>
      <c r="Q1018" s="239">
        <f t="shared" si="844"/>
        <v>2826.01</v>
      </c>
      <c r="R1018" s="239">
        <f t="shared" si="844"/>
        <v>3278.17</v>
      </c>
      <c r="S1018" s="239">
        <f t="shared" si="844"/>
        <v>3650</v>
      </c>
      <c r="T1018" s="239">
        <f t="shared" si="844"/>
        <v>4239.54</v>
      </c>
      <c r="U1018" s="239">
        <f t="shared" si="844"/>
        <v>10720</v>
      </c>
      <c r="V1018" s="239">
        <f t="shared" si="844"/>
        <v>25711.83</v>
      </c>
      <c r="W1018" s="239">
        <f t="shared" si="844"/>
        <v>72587.14</v>
      </c>
      <c r="X1018" s="112"/>
      <c r="Y1018" s="112"/>
    </row>
    <row r="1019" spans="1:25" s="226" customFormat="1" ht="18.75">
      <c r="A1019" s="295" t="s">
        <v>97</v>
      </c>
      <c r="B1019" s="241"/>
      <c r="C1019" s="269"/>
      <c r="D1019" s="269"/>
      <c r="E1019" s="269"/>
      <c r="F1019" s="243"/>
      <c r="G1019" s="247"/>
      <c r="H1019" s="246"/>
      <c r="I1019" s="246"/>
      <c r="J1019" s="247"/>
      <c r="K1019" s="248"/>
      <c r="L1019" s="248"/>
      <c r="M1019" s="248"/>
      <c r="N1019" s="248"/>
      <c r="O1019" s="248"/>
      <c r="P1019" s="248"/>
      <c r="Q1019" s="248"/>
      <c r="R1019" s="248"/>
      <c r="S1019" s="248" t="s">
        <v>587</v>
      </c>
      <c r="T1019" s="248"/>
      <c r="U1019" s="248"/>
      <c r="V1019" s="248"/>
      <c r="W1019" s="248"/>
      <c r="X1019" s="112"/>
      <c r="Y1019" s="112"/>
    </row>
    <row r="1020" spans="1:25" s="262" customFormat="1">
      <c r="A1020" s="330" t="s">
        <v>236</v>
      </c>
      <c r="B1020" s="254"/>
      <c r="C1020" s="254" t="s">
        <v>153</v>
      </c>
      <c r="D1020" s="255" t="s">
        <v>538</v>
      </c>
      <c r="E1020" s="254" t="s">
        <v>22</v>
      </c>
      <c r="F1020" s="254" t="s">
        <v>154</v>
      </c>
      <c r="G1020" s="303" t="s">
        <v>503</v>
      </c>
      <c r="H1020" s="303" t="s">
        <v>505</v>
      </c>
      <c r="I1020" s="303" t="s">
        <v>535</v>
      </c>
      <c r="J1020" s="303" t="s">
        <v>507</v>
      </c>
      <c r="K1020" s="304" t="s">
        <v>509</v>
      </c>
      <c r="L1020" s="303" t="s">
        <v>511</v>
      </c>
      <c r="M1020" s="303" t="s">
        <v>514</v>
      </c>
      <c r="N1020" s="304" t="s">
        <v>669</v>
      </c>
      <c r="O1020" s="304" t="s">
        <v>603</v>
      </c>
      <c r="P1020" s="303" t="s">
        <v>518</v>
      </c>
      <c r="Q1020" s="303" t="s">
        <v>517</v>
      </c>
      <c r="R1020" s="303" t="s">
        <v>528</v>
      </c>
      <c r="S1020" s="304" t="s">
        <v>485</v>
      </c>
      <c r="T1020" s="303" t="s">
        <v>1785</v>
      </c>
      <c r="U1020" s="303" t="s">
        <v>1787</v>
      </c>
      <c r="V1020" s="303" t="s">
        <v>1788</v>
      </c>
      <c r="W1020" s="303" t="s">
        <v>532</v>
      </c>
      <c r="X1020" s="112"/>
      <c r="Y1020" s="112"/>
    </row>
    <row r="1021" spans="1:25" s="262" customFormat="1">
      <c r="A1021" s="331" t="s">
        <v>155</v>
      </c>
      <c r="B1021" s="329"/>
      <c r="C1021" s="329" t="s">
        <v>540</v>
      </c>
      <c r="D1021" s="256" t="s">
        <v>539</v>
      </c>
      <c r="E1021" s="329" t="s">
        <v>21</v>
      </c>
      <c r="F1021" s="329"/>
      <c r="G1021" s="328" t="s">
        <v>504</v>
      </c>
      <c r="H1021" s="328" t="s">
        <v>506</v>
      </c>
      <c r="I1021" s="328" t="s">
        <v>537</v>
      </c>
      <c r="J1021" s="328" t="s">
        <v>508</v>
      </c>
      <c r="K1021" s="306" t="s">
        <v>510</v>
      </c>
      <c r="L1021" s="328"/>
      <c r="M1021" s="328"/>
      <c r="N1021" s="306" t="s">
        <v>670</v>
      </c>
      <c r="O1021" s="308" t="s">
        <v>611</v>
      </c>
      <c r="P1021" s="328" t="s">
        <v>519</v>
      </c>
      <c r="Q1021" s="328" t="s">
        <v>530</v>
      </c>
      <c r="R1021" s="328" t="s">
        <v>529</v>
      </c>
      <c r="S1021" s="308" t="s">
        <v>565</v>
      </c>
      <c r="T1021" s="309" t="s">
        <v>1786</v>
      </c>
      <c r="U1021" s="309" t="s">
        <v>377</v>
      </c>
      <c r="V1021" s="309" t="s">
        <v>377</v>
      </c>
      <c r="W1021" s="328" t="s">
        <v>531</v>
      </c>
      <c r="X1021" s="112"/>
      <c r="Y1021" s="112"/>
    </row>
    <row r="1022" spans="1:25" s="262" customFormat="1">
      <c r="A1022" s="179"/>
      <c r="B1022" s="108"/>
      <c r="C1022" s="106"/>
      <c r="D1022" s="106"/>
      <c r="E1022" s="107" t="s">
        <v>534</v>
      </c>
      <c r="F1022" s="108"/>
      <c r="G1022" s="239"/>
      <c r="H1022" s="258"/>
      <c r="I1022" s="258"/>
      <c r="J1022" s="239"/>
      <c r="K1022" s="239"/>
      <c r="L1022" s="239"/>
      <c r="M1022" s="239"/>
      <c r="N1022" s="239"/>
      <c r="O1022" s="239"/>
      <c r="P1022" s="239"/>
      <c r="Q1022" s="239"/>
      <c r="R1022" s="239"/>
      <c r="S1022" s="239"/>
      <c r="T1022" s="239"/>
      <c r="U1022" s="239"/>
      <c r="V1022" s="239"/>
      <c r="W1022" s="239"/>
      <c r="X1022" s="112"/>
      <c r="Y1022" s="112"/>
    </row>
    <row r="1023" spans="1:25" s="262" customFormat="1">
      <c r="A1023" s="179">
        <v>738</v>
      </c>
      <c r="B1023" s="106"/>
      <c r="C1023" s="106">
        <v>1</v>
      </c>
      <c r="D1023" s="106">
        <v>1</v>
      </c>
      <c r="E1023" s="107" t="s">
        <v>156</v>
      </c>
      <c r="F1023" s="108" t="s">
        <v>342</v>
      </c>
      <c r="G1023" s="109">
        <f t="shared" ref="G1023:G1041" si="845">VLOOKUP(E1023,REMU,3,0)</f>
        <v>50</v>
      </c>
      <c r="H1023" s="109">
        <f t="shared" ref="H1023:H1041" si="846">VLOOKUP(E1023,REMU,4,0)</f>
        <v>48.24</v>
      </c>
      <c r="I1023" s="109">
        <f t="shared" ref="I1023:I1041" si="847">VLOOKUP(E1023,REMU,8,0)</f>
        <v>0</v>
      </c>
      <c r="J1023" s="239">
        <f t="shared" ref="J1023:J1041" si="848">VLOOKUP(E1023,REMU,7,0)</f>
        <v>924.69</v>
      </c>
      <c r="K1023" s="109">
        <f t="shared" ref="K1023:K1041" si="849">VLOOKUP(E1023,REMU,10,0)</f>
        <v>5</v>
      </c>
      <c r="L1023" s="109">
        <f t="shared" ref="L1023:L1041" si="850">SUM(G1023:K1023)</f>
        <v>1027.93</v>
      </c>
      <c r="M1023" s="109">
        <f t="shared" ref="M1023:M1041" si="851">VLOOKUP(E1023,REMU,12,0)</f>
        <v>112.65</v>
      </c>
      <c r="N1023" s="109">
        <f t="shared" ref="N1023:N1041" si="852">VLOOKUP(E1023,REMU,13,0)</f>
        <v>100</v>
      </c>
      <c r="O1023" s="109">
        <f t="shared" ref="O1023:O1041" si="853">VLOOKUP(E1023,REMU,19,0)</f>
        <v>120</v>
      </c>
      <c r="P1023" s="109">
        <f t="shared" ref="P1023:P1041" si="854">VLOOKUP(E1023,REMU,16,0)</f>
        <v>174.5</v>
      </c>
      <c r="Q1023" s="109">
        <f t="shared" ref="Q1023:Q1041" si="855">VLOOKUP(E1023,REMU,17,0)</f>
        <v>202.42</v>
      </c>
      <c r="R1023" s="109">
        <f t="shared" ref="R1023:R1041" si="856">VLOOKUP(E1023,REMU,18,0)</f>
        <v>234.81</v>
      </c>
      <c r="S1023" s="109">
        <f t="shared" ref="S1023:S1041" si="857">VLOOKUP(E1023,DSUP,2,FALSE)</f>
        <v>250</v>
      </c>
      <c r="T1023" s="109">
        <f t="shared" ref="T1023:T1041" si="858">IF(F1023="VACANTE",0,VLOOKUP(F1023,HOMO,8,0))</f>
        <v>248.86</v>
      </c>
      <c r="U1023" s="109">
        <f t="shared" ref="U1023:U1041" si="859">IF(F1023="VACANTE",0,VLOOKUP(F1023,HOMO,9,0))</f>
        <v>1200</v>
      </c>
      <c r="V1023" s="109">
        <f t="shared" ref="V1023:V1041" si="860">+IF(D1023=0,0,(VLOOKUP(E1023,CATE,2,0)-L1023-SUM(M1023:U1023)))</f>
        <v>3036.15</v>
      </c>
      <c r="W1023" s="109">
        <f t="shared" ref="W1023:W1041" si="861">+L1023+SUM(M1023:V1023)</f>
        <v>6707.32</v>
      </c>
      <c r="X1023" s="112"/>
      <c r="Y1023" s="112"/>
    </row>
    <row r="1024" spans="1:25" s="262" customFormat="1">
      <c r="A1024" s="179">
        <v>734</v>
      </c>
      <c r="B1024" s="106"/>
      <c r="C1024" s="106">
        <v>1</v>
      </c>
      <c r="D1024" s="106">
        <v>0</v>
      </c>
      <c r="E1024" s="107" t="s">
        <v>161</v>
      </c>
      <c r="F1024" s="108" t="s">
        <v>364</v>
      </c>
      <c r="G1024" s="109">
        <f t="shared" si="845"/>
        <v>50</v>
      </c>
      <c r="H1024" s="109">
        <f t="shared" si="846"/>
        <v>23.41</v>
      </c>
      <c r="I1024" s="109">
        <f t="shared" si="847"/>
        <v>0</v>
      </c>
      <c r="J1024" s="239">
        <f t="shared" si="848"/>
        <v>492.53</v>
      </c>
      <c r="K1024" s="109">
        <f t="shared" si="849"/>
        <v>5</v>
      </c>
      <c r="L1024" s="109">
        <f t="shared" si="850"/>
        <v>570.94000000000005</v>
      </c>
      <c r="M1024" s="109">
        <f t="shared" si="851"/>
        <v>69.180000000000007</v>
      </c>
      <c r="N1024" s="109">
        <f t="shared" si="852"/>
        <v>100</v>
      </c>
      <c r="O1024" s="109">
        <f t="shared" si="853"/>
        <v>105</v>
      </c>
      <c r="P1024" s="109">
        <f t="shared" si="854"/>
        <v>94.43</v>
      </c>
      <c r="Q1024" s="109">
        <f t="shared" si="855"/>
        <v>109.54</v>
      </c>
      <c r="R1024" s="109">
        <f t="shared" si="856"/>
        <v>127.06</v>
      </c>
      <c r="S1024" s="109">
        <f t="shared" si="857"/>
        <v>180</v>
      </c>
      <c r="T1024" s="109">
        <f t="shared" si="858"/>
        <v>0</v>
      </c>
      <c r="U1024" s="109">
        <f t="shared" si="859"/>
        <v>0</v>
      </c>
      <c r="V1024" s="109">
        <f t="shared" si="860"/>
        <v>0</v>
      </c>
      <c r="W1024" s="109">
        <f t="shared" si="861"/>
        <v>1356.15</v>
      </c>
      <c r="X1024" s="112"/>
      <c r="Y1024" s="112"/>
    </row>
    <row r="1025" spans="1:59" s="262" customFormat="1">
      <c r="A1025" s="179">
        <v>740</v>
      </c>
      <c r="B1025" s="106"/>
      <c r="C1025" s="106">
        <v>1</v>
      </c>
      <c r="D1025" s="106">
        <v>1</v>
      </c>
      <c r="E1025" s="107" t="s">
        <v>156</v>
      </c>
      <c r="F1025" s="108" t="s">
        <v>339</v>
      </c>
      <c r="G1025" s="109">
        <f t="shared" si="845"/>
        <v>50</v>
      </c>
      <c r="H1025" s="109">
        <f t="shared" si="846"/>
        <v>48.24</v>
      </c>
      <c r="I1025" s="109">
        <f t="shared" si="847"/>
        <v>0</v>
      </c>
      <c r="J1025" s="239">
        <f t="shared" si="848"/>
        <v>924.69</v>
      </c>
      <c r="K1025" s="109">
        <f t="shared" si="849"/>
        <v>5</v>
      </c>
      <c r="L1025" s="109">
        <f t="shared" si="850"/>
        <v>1027.93</v>
      </c>
      <c r="M1025" s="109">
        <f t="shared" si="851"/>
        <v>112.65</v>
      </c>
      <c r="N1025" s="109">
        <f t="shared" si="852"/>
        <v>100</v>
      </c>
      <c r="O1025" s="109">
        <f t="shared" si="853"/>
        <v>120</v>
      </c>
      <c r="P1025" s="109">
        <f t="shared" si="854"/>
        <v>174.5</v>
      </c>
      <c r="Q1025" s="109">
        <f t="shared" si="855"/>
        <v>202.42</v>
      </c>
      <c r="R1025" s="109">
        <f t="shared" si="856"/>
        <v>234.81</v>
      </c>
      <c r="S1025" s="109">
        <f t="shared" si="857"/>
        <v>250</v>
      </c>
      <c r="T1025" s="109">
        <f t="shared" si="858"/>
        <v>655.53</v>
      </c>
      <c r="U1025" s="109">
        <f t="shared" si="859"/>
        <v>1200</v>
      </c>
      <c r="V1025" s="109">
        <f t="shared" si="860"/>
        <v>2629.48</v>
      </c>
      <c r="W1025" s="109">
        <f t="shared" si="861"/>
        <v>6707.32</v>
      </c>
      <c r="X1025" s="112"/>
      <c r="Y1025" s="112"/>
    </row>
    <row r="1026" spans="1:59" s="262" customFormat="1">
      <c r="A1026" s="179">
        <v>741</v>
      </c>
      <c r="B1026" s="106"/>
      <c r="C1026" s="106">
        <v>1</v>
      </c>
      <c r="D1026" s="106">
        <v>1</v>
      </c>
      <c r="E1026" s="107" t="s">
        <v>156</v>
      </c>
      <c r="F1026" s="108" t="s">
        <v>340</v>
      </c>
      <c r="G1026" s="109">
        <f t="shared" si="845"/>
        <v>50</v>
      </c>
      <c r="H1026" s="109">
        <f t="shared" si="846"/>
        <v>48.24</v>
      </c>
      <c r="I1026" s="109">
        <f t="shared" si="847"/>
        <v>0</v>
      </c>
      <c r="J1026" s="239">
        <f t="shared" si="848"/>
        <v>924.69</v>
      </c>
      <c r="K1026" s="109">
        <f t="shared" si="849"/>
        <v>5</v>
      </c>
      <c r="L1026" s="109">
        <f t="shared" si="850"/>
        <v>1027.93</v>
      </c>
      <c r="M1026" s="109">
        <f t="shared" si="851"/>
        <v>112.65</v>
      </c>
      <c r="N1026" s="109">
        <f t="shared" si="852"/>
        <v>100</v>
      </c>
      <c r="O1026" s="109">
        <f t="shared" si="853"/>
        <v>120</v>
      </c>
      <c r="P1026" s="109">
        <f t="shared" si="854"/>
        <v>174.5</v>
      </c>
      <c r="Q1026" s="109">
        <f t="shared" si="855"/>
        <v>202.42</v>
      </c>
      <c r="R1026" s="109">
        <f t="shared" si="856"/>
        <v>234.81</v>
      </c>
      <c r="S1026" s="109">
        <f t="shared" si="857"/>
        <v>250</v>
      </c>
      <c r="T1026" s="109">
        <f t="shared" si="858"/>
        <v>645.78</v>
      </c>
      <c r="U1026" s="109">
        <f t="shared" si="859"/>
        <v>1200</v>
      </c>
      <c r="V1026" s="109">
        <f t="shared" si="860"/>
        <v>2639.23</v>
      </c>
      <c r="W1026" s="109">
        <f t="shared" si="861"/>
        <v>6707.32</v>
      </c>
      <c r="X1026" s="112"/>
      <c r="Y1026" s="112"/>
    </row>
    <row r="1027" spans="1:59" s="262" customFormat="1">
      <c r="A1027" s="179">
        <v>742</v>
      </c>
      <c r="B1027" s="106"/>
      <c r="C1027" s="106">
        <v>1</v>
      </c>
      <c r="D1027" s="106">
        <v>1</v>
      </c>
      <c r="E1027" s="107" t="s">
        <v>156</v>
      </c>
      <c r="F1027" s="108" t="s">
        <v>774</v>
      </c>
      <c r="G1027" s="109">
        <f t="shared" si="845"/>
        <v>50</v>
      </c>
      <c r="H1027" s="109">
        <f t="shared" si="846"/>
        <v>48.24</v>
      </c>
      <c r="I1027" s="109">
        <f t="shared" si="847"/>
        <v>0</v>
      </c>
      <c r="J1027" s="239">
        <f t="shared" si="848"/>
        <v>924.69</v>
      </c>
      <c r="K1027" s="109">
        <f t="shared" si="849"/>
        <v>5</v>
      </c>
      <c r="L1027" s="109">
        <f t="shared" si="850"/>
        <v>1027.93</v>
      </c>
      <c r="M1027" s="109">
        <f t="shared" si="851"/>
        <v>112.65</v>
      </c>
      <c r="N1027" s="109">
        <f t="shared" si="852"/>
        <v>100</v>
      </c>
      <c r="O1027" s="109">
        <f t="shared" si="853"/>
        <v>120</v>
      </c>
      <c r="P1027" s="109">
        <f t="shared" si="854"/>
        <v>174.5</v>
      </c>
      <c r="Q1027" s="109">
        <f t="shared" si="855"/>
        <v>202.42</v>
      </c>
      <c r="R1027" s="109">
        <f t="shared" si="856"/>
        <v>234.81</v>
      </c>
      <c r="S1027" s="109">
        <f t="shared" si="857"/>
        <v>250</v>
      </c>
      <c r="T1027" s="109">
        <f t="shared" si="858"/>
        <v>642.13</v>
      </c>
      <c r="U1027" s="109">
        <f t="shared" si="859"/>
        <v>1200</v>
      </c>
      <c r="V1027" s="109">
        <f t="shared" si="860"/>
        <v>2642.88</v>
      </c>
      <c r="W1027" s="109">
        <f t="shared" si="861"/>
        <v>6707.32</v>
      </c>
      <c r="X1027" s="112"/>
      <c r="Y1027" s="112"/>
    </row>
    <row r="1028" spans="1:59" s="262" customFormat="1">
      <c r="A1028" s="179">
        <v>743</v>
      </c>
      <c r="B1028" s="106"/>
      <c r="C1028" s="106">
        <v>1</v>
      </c>
      <c r="D1028" s="106">
        <v>1</v>
      </c>
      <c r="E1028" s="107" t="s">
        <v>156</v>
      </c>
      <c r="F1028" s="108" t="s">
        <v>1523</v>
      </c>
      <c r="G1028" s="109">
        <f t="shared" si="845"/>
        <v>50</v>
      </c>
      <c r="H1028" s="109">
        <f t="shared" si="846"/>
        <v>48.24</v>
      </c>
      <c r="I1028" s="109">
        <f t="shared" si="847"/>
        <v>0</v>
      </c>
      <c r="J1028" s="239">
        <f t="shared" si="848"/>
        <v>924.69</v>
      </c>
      <c r="K1028" s="109">
        <f t="shared" si="849"/>
        <v>5</v>
      </c>
      <c r="L1028" s="109">
        <f t="shared" si="850"/>
        <v>1027.93</v>
      </c>
      <c r="M1028" s="109">
        <f t="shared" si="851"/>
        <v>112.65</v>
      </c>
      <c r="N1028" s="109">
        <f t="shared" si="852"/>
        <v>100</v>
      </c>
      <c r="O1028" s="109">
        <f t="shared" si="853"/>
        <v>120</v>
      </c>
      <c r="P1028" s="109">
        <f t="shared" si="854"/>
        <v>174.5</v>
      </c>
      <c r="Q1028" s="109">
        <f t="shared" si="855"/>
        <v>202.42</v>
      </c>
      <c r="R1028" s="109">
        <f t="shared" si="856"/>
        <v>234.81</v>
      </c>
      <c r="S1028" s="109">
        <f t="shared" si="857"/>
        <v>250</v>
      </c>
      <c r="T1028" s="109">
        <f t="shared" si="858"/>
        <v>634.54</v>
      </c>
      <c r="U1028" s="109">
        <f t="shared" si="859"/>
        <v>1200</v>
      </c>
      <c r="V1028" s="109">
        <f t="shared" si="860"/>
        <v>2650.47</v>
      </c>
      <c r="W1028" s="109">
        <f t="shared" si="861"/>
        <v>6707.32</v>
      </c>
      <c r="X1028" s="112"/>
      <c r="Y1028" s="112"/>
    </row>
    <row r="1029" spans="1:59" s="262" customFormat="1">
      <c r="A1029" s="179">
        <v>744</v>
      </c>
      <c r="B1029" s="106"/>
      <c r="C1029" s="106">
        <v>1</v>
      </c>
      <c r="D1029" s="106">
        <v>1</v>
      </c>
      <c r="E1029" s="107" t="s">
        <v>156</v>
      </c>
      <c r="F1029" s="108" t="s">
        <v>1581</v>
      </c>
      <c r="G1029" s="109">
        <f t="shared" si="845"/>
        <v>50</v>
      </c>
      <c r="H1029" s="109">
        <f t="shared" si="846"/>
        <v>48.24</v>
      </c>
      <c r="I1029" s="109">
        <f t="shared" si="847"/>
        <v>0</v>
      </c>
      <c r="J1029" s="239">
        <f t="shared" si="848"/>
        <v>924.69</v>
      </c>
      <c r="K1029" s="109">
        <f t="shared" si="849"/>
        <v>5</v>
      </c>
      <c r="L1029" s="109">
        <f t="shared" si="850"/>
        <v>1027.93</v>
      </c>
      <c r="M1029" s="109">
        <f t="shared" si="851"/>
        <v>112.65</v>
      </c>
      <c r="N1029" s="109">
        <f t="shared" si="852"/>
        <v>100</v>
      </c>
      <c r="O1029" s="109">
        <f t="shared" si="853"/>
        <v>120</v>
      </c>
      <c r="P1029" s="109">
        <f t="shared" si="854"/>
        <v>174.5</v>
      </c>
      <c r="Q1029" s="109">
        <f t="shared" si="855"/>
        <v>202.42</v>
      </c>
      <c r="R1029" s="109">
        <f t="shared" si="856"/>
        <v>234.81</v>
      </c>
      <c r="S1029" s="109">
        <f t="shared" si="857"/>
        <v>250</v>
      </c>
      <c r="T1029" s="109">
        <f t="shared" si="858"/>
        <v>655.53</v>
      </c>
      <c r="U1029" s="109">
        <f t="shared" si="859"/>
        <v>1200</v>
      </c>
      <c r="V1029" s="109">
        <f t="shared" si="860"/>
        <v>2629.48</v>
      </c>
      <c r="W1029" s="109">
        <f t="shared" si="861"/>
        <v>6707.32</v>
      </c>
      <c r="X1029" s="112"/>
      <c r="Y1029" s="112"/>
    </row>
    <row r="1030" spans="1:59" s="262" customFormat="1">
      <c r="A1030" s="179">
        <v>746</v>
      </c>
      <c r="B1030" s="106"/>
      <c r="C1030" s="106">
        <v>1</v>
      </c>
      <c r="D1030" s="106">
        <v>1</v>
      </c>
      <c r="E1030" s="107" t="s">
        <v>156</v>
      </c>
      <c r="F1030" s="108" t="s">
        <v>804</v>
      </c>
      <c r="G1030" s="109">
        <f t="shared" si="845"/>
        <v>50</v>
      </c>
      <c r="H1030" s="109">
        <f t="shared" si="846"/>
        <v>48.24</v>
      </c>
      <c r="I1030" s="109">
        <f t="shared" si="847"/>
        <v>0</v>
      </c>
      <c r="J1030" s="239">
        <f t="shared" si="848"/>
        <v>924.69</v>
      </c>
      <c r="K1030" s="109">
        <f t="shared" si="849"/>
        <v>5</v>
      </c>
      <c r="L1030" s="109">
        <f t="shared" si="850"/>
        <v>1027.93</v>
      </c>
      <c r="M1030" s="109">
        <f t="shared" si="851"/>
        <v>112.65</v>
      </c>
      <c r="N1030" s="109">
        <f t="shared" si="852"/>
        <v>100</v>
      </c>
      <c r="O1030" s="109">
        <f t="shared" si="853"/>
        <v>120</v>
      </c>
      <c r="P1030" s="109">
        <f t="shared" si="854"/>
        <v>174.5</v>
      </c>
      <c r="Q1030" s="109">
        <f t="shared" si="855"/>
        <v>202.42</v>
      </c>
      <c r="R1030" s="109">
        <f t="shared" si="856"/>
        <v>234.81</v>
      </c>
      <c r="S1030" s="109">
        <f t="shared" si="857"/>
        <v>250</v>
      </c>
      <c r="T1030" s="109">
        <f t="shared" si="858"/>
        <v>634.54</v>
      </c>
      <c r="U1030" s="109">
        <f t="shared" si="859"/>
        <v>1200</v>
      </c>
      <c r="V1030" s="109">
        <f t="shared" si="860"/>
        <v>2650.47</v>
      </c>
      <c r="W1030" s="109">
        <f t="shared" si="861"/>
        <v>6707.32</v>
      </c>
      <c r="X1030" s="112"/>
      <c r="Y1030" s="112"/>
    </row>
    <row r="1031" spans="1:59" s="262" customFormat="1">
      <c r="A1031" s="179">
        <v>562</v>
      </c>
      <c r="B1031" s="106"/>
      <c r="C1031" s="106">
        <v>1</v>
      </c>
      <c r="D1031" s="106">
        <v>0</v>
      </c>
      <c r="E1031" s="107" t="s">
        <v>161</v>
      </c>
      <c r="F1031" s="111" t="s">
        <v>364</v>
      </c>
      <c r="G1031" s="109">
        <f t="shared" si="845"/>
        <v>50</v>
      </c>
      <c r="H1031" s="109">
        <f t="shared" si="846"/>
        <v>23.41</v>
      </c>
      <c r="I1031" s="109">
        <f t="shared" si="847"/>
        <v>0</v>
      </c>
      <c r="J1031" s="239">
        <f t="shared" si="848"/>
        <v>492.53</v>
      </c>
      <c r="K1031" s="109">
        <f t="shared" si="849"/>
        <v>5</v>
      </c>
      <c r="L1031" s="109">
        <f t="shared" si="850"/>
        <v>570.94000000000005</v>
      </c>
      <c r="M1031" s="109">
        <f t="shared" si="851"/>
        <v>69.180000000000007</v>
      </c>
      <c r="N1031" s="109">
        <f t="shared" si="852"/>
        <v>100</v>
      </c>
      <c r="O1031" s="109">
        <f t="shared" si="853"/>
        <v>105</v>
      </c>
      <c r="P1031" s="109">
        <f t="shared" si="854"/>
        <v>94.43</v>
      </c>
      <c r="Q1031" s="109">
        <f t="shared" si="855"/>
        <v>109.54</v>
      </c>
      <c r="R1031" s="109">
        <f t="shared" si="856"/>
        <v>127.06</v>
      </c>
      <c r="S1031" s="109">
        <f t="shared" si="857"/>
        <v>180</v>
      </c>
      <c r="T1031" s="109">
        <f t="shared" si="858"/>
        <v>0</v>
      </c>
      <c r="U1031" s="109">
        <f t="shared" si="859"/>
        <v>0</v>
      </c>
      <c r="V1031" s="109">
        <f t="shared" si="860"/>
        <v>0</v>
      </c>
      <c r="W1031" s="109">
        <f t="shared" si="861"/>
        <v>1356.15</v>
      </c>
      <c r="X1031" s="112"/>
      <c r="Y1031" s="112"/>
    </row>
    <row r="1032" spans="1:59" s="262" customFormat="1">
      <c r="A1032" s="179">
        <v>748</v>
      </c>
      <c r="B1032" s="106"/>
      <c r="C1032" s="106">
        <v>1</v>
      </c>
      <c r="D1032" s="106">
        <v>1</v>
      </c>
      <c r="E1032" s="107" t="s">
        <v>163</v>
      </c>
      <c r="F1032" s="108" t="s">
        <v>915</v>
      </c>
      <c r="G1032" s="109">
        <f t="shared" si="845"/>
        <v>50</v>
      </c>
      <c r="H1032" s="109">
        <f t="shared" si="846"/>
        <v>39.31</v>
      </c>
      <c r="I1032" s="109">
        <f t="shared" si="847"/>
        <v>0</v>
      </c>
      <c r="J1032" s="239">
        <f t="shared" si="848"/>
        <v>785.63</v>
      </c>
      <c r="K1032" s="109">
        <f t="shared" si="849"/>
        <v>5</v>
      </c>
      <c r="L1032" s="109">
        <f t="shared" si="850"/>
        <v>879.94</v>
      </c>
      <c r="M1032" s="109">
        <f t="shared" si="851"/>
        <v>95.75</v>
      </c>
      <c r="N1032" s="109">
        <f t="shared" si="852"/>
        <v>100</v>
      </c>
      <c r="O1032" s="109">
        <f t="shared" si="853"/>
        <v>110</v>
      </c>
      <c r="P1032" s="109">
        <f t="shared" si="854"/>
        <v>148.12</v>
      </c>
      <c r="Q1032" s="109">
        <f t="shared" si="855"/>
        <v>171.82</v>
      </c>
      <c r="R1032" s="109">
        <f t="shared" si="856"/>
        <v>199.31</v>
      </c>
      <c r="S1032" s="109">
        <f t="shared" si="857"/>
        <v>210</v>
      </c>
      <c r="T1032" s="109">
        <f t="shared" si="858"/>
        <v>257.01</v>
      </c>
      <c r="U1032" s="109">
        <f t="shared" si="859"/>
        <v>580</v>
      </c>
      <c r="V1032" s="109">
        <f t="shared" si="860"/>
        <v>256.05</v>
      </c>
      <c r="W1032" s="109">
        <f t="shared" si="861"/>
        <v>3008</v>
      </c>
      <c r="X1032" s="112"/>
      <c r="Y1032" s="112"/>
    </row>
    <row r="1033" spans="1:59" s="262" customFormat="1">
      <c r="A1033" s="179">
        <v>736</v>
      </c>
      <c r="B1033" s="106"/>
      <c r="C1033" s="106">
        <v>1</v>
      </c>
      <c r="D1033" s="106">
        <v>0</v>
      </c>
      <c r="E1033" s="107" t="s">
        <v>161</v>
      </c>
      <c r="F1033" s="262" t="s">
        <v>364</v>
      </c>
      <c r="G1033" s="109">
        <f>VLOOKUP(E1033,REMU,3,0)</f>
        <v>50</v>
      </c>
      <c r="H1033" s="109">
        <f>VLOOKUP(E1033,REMU,4,0)</f>
        <v>23.41</v>
      </c>
      <c r="I1033" s="109">
        <f>VLOOKUP(E1033,REMU,8,0)</f>
        <v>0</v>
      </c>
      <c r="J1033" s="239">
        <f>VLOOKUP(E1033,REMU,7,0)</f>
        <v>492.53</v>
      </c>
      <c r="K1033" s="109">
        <f>VLOOKUP(E1033,REMU,10,0)</f>
        <v>5</v>
      </c>
      <c r="L1033" s="109">
        <f>SUM(G1033:K1033)</f>
        <v>570.94000000000005</v>
      </c>
      <c r="M1033" s="109">
        <f>VLOOKUP(E1033,REMU,12,0)</f>
        <v>69.180000000000007</v>
      </c>
      <c r="N1033" s="109">
        <f>VLOOKUP(E1033,REMU,13,0)</f>
        <v>100</v>
      </c>
      <c r="O1033" s="109">
        <f>VLOOKUP(E1033,REMU,19,0)</f>
        <v>105</v>
      </c>
      <c r="P1033" s="109">
        <f>VLOOKUP(E1033,REMU,16,0)</f>
        <v>94.43</v>
      </c>
      <c r="Q1033" s="109">
        <f>VLOOKUP(E1033,REMU,17,0)</f>
        <v>109.54</v>
      </c>
      <c r="R1033" s="109">
        <f>VLOOKUP(E1033,REMU,18,0)</f>
        <v>127.06</v>
      </c>
      <c r="S1033" s="109">
        <f>VLOOKUP(E1033,DSUP,2,FALSE)</f>
        <v>180</v>
      </c>
      <c r="T1033" s="109">
        <f>IF(F1033="VACANTE",0,VLOOKUP(F1033,HOMO,8,0))</f>
        <v>0</v>
      </c>
      <c r="U1033" s="109">
        <f>IF(F1033="VACANTE",0,VLOOKUP(F1033,HOMO,9,0))</f>
        <v>0</v>
      </c>
      <c r="V1033" s="109">
        <f t="shared" si="860"/>
        <v>0</v>
      </c>
      <c r="W1033" s="109">
        <f>+L1033+SUM(M1033:V1033)</f>
        <v>1356.15</v>
      </c>
      <c r="X1033" s="112"/>
      <c r="Y1033" s="112"/>
    </row>
    <row r="1034" spans="1:59" s="262" customFormat="1">
      <c r="A1034" s="179">
        <v>570</v>
      </c>
      <c r="B1034" s="106"/>
      <c r="C1034" s="106">
        <v>1</v>
      </c>
      <c r="D1034" s="106">
        <v>1</v>
      </c>
      <c r="E1034" s="107" t="s">
        <v>156</v>
      </c>
      <c r="F1034" s="108" t="s">
        <v>1007</v>
      </c>
      <c r="G1034" s="109">
        <f t="shared" si="845"/>
        <v>50</v>
      </c>
      <c r="H1034" s="109">
        <f t="shared" si="846"/>
        <v>48.24</v>
      </c>
      <c r="I1034" s="109">
        <f t="shared" si="847"/>
        <v>0</v>
      </c>
      <c r="J1034" s="239">
        <f t="shared" si="848"/>
        <v>924.69</v>
      </c>
      <c r="K1034" s="109">
        <f t="shared" si="849"/>
        <v>5</v>
      </c>
      <c r="L1034" s="109">
        <f t="shared" si="850"/>
        <v>1027.93</v>
      </c>
      <c r="M1034" s="109">
        <f t="shared" si="851"/>
        <v>112.65</v>
      </c>
      <c r="N1034" s="109">
        <f t="shared" si="852"/>
        <v>100</v>
      </c>
      <c r="O1034" s="109">
        <f t="shared" si="853"/>
        <v>120</v>
      </c>
      <c r="P1034" s="109">
        <f t="shared" si="854"/>
        <v>174.5</v>
      </c>
      <c r="Q1034" s="109">
        <f t="shared" si="855"/>
        <v>202.42</v>
      </c>
      <c r="R1034" s="109">
        <f t="shared" si="856"/>
        <v>234.81</v>
      </c>
      <c r="S1034" s="109">
        <f t="shared" si="857"/>
        <v>250</v>
      </c>
      <c r="T1034" s="109">
        <f t="shared" si="858"/>
        <v>254.22</v>
      </c>
      <c r="U1034" s="109">
        <f t="shared" si="859"/>
        <v>580</v>
      </c>
      <c r="V1034" s="109">
        <f t="shared" si="860"/>
        <v>3650.79</v>
      </c>
      <c r="W1034" s="109">
        <f t="shared" si="861"/>
        <v>6707.32</v>
      </c>
      <c r="X1034" s="112"/>
      <c r="Y1034" s="112"/>
    </row>
    <row r="1035" spans="1:59" s="262" customFormat="1">
      <c r="A1035" s="180">
        <v>505</v>
      </c>
      <c r="B1035" s="110"/>
      <c r="C1035" s="106">
        <v>1</v>
      </c>
      <c r="D1035" s="106">
        <v>1</v>
      </c>
      <c r="E1035" s="107" t="s">
        <v>160</v>
      </c>
      <c r="F1035" s="108" t="s">
        <v>1119</v>
      </c>
      <c r="G1035" s="109">
        <f t="shared" si="845"/>
        <v>50</v>
      </c>
      <c r="H1035" s="109">
        <f t="shared" si="846"/>
        <v>32.17</v>
      </c>
      <c r="I1035" s="109">
        <f t="shared" si="847"/>
        <v>0</v>
      </c>
      <c r="J1035" s="239">
        <f t="shared" si="848"/>
        <v>587.77</v>
      </c>
      <c r="K1035" s="109">
        <f t="shared" si="849"/>
        <v>5</v>
      </c>
      <c r="L1035" s="109">
        <f t="shared" si="850"/>
        <v>674.94</v>
      </c>
      <c r="M1035" s="109">
        <f t="shared" si="851"/>
        <v>81.39</v>
      </c>
      <c r="N1035" s="109">
        <f t="shared" si="852"/>
        <v>100</v>
      </c>
      <c r="O1035" s="109">
        <f t="shared" si="853"/>
        <v>110</v>
      </c>
      <c r="P1035" s="109">
        <f t="shared" si="854"/>
        <v>113.02</v>
      </c>
      <c r="Q1035" s="109">
        <f t="shared" si="855"/>
        <v>131.11000000000001</v>
      </c>
      <c r="R1035" s="109">
        <f t="shared" si="856"/>
        <v>152.08000000000001</v>
      </c>
      <c r="S1035" s="109">
        <f t="shared" si="857"/>
        <v>210</v>
      </c>
      <c r="T1035" s="109">
        <f t="shared" si="858"/>
        <v>0</v>
      </c>
      <c r="U1035" s="109">
        <f t="shared" si="859"/>
        <v>560</v>
      </c>
      <c r="V1035" s="109">
        <f t="shared" si="860"/>
        <v>875.46</v>
      </c>
      <c r="W1035" s="109">
        <f t="shared" si="861"/>
        <v>3008</v>
      </c>
      <c r="X1035" s="112"/>
      <c r="Y1035" s="112"/>
    </row>
    <row r="1036" spans="1:59" s="262" customFormat="1">
      <c r="A1036" s="179">
        <v>777</v>
      </c>
      <c r="B1036" s="106"/>
      <c r="C1036" s="106">
        <v>1</v>
      </c>
      <c r="D1036" s="106">
        <v>1</v>
      </c>
      <c r="E1036" s="107" t="s">
        <v>160</v>
      </c>
      <c r="F1036" s="108" t="s">
        <v>447</v>
      </c>
      <c r="G1036" s="109">
        <f t="shared" si="845"/>
        <v>50</v>
      </c>
      <c r="H1036" s="109">
        <f t="shared" si="846"/>
        <v>32.17</v>
      </c>
      <c r="I1036" s="109">
        <f t="shared" si="847"/>
        <v>0</v>
      </c>
      <c r="J1036" s="239">
        <f t="shared" si="848"/>
        <v>587.77</v>
      </c>
      <c r="K1036" s="109">
        <f t="shared" si="849"/>
        <v>5</v>
      </c>
      <c r="L1036" s="109">
        <f t="shared" si="850"/>
        <v>674.94</v>
      </c>
      <c r="M1036" s="109">
        <f t="shared" si="851"/>
        <v>81.39</v>
      </c>
      <c r="N1036" s="109">
        <f t="shared" si="852"/>
        <v>100</v>
      </c>
      <c r="O1036" s="109">
        <f t="shared" si="853"/>
        <v>110</v>
      </c>
      <c r="P1036" s="109">
        <f t="shared" si="854"/>
        <v>113.02</v>
      </c>
      <c r="Q1036" s="109">
        <f t="shared" si="855"/>
        <v>131.11000000000001</v>
      </c>
      <c r="R1036" s="109">
        <f t="shared" si="856"/>
        <v>152.08000000000001</v>
      </c>
      <c r="S1036" s="109">
        <f t="shared" si="857"/>
        <v>210</v>
      </c>
      <c r="T1036" s="109">
        <f t="shared" si="858"/>
        <v>0</v>
      </c>
      <c r="U1036" s="109">
        <f t="shared" si="859"/>
        <v>560</v>
      </c>
      <c r="V1036" s="109">
        <f t="shared" si="860"/>
        <v>875.46</v>
      </c>
      <c r="W1036" s="109">
        <f t="shared" si="861"/>
        <v>3008</v>
      </c>
      <c r="X1036" s="112"/>
      <c r="Y1036" s="112"/>
    </row>
    <row r="1037" spans="1:59" s="262" customFormat="1">
      <c r="A1037" s="179">
        <v>28</v>
      </c>
      <c r="B1037" s="106"/>
      <c r="C1037" s="106">
        <v>1</v>
      </c>
      <c r="D1037" s="106">
        <v>0</v>
      </c>
      <c r="E1037" s="107" t="s">
        <v>161</v>
      </c>
      <c r="F1037" s="111" t="s">
        <v>364</v>
      </c>
      <c r="G1037" s="109">
        <f t="shared" si="845"/>
        <v>50</v>
      </c>
      <c r="H1037" s="109">
        <f t="shared" si="846"/>
        <v>23.41</v>
      </c>
      <c r="I1037" s="109">
        <f t="shared" si="847"/>
        <v>0</v>
      </c>
      <c r="J1037" s="239">
        <f t="shared" si="848"/>
        <v>492.53</v>
      </c>
      <c r="K1037" s="109">
        <f t="shared" si="849"/>
        <v>5</v>
      </c>
      <c r="L1037" s="109">
        <f t="shared" si="850"/>
        <v>570.94000000000005</v>
      </c>
      <c r="M1037" s="109">
        <f t="shared" si="851"/>
        <v>69.180000000000007</v>
      </c>
      <c r="N1037" s="109">
        <f t="shared" si="852"/>
        <v>100</v>
      </c>
      <c r="O1037" s="109">
        <f t="shared" si="853"/>
        <v>105</v>
      </c>
      <c r="P1037" s="109">
        <f t="shared" si="854"/>
        <v>94.43</v>
      </c>
      <c r="Q1037" s="109">
        <f t="shared" si="855"/>
        <v>109.54</v>
      </c>
      <c r="R1037" s="109">
        <f t="shared" si="856"/>
        <v>127.06</v>
      </c>
      <c r="S1037" s="109">
        <f t="shared" si="857"/>
        <v>180</v>
      </c>
      <c r="T1037" s="109">
        <f t="shared" si="858"/>
        <v>0</v>
      </c>
      <c r="U1037" s="109">
        <f t="shared" si="859"/>
        <v>0</v>
      </c>
      <c r="V1037" s="109">
        <f t="shared" si="860"/>
        <v>0</v>
      </c>
      <c r="W1037" s="109">
        <f t="shared" si="861"/>
        <v>1356.15</v>
      </c>
      <c r="X1037" s="112"/>
      <c r="Y1037" s="112"/>
    </row>
    <row r="1038" spans="1:59" s="262" customFormat="1">
      <c r="A1038" s="179">
        <v>964</v>
      </c>
      <c r="B1038" s="106"/>
      <c r="C1038" s="106">
        <v>1</v>
      </c>
      <c r="D1038" s="106">
        <v>1</v>
      </c>
      <c r="E1038" s="107" t="s">
        <v>160</v>
      </c>
      <c r="F1038" s="108" t="s">
        <v>446</v>
      </c>
      <c r="G1038" s="109">
        <f t="shared" si="845"/>
        <v>50</v>
      </c>
      <c r="H1038" s="109">
        <f t="shared" si="846"/>
        <v>32.17</v>
      </c>
      <c r="I1038" s="109">
        <f t="shared" si="847"/>
        <v>0</v>
      </c>
      <c r="J1038" s="239">
        <f t="shared" si="848"/>
        <v>587.77</v>
      </c>
      <c r="K1038" s="109">
        <f t="shared" si="849"/>
        <v>5</v>
      </c>
      <c r="L1038" s="109">
        <f t="shared" si="850"/>
        <v>674.94</v>
      </c>
      <c r="M1038" s="109">
        <f t="shared" si="851"/>
        <v>81.39</v>
      </c>
      <c r="N1038" s="109">
        <f t="shared" si="852"/>
        <v>100</v>
      </c>
      <c r="O1038" s="109">
        <f t="shared" si="853"/>
        <v>110</v>
      </c>
      <c r="P1038" s="109">
        <f t="shared" si="854"/>
        <v>113.02</v>
      </c>
      <c r="Q1038" s="109">
        <f t="shared" si="855"/>
        <v>131.11000000000001</v>
      </c>
      <c r="R1038" s="109">
        <f t="shared" si="856"/>
        <v>152.08000000000001</v>
      </c>
      <c r="S1038" s="109">
        <f t="shared" si="857"/>
        <v>210</v>
      </c>
      <c r="T1038" s="109">
        <f t="shared" si="858"/>
        <v>0</v>
      </c>
      <c r="U1038" s="109">
        <f t="shared" si="859"/>
        <v>560</v>
      </c>
      <c r="V1038" s="109">
        <f t="shared" si="860"/>
        <v>875.46</v>
      </c>
      <c r="W1038" s="109">
        <f t="shared" si="861"/>
        <v>3008</v>
      </c>
      <c r="X1038" s="112"/>
      <c r="Y1038" s="112"/>
    </row>
    <row r="1039" spans="1:59" s="262" customFormat="1">
      <c r="A1039" s="179">
        <v>963</v>
      </c>
      <c r="B1039" s="106"/>
      <c r="C1039" s="106">
        <v>1</v>
      </c>
      <c r="D1039" s="106">
        <v>1</v>
      </c>
      <c r="E1039" s="107" t="s">
        <v>160</v>
      </c>
      <c r="F1039" s="108" t="s">
        <v>585</v>
      </c>
      <c r="G1039" s="109">
        <f t="shared" si="845"/>
        <v>50</v>
      </c>
      <c r="H1039" s="109">
        <f t="shared" si="846"/>
        <v>32.17</v>
      </c>
      <c r="I1039" s="109">
        <f t="shared" si="847"/>
        <v>0</v>
      </c>
      <c r="J1039" s="239">
        <f t="shared" si="848"/>
        <v>587.77</v>
      </c>
      <c r="K1039" s="109">
        <f t="shared" si="849"/>
        <v>5</v>
      </c>
      <c r="L1039" s="109">
        <f t="shared" si="850"/>
        <v>674.94</v>
      </c>
      <c r="M1039" s="109">
        <f t="shared" si="851"/>
        <v>81.39</v>
      </c>
      <c r="N1039" s="109">
        <f t="shared" si="852"/>
        <v>100</v>
      </c>
      <c r="O1039" s="109">
        <f t="shared" si="853"/>
        <v>110</v>
      </c>
      <c r="P1039" s="109">
        <f t="shared" si="854"/>
        <v>113.02</v>
      </c>
      <c r="Q1039" s="109">
        <f t="shared" si="855"/>
        <v>131.11000000000001</v>
      </c>
      <c r="R1039" s="109">
        <f t="shared" si="856"/>
        <v>152.08000000000001</v>
      </c>
      <c r="S1039" s="109">
        <f t="shared" si="857"/>
        <v>210</v>
      </c>
      <c r="T1039" s="109">
        <f t="shared" si="858"/>
        <v>0</v>
      </c>
      <c r="U1039" s="109">
        <f t="shared" si="859"/>
        <v>140</v>
      </c>
      <c r="V1039" s="109">
        <f t="shared" si="860"/>
        <v>1295.46</v>
      </c>
      <c r="W1039" s="109">
        <f t="shared" si="861"/>
        <v>3008</v>
      </c>
      <c r="X1039" s="112"/>
      <c r="Y1039" s="112"/>
    </row>
    <row r="1040" spans="1:59" s="262" customFormat="1">
      <c r="A1040" s="179">
        <v>820</v>
      </c>
      <c r="B1040" s="106"/>
      <c r="C1040" s="106">
        <v>1</v>
      </c>
      <c r="D1040" s="106">
        <v>0</v>
      </c>
      <c r="E1040" s="107" t="s">
        <v>164</v>
      </c>
      <c r="F1040" s="108" t="s">
        <v>364</v>
      </c>
      <c r="G1040" s="109">
        <f t="shared" si="845"/>
        <v>50</v>
      </c>
      <c r="H1040" s="109">
        <f t="shared" si="846"/>
        <v>28.15</v>
      </c>
      <c r="I1040" s="109">
        <f t="shared" si="847"/>
        <v>0</v>
      </c>
      <c r="J1040" s="239">
        <f t="shared" si="848"/>
        <v>680.79</v>
      </c>
      <c r="K1040" s="109">
        <f t="shared" si="849"/>
        <v>5</v>
      </c>
      <c r="L1040" s="109">
        <f t="shared" si="850"/>
        <v>763.94</v>
      </c>
      <c r="M1040" s="109">
        <f t="shared" si="851"/>
        <v>81.39</v>
      </c>
      <c r="N1040" s="109">
        <f t="shared" si="852"/>
        <v>100</v>
      </c>
      <c r="O1040" s="109">
        <f t="shared" si="853"/>
        <v>105</v>
      </c>
      <c r="P1040" s="109">
        <f t="shared" si="854"/>
        <v>127.26</v>
      </c>
      <c r="Q1040" s="109">
        <f t="shared" si="855"/>
        <v>147.62</v>
      </c>
      <c r="R1040" s="109">
        <f t="shared" si="856"/>
        <v>171.24</v>
      </c>
      <c r="S1040" s="109">
        <f t="shared" si="857"/>
        <v>180</v>
      </c>
      <c r="T1040" s="109">
        <f t="shared" si="858"/>
        <v>0</v>
      </c>
      <c r="U1040" s="109">
        <f t="shared" si="859"/>
        <v>0</v>
      </c>
      <c r="V1040" s="109">
        <f t="shared" si="860"/>
        <v>0</v>
      </c>
      <c r="W1040" s="109">
        <f t="shared" si="861"/>
        <v>1676.45</v>
      </c>
      <c r="X1040" s="112"/>
      <c r="Y1040" s="112"/>
      <c r="AX1040" s="235"/>
      <c r="AY1040" s="236"/>
      <c r="AZ1040" s="236"/>
      <c r="BA1040" s="252"/>
      <c r="BB1040" s="253"/>
      <c r="BC1040" s="236"/>
      <c r="BD1040" s="235"/>
      <c r="BE1040" s="235"/>
      <c r="BF1040" s="236"/>
      <c r="BG1040" s="236"/>
    </row>
    <row r="1041" spans="1:25" s="262" customFormat="1">
      <c r="A1041" s="180">
        <v>767</v>
      </c>
      <c r="B1041" s="110"/>
      <c r="C1041" s="106">
        <v>1</v>
      </c>
      <c r="D1041" s="106">
        <v>1</v>
      </c>
      <c r="E1041" s="107" t="s">
        <v>644</v>
      </c>
      <c r="F1041" s="108" t="s">
        <v>1361</v>
      </c>
      <c r="G1041" s="109">
        <f t="shared" si="845"/>
        <v>25</v>
      </c>
      <c r="H1041" s="109">
        <f t="shared" si="846"/>
        <v>14.37</v>
      </c>
      <c r="I1041" s="109">
        <f t="shared" si="847"/>
        <v>0</v>
      </c>
      <c r="J1041" s="239">
        <f t="shared" si="848"/>
        <v>343.6</v>
      </c>
      <c r="K1041" s="109">
        <f t="shared" si="849"/>
        <v>0</v>
      </c>
      <c r="L1041" s="109">
        <f t="shared" si="850"/>
        <v>382.97</v>
      </c>
      <c r="M1041" s="109">
        <f t="shared" si="851"/>
        <v>40.700000000000003</v>
      </c>
      <c r="N1041" s="109">
        <f t="shared" si="852"/>
        <v>100</v>
      </c>
      <c r="O1041" s="109">
        <f t="shared" si="853"/>
        <v>30</v>
      </c>
      <c r="P1041" s="109">
        <f t="shared" si="854"/>
        <v>63.79</v>
      </c>
      <c r="Q1041" s="109">
        <f t="shared" si="855"/>
        <v>74</v>
      </c>
      <c r="R1041" s="109">
        <f t="shared" si="856"/>
        <v>85.84</v>
      </c>
      <c r="S1041" s="109">
        <f t="shared" si="857"/>
        <v>80</v>
      </c>
      <c r="T1041" s="109">
        <f t="shared" si="858"/>
        <v>29.34</v>
      </c>
      <c r="U1041" s="109">
        <f t="shared" si="859"/>
        <v>140</v>
      </c>
      <c r="V1041" s="109">
        <f t="shared" si="860"/>
        <v>-22.64</v>
      </c>
      <c r="W1041" s="109">
        <f t="shared" si="861"/>
        <v>1004</v>
      </c>
      <c r="X1041" s="112"/>
      <c r="Y1041" s="112"/>
    </row>
    <row r="1042" spans="1:25" s="262" customFormat="1">
      <c r="A1042" s="179"/>
      <c r="B1042" s="108"/>
      <c r="C1042" s="106">
        <f>SUM(C1023:C1041)</f>
        <v>19</v>
      </c>
      <c r="D1042" s="106">
        <f>COUNTIF(D1023:D1041,"1")</f>
        <v>14</v>
      </c>
      <c r="E1042" s="106"/>
      <c r="F1042" s="106" t="s">
        <v>545</v>
      </c>
      <c r="G1042" s="239">
        <f t="shared" ref="G1042:W1042" si="862">SUM(G1023:G1041)</f>
        <v>925</v>
      </c>
      <c r="H1042" s="239">
        <f t="shared" si="862"/>
        <v>690.07</v>
      </c>
      <c r="I1042" s="239">
        <f t="shared" si="862"/>
        <v>0</v>
      </c>
      <c r="J1042" s="239">
        <f t="shared" si="862"/>
        <v>13528.74</v>
      </c>
      <c r="K1042" s="239">
        <f t="shared" si="862"/>
        <v>90</v>
      </c>
      <c r="L1042" s="239">
        <f t="shared" si="862"/>
        <v>15233.81</v>
      </c>
      <c r="M1042" s="239">
        <f t="shared" si="862"/>
        <v>1721.32</v>
      </c>
      <c r="N1042" s="239">
        <f t="shared" si="862"/>
        <v>1900</v>
      </c>
      <c r="O1042" s="239">
        <f t="shared" si="862"/>
        <v>2065</v>
      </c>
      <c r="P1042" s="239">
        <f t="shared" si="862"/>
        <v>2564.9699999999998</v>
      </c>
      <c r="Q1042" s="239">
        <f t="shared" si="862"/>
        <v>2975.4</v>
      </c>
      <c r="R1042" s="239">
        <f t="shared" si="862"/>
        <v>3451.43</v>
      </c>
      <c r="S1042" s="239">
        <f t="shared" si="862"/>
        <v>4030</v>
      </c>
      <c r="T1042" s="239">
        <f t="shared" si="862"/>
        <v>4657.4799999999996</v>
      </c>
      <c r="U1042" s="239">
        <f t="shared" si="862"/>
        <v>11520</v>
      </c>
      <c r="V1042" s="239">
        <f t="shared" si="862"/>
        <v>26684.2</v>
      </c>
      <c r="W1042" s="239">
        <f t="shared" si="862"/>
        <v>76803.61</v>
      </c>
      <c r="X1042" s="112"/>
      <c r="Y1042" s="112"/>
    </row>
    <row r="1043" spans="1:25" s="226" customFormat="1" ht="18.75">
      <c r="A1043" s="295" t="s">
        <v>98</v>
      </c>
      <c r="B1043" s="241"/>
      <c r="C1043" s="244"/>
      <c r="D1043" s="244"/>
      <c r="E1043" s="244"/>
      <c r="F1043" s="241"/>
      <c r="G1043" s="248"/>
      <c r="H1043" s="246"/>
      <c r="I1043" s="246"/>
      <c r="J1043" s="247"/>
      <c r="K1043" s="248"/>
      <c r="L1043" s="248"/>
      <c r="M1043" s="248"/>
      <c r="N1043" s="248"/>
      <c r="O1043" s="248"/>
      <c r="P1043" s="248"/>
      <c r="Q1043" s="248"/>
      <c r="R1043" s="248"/>
      <c r="S1043" s="248"/>
      <c r="T1043" s="248"/>
      <c r="U1043" s="248"/>
      <c r="V1043" s="248"/>
      <c r="W1043" s="301"/>
      <c r="X1043" s="112"/>
      <c r="Y1043" s="112"/>
    </row>
    <row r="1044" spans="1:25" s="262" customFormat="1">
      <c r="A1044" s="330" t="s">
        <v>236</v>
      </c>
      <c r="B1044" s="254"/>
      <c r="C1044" s="254" t="s">
        <v>153</v>
      </c>
      <c r="D1044" s="255" t="s">
        <v>538</v>
      </c>
      <c r="E1044" s="254" t="s">
        <v>22</v>
      </c>
      <c r="F1044" s="254" t="s">
        <v>154</v>
      </c>
      <c r="G1044" s="303" t="s">
        <v>503</v>
      </c>
      <c r="H1044" s="303" t="s">
        <v>505</v>
      </c>
      <c r="I1044" s="303" t="s">
        <v>535</v>
      </c>
      <c r="J1044" s="303" t="s">
        <v>507</v>
      </c>
      <c r="K1044" s="304" t="s">
        <v>509</v>
      </c>
      <c r="L1044" s="303" t="s">
        <v>511</v>
      </c>
      <c r="M1044" s="303" t="s">
        <v>514</v>
      </c>
      <c r="N1044" s="304" t="s">
        <v>669</v>
      </c>
      <c r="O1044" s="304" t="s">
        <v>603</v>
      </c>
      <c r="P1044" s="303" t="s">
        <v>518</v>
      </c>
      <c r="Q1044" s="303" t="s">
        <v>517</v>
      </c>
      <c r="R1044" s="303" t="s">
        <v>528</v>
      </c>
      <c r="S1044" s="304" t="s">
        <v>485</v>
      </c>
      <c r="T1044" s="303" t="s">
        <v>1785</v>
      </c>
      <c r="U1044" s="303" t="s">
        <v>1787</v>
      </c>
      <c r="V1044" s="303" t="s">
        <v>1788</v>
      </c>
      <c r="W1044" s="303" t="s">
        <v>532</v>
      </c>
      <c r="X1044" s="112"/>
      <c r="Y1044" s="112"/>
    </row>
    <row r="1045" spans="1:25" s="262" customFormat="1">
      <c r="A1045" s="331" t="s">
        <v>155</v>
      </c>
      <c r="B1045" s="329"/>
      <c r="C1045" s="329" t="s">
        <v>540</v>
      </c>
      <c r="D1045" s="256" t="s">
        <v>539</v>
      </c>
      <c r="E1045" s="329" t="s">
        <v>21</v>
      </c>
      <c r="F1045" s="329"/>
      <c r="G1045" s="328" t="s">
        <v>504</v>
      </c>
      <c r="H1045" s="328" t="s">
        <v>506</v>
      </c>
      <c r="I1045" s="328" t="s">
        <v>537</v>
      </c>
      <c r="J1045" s="328" t="s">
        <v>508</v>
      </c>
      <c r="K1045" s="306" t="s">
        <v>510</v>
      </c>
      <c r="L1045" s="328"/>
      <c r="M1045" s="328"/>
      <c r="N1045" s="306" t="s">
        <v>670</v>
      </c>
      <c r="O1045" s="308" t="s">
        <v>611</v>
      </c>
      <c r="P1045" s="328" t="s">
        <v>519</v>
      </c>
      <c r="Q1045" s="328" t="s">
        <v>530</v>
      </c>
      <c r="R1045" s="328" t="s">
        <v>529</v>
      </c>
      <c r="S1045" s="308" t="s">
        <v>565</v>
      </c>
      <c r="T1045" s="309" t="s">
        <v>1786</v>
      </c>
      <c r="U1045" s="309" t="s">
        <v>377</v>
      </c>
      <c r="V1045" s="309" t="s">
        <v>377</v>
      </c>
      <c r="W1045" s="328" t="s">
        <v>531</v>
      </c>
      <c r="X1045" s="112"/>
      <c r="Y1045" s="112"/>
    </row>
    <row r="1046" spans="1:25" s="262" customFormat="1">
      <c r="A1046" s="179"/>
      <c r="B1046" s="108"/>
      <c r="C1046" s="106"/>
      <c r="D1046" s="106"/>
      <c r="E1046" s="107" t="s">
        <v>533</v>
      </c>
      <c r="F1046" s="108"/>
      <c r="G1046" s="239"/>
      <c r="H1046" s="258"/>
      <c r="I1046" s="258"/>
      <c r="J1046" s="239"/>
      <c r="K1046" s="239"/>
      <c r="L1046" s="239"/>
      <c r="M1046" s="239"/>
      <c r="N1046" s="239"/>
      <c r="O1046" s="239"/>
      <c r="P1046" s="239"/>
      <c r="Q1046" s="239"/>
      <c r="R1046" s="239"/>
      <c r="S1046" s="239"/>
      <c r="T1046" s="239"/>
      <c r="U1046" s="239"/>
      <c r="V1046" s="239"/>
      <c r="W1046" s="239"/>
      <c r="X1046" s="112"/>
      <c r="Y1046" s="112"/>
    </row>
    <row r="1047" spans="1:25" s="262" customFormat="1">
      <c r="A1047" s="179">
        <v>766</v>
      </c>
      <c r="B1047" s="108"/>
      <c r="C1047" s="106">
        <v>1</v>
      </c>
      <c r="D1047" s="106">
        <v>0</v>
      </c>
      <c r="E1047" s="107" t="s">
        <v>644</v>
      </c>
      <c r="F1047" s="108" t="s">
        <v>364</v>
      </c>
      <c r="G1047" s="109">
        <f t="shared" ref="G1047:G1048" si="863">VLOOKUP(E1047,REMU,3,0)</f>
        <v>25</v>
      </c>
      <c r="H1047" s="109">
        <f t="shared" ref="H1047:H1048" si="864">VLOOKUP(E1047,REMU,4,0)</f>
        <v>14.37</v>
      </c>
      <c r="I1047" s="109">
        <f t="shared" ref="I1047:I1048" si="865">VLOOKUP(E1047,REMU,8,0)</f>
        <v>0</v>
      </c>
      <c r="J1047" s="239">
        <f t="shared" ref="J1047:J1048" si="866">VLOOKUP(E1047,REMU,7,0)</f>
        <v>343.6</v>
      </c>
      <c r="K1047" s="109">
        <f t="shared" ref="K1047:K1048" si="867">VLOOKUP(E1047,REMU,10,0)</f>
        <v>0</v>
      </c>
      <c r="L1047" s="109">
        <f t="shared" ref="L1047:L1048" si="868">SUM(G1047:K1047)</f>
        <v>382.97</v>
      </c>
      <c r="M1047" s="109">
        <f t="shared" ref="M1047:M1048" si="869">VLOOKUP(E1047,REMU,12,0)</f>
        <v>40.700000000000003</v>
      </c>
      <c r="N1047" s="109">
        <f t="shared" ref="N1047:N1048" si="870">VLOOKUP(E1047,REMU,13,0)</f>
        <v>100</v>
      </c>
      <c r="O1047" s="109">
        <f t="shared" ref="O1047:O1048" si="871">VLOOKUP(E1047,REMU,19,0)</f>
        <v>30</v>
      </c>
      <c r="P1047" s="109">
        <f t="shared" ref="P1047:P1048" si="872">VLOOKUP(E1047,REMU,16,0)</f>
        <v>63.79</v>
      </c>
      <c r="Q1047" s="109">
        <f t="shared" ref="Q1047:Q1048" si="873">VLOOKUP(E1047,REMU,17,0)</f>
        <v>74</v>
      </c>
      <c r="R1047" s="109">
        <f t="shared" ref="R1047:R1048" si="874">VLOOKUP(E1047,REMU,18,0)</f>
        <v>85.84</v>
      </c>
      <c r="S1047" s="109">
        <f t="shared" ref="S1047:S1048" si="875">VLOOKUP(E1047,DSUP,2,FALSE)</f>
        <v>80</v>
      </c>
      <c r="T1047" s="109">
        <f t="shared" ref="T1047:T1048" si="876">IF(F1047="VACANTE",0,VLOOKUP(F1047,HOMO,8,0))</f>
        <v>0</v>
      </c>
      <c r="U1047" s="109">
        <v>140</v>
      </c>
      <c r="V1047" s="109">
        <f t="shared" ref="V1047:V1060" si="877">+IF(D1047=0,0,(VLOOKUP(E1047,CATE,2,0)-L1047-SUM(M1047:U1047)))</f>
        <v>0</v>
      </c>
      <c r="W1047" s="109">
        <f t="shared" ref="W1047:W1048" si="878">+L1047+SUM(M1047:V1047)</f>
        <v>997.3</v>
      </c>
      <c r="X1047" s="112"/>
      <c r="Y1047" s="112"/>
    </row>
    <row r="1048" spans="1:25" s="262" customFormat="1">
      <c r="A1048" s="179">
        <v>765</v>
      </c>
      <c r="B1048" s="108"/>
      <c r="C1048" s="106">
        <v>1</v>
      </c>
      <c r="D1048" s="106">
        <v>0</v>
      </c>
      <c r="E1048" s="107" t="s">
        <v>644</v>
      </c>
      <c r="F1048" s="108" t="s">
        <v>364</v>
      </c>
      <c r="G1048" s="109">
        <f t="shared" si="863"/>
        <v>25</v>
      </c>
      <c r="H1048" s="109">
        <f t="shared" si="864"/>
        <v>14.37</v>
      </c>
      <c r="I1048" s="109">
        <f t="shared" si="865"/>
        <v>0</v>
      </c>
      <c r="J1048" s="239">
        <f t="shared" si="866"/>
        <v>343.6</v>
      </c>
      <c r="K1048" s="109">
        <f t="shared" si="867"/>
        <v>0</v>
      </c>
      <c r="L1048" s="109">
        <f t="shared" si="868"/>
        <v>382.97</v>
      </c>
      <c r="M1048" s="109">
        <f t="shared" si="869"/>
        <v>40.700000000000003</v>
      </c>
      <c r="N1048" s="109">
        <f t="shared" si="870"/>
        <v>100</v>
      </c>
      <c r="O1048" s="109">
        <f t="shared" si="871"/>
        <v>30</v>
      </c>
      <c r="P1048" s="109">
        <f t="shared" si="872"/>
        <v>63.79</v>
      </c>
      <c r="Q1048" s="109">
        <f t="shared" si="873"/>
        <v>74</v>
      </c>
      <c r="R1048" s="109">
        <f t="shared" si="874"/>
        <v>85.84</v>
      </c>
      <c r="S1048" s="109">
        <f t="shared" si="875"/>
        <v>80</v>
      </c>
      <c r="T1048" s="109">
        <f t="shared" si="876"/>
        <v>0</v>
      </c>
      <c r="U1048" s="109">
        <v>140</v>
      </c>
      <c r="V1048" s="109">
        <f t="shared" si="877"/>
        <v>0</v>
      </c>
      <c r="W1048" s="109">
        <f t="shared" si="878"/>
        <v>997.3</v>
      </c>
      <c r="X1048" s="112"/>
      <c r="Y1048" s="112"/>
    </row>
    <row r="1049" spans="1:25" s="262" customFormat="1">
      <c r="A1049" s="179">
        <v>730</v>
      </c>
      <c r="B1049" s="106"/>
      <c r="C1049" s="106">
        <v>1</v>
      </c>
      <c r="D1049" s="106">
        <v>0</v>
      </c>
      <c r="E1049" s="107" t="s">
        <v>160</v>
      </c>
      <c r="F1049" s="108" t="s">
        <v>364</v>
      </c>
      <c r="G1049" s="109">
        <f t="shared" ref="G1049:G1060" si="879">VLOOKUP(E1049,REMU,3,0)</f>
        <v>50</v>
      </c>
      <c r="H1049" s="109">
        <f t="shared" ref="H1049:H1060" si="880">VLOOKUP(E1049,REMU,4,0)</f>
        <v>32.17</v>
      </c>
      <c r="I1049" s="109">
        <f t="shared" ref="I1049:I1060" si="881">VLOOKUP(E1049,REMU,8,0)</f>
        <v>0</v>
      </c>
      <c r="J1049" s="239">
        <f t="shared" ref="J1049:J1060" si="882">VLOOKUP(E1049,REMU,7,0)</f>
        <v>587.77</v>
      </c>
      <c r="K1049" s="109">
        <f t="shared" ref="K1049:K1060" si="883">VLOOKUP(E1049,REMU,10,0)</f>
        <v>5</v>
      </c>
      <c r="L1049" s="109">
        <f t="shared" ref="L1049:L1060" si="884">SUM(G1049:K1049)</f>
        <v>674.94</v>
      </c>
      <c r="M1049" s="109">
        <f t="shared" ref="M1049:M1060" si="885">VLOOKUP(E1049,REMU,12,0)</f>
        <v>81.39</v>
      </c>
      <c r="N1049" s="109">
        <f t="shared" ref="N1049:N1060" si="886">VLOOKUP(E1049,REMU,13,0)</f>
        <v>100</v>
      </c>
      <c r="O1049" s="109">
        <f t="shared" ref="O1049:O1060" si="887">VLOOKUP(E1049,REMU,19,0)</f>
        <v>110</v>
      </c>
      <c r="P1049" s="109">
        <f t="shared" ref="P1049:P1060" si="888">VLOOKUP(E1049,REMU,16,0)</f>
        <v>113.02</v>
      </c>
      <c r="Q1049" s="109">
        <f t="shared" ref="Q1049:Q1060" si="889">VLOOKUP(E1049,REMU,17,0)</f>
        <v>131.11000000000001</v>
      </c>
      <c r="R1049" s="109">
        <f t="shared" ref="R1049:R1060" si="890">VLOOKUP(E1049,REMU,18,0)</f>
        <v>152.08000000000001</v>
      </c>
      <c r="S1049" s="109">
        <f t="shared" ref="S1049:S1060" si="891">VLOOKUP(E1049,DSUP,2,FALSE)</f>
        <v>210</v>
      </c>
      <c r="T1049" s="109">
        <f t="shared" ref="T1049:T1060" si="892">IF(F1049="VACANTE",0,VLOOKUP(F1049,HOMO,8,0))</f>
        <v>0</v>
      </c>
      <c r="U1049" s="109">
        <f t="shared" ref="U1049:U1060" si="893">IF(F1049="VACANTE",0,VLOOKUP(F1049,HOMO,9,0))</f>
        <v>0</v>
      </c>
      <c r="V1049" s="109">
        <f t="shared" si="877"/>
        <v>0</v>
      </c>
      <c r="W1049" s="109">
        <f t="shared" ref="W1049:W1060" si="894">+L1049+SUM(M1049:V1049)</f>
        <v>1572.54</v>
      </c>
      <c r="X1049" s="112"/>
      <c r="Y1049" s="112"/>
    </row>
    <row r="1050" spans="1:25" s="262" customFormat="1">
      <c r="A1050" s="180">
        <v>731</v>
      </c>
      <c r="B1050" s="110"/>
      <c r="C1050" s="106">
        <v>1</v>
      </c>
      <c r="D1050" s="106">
        <v>1</v>
      </c>
      <c r="E1050" s="107" t="s">
        <v>157</v>
      </c>
      <c r="F1050" s="108" t="s">
        <v>1068</v>
      </c>
      <c r="G1050" s="109">
        <f t="shared" si="879"/>
        <v>50</v>
      </c>
      <c r="H1050" s="109">
        <f t="shared" si="880"/>
        <v>39.299999999999997</v>
      </c>
      <c r="I1050" s="109">
        <f t="shared" si="881"/>
        <v>0</v>
      </c>
      <c r="J1050" s="239">
        <f t="shared" si="882"/>
        <v>684.63</v>
      </c>
      <c r="K1050" s="109">
        <f t="shared" si="883"/>
        <v>5</v>
      </c>
      <c r="L1050" s="109">
        <f t="shared" si="884"/>
        <v>778.93</v>
      </c>
      <c r="M1050" s="109">
        <f t="shared" si="885"/>
        <v>95.75</v>
      </c>
      <c r="N1050" s="109">
        <f t="shared" si="886"/>
        <v>100</v>
      </c>
      <c r="O1050" s="109">
        <f t="shared" si="887"/>
        <v>120</v>
      </c>
      <c r="P1050" s="109">
        <f t="shared" si="888"/>
        <v>131.96</v>
      </c>
      <c r="Q1050" s="109">
        <f t="shared" si="889"/>
        <v>153.07</v>
      </c>
      <c r="R1050" s="109">
        <f t="shared" si="890"/>
        <v>177.57</v>
      </c>
      <c r="S1050" s="109">
        <f t="shared" si="891"/>
        <v>250</v>
      </c>
      <c r="T1050" s="109">
        <f t="shared" si="892"/>
        <v>276.43</v>
      </c>
      <c r="U1050" s="109">
        <f t="shared" si="893"/>
        <v>560</v>
      </c>
      <c r="V1050" s="109">
        <f t="shared" si="877"/>
        <v>4063.61</v>
      </c>
      <c r="W1050" s="109">
        <f t="shared" si="894"/>
        <v>6707.32</v>
      </c>
      <c r="X1050" s="112"/>
      <c r="Y1050" s="112"/>
    </row>
    <row r="1051" spans="1:25" s="262" customFormat="1">
      <c r="A1051" s="179">
        <v>745</v>
      </c>
      <c r="B1051" s="106"/>
      <c r="C1051" s="106">
        <v>1</v>
      </c>
      <c r="D1051" s="106">
        <v>1</v>
      </c>
      <c r="E1051" s="107" t="s">
        <v>156</v>
      </c>
      <c r="F1051" s="108" t="s">
        <v>1418</v>
      </c>
      <c r="G1051" s="109">
        <f t="shared" si="879"/>
        <v>50</v>
      </c>
      <c r="H1051" s="109">
        <f t="shared" si="880"/>
        <v>48.24</v>
      </c>
      <c r="I1051" s="109">
        <f t="shared" si="881"/>
        <v>0</v>
      </c>
      <c r="J1051" s="239">
        <f t="shared" si="882"/>
        <v>924.69</v>
      </c>
      <c r="K1051" s="109">
        <f t="shared" si="883"/>
        <v>5</v>
      </c>
      <c r="L1051" s="109">
        <f t="shared" si="884"/>
        <v>1027.93</v>
      </c>
      <c r="M1051" s="109">
        <f t="shared" si="885"/>
        <v>112.65</v>
      </c>
      <c r="N1051" s="109">
        <f t="shared" si="886"/>
        <v>100</v>
      </c>
      <c r="O1051" s="109">
        <f t="shared" si="887"/>
        <v>120</v>
      </c>
      <c r="P1051" s="109">
        <f t="shared" si="888"/>
        <v>174.5</v>
      </c>
      <c r="Q1051" s="109">
        <f t="shared" si="889"/>
        <v>202.42</v>
      </c>
      <c r="R1051" s="109">
        <f t="shared" si="890"/>
        <v>234.81</v>
      </c>
      <c r="S1051" s="109">
        <f t="shared" si="891"/>
        <v>250</v>
      </c>
      <c r="T1051" s="109">
        <f t="shared" si="892"/>
        <v>284.44</v>
      </c>
      <c r="U1051" s="109">
        <f t="shared" si="893"/>
        <v>580</v>
      </c>
      <c r="V1051" s="109">
        <f t="shared" si="877"/>
        <v>3620.57</v>
      </c>
      <c r="W1051" s="109">
        <f t="shared" si="894"/>
        <v>6707.32</v>
      </c>
      <c r="X1051" s="112"/>
      <c r="Y1051" s="112"/>
    </row>
    <row r="1052" spans="1:25" s="262" customFormat="1">
      <c r="A1052" s="179">
        <v>757</v>
      </c>
      <c r="B1052" s="106"/>
      <c r="C1052" s="106">
        <v>1</v>
      </c>
      <c r="D1052" s="106">
        <v>1</v>
      </c>
      <c r="E1052" s="107" t="s">
        <v>156</v>
      </c>
      <c r="F1052" s="108" t="s">
        <v>343</v>
      </c>
      <c r="G1052" s="109">
        <f t="shared" si="879"/>
        <v>50</v>
      </c>
      <c r="H1052" s="109">
        <f t="shared" si="880"/>
        <v>48.24</v>
      </c>
      <c r="I1052" s="109">
        <f t="shared" si="881"/>
        <v>0</v>
      </c>
      <c r="J1052" s="239">
        <f t="shared" si="882"/>
        <v>924.69</v>
      </c>
      <c r="K1052" s="109">
        <f t="shared" si="883"/>
        <v>5</v>
      </c>
      <c r="L1052" s="109">
        <f t="shared" si="884"/>
        <v>1027.93</v>
      </c>
      <c r="M1052" s="109">
        <f t="shared" si="885"/>
        <v>112.65</v>
      </c>
      <c r="N1052" s="109">
        <f t="shared" si="886"/>
        <v>100</v>
      </c>
      <c r="O1052" s="109">
        <f t="shared" si="887"/>
        <v>120</v>
      </c>
      <c r="P1052" s="109">
        <f t="shared" si="888"/>
        <v>174.5</v>
      </c>
      <c r="Q1052" s="109">
        <f t="shared" si="889"/>
        <v>202.42</v>
      </c>
      <c r="R1052" s="109">
        <f t="shared" si="890"/>
        <v>234.81</v>
      </c>
      <c r="S1052" s="109">
        <f t="shared" si="891"/>
        <v>250</v>
      </c>
      <c r="T1052" s="109">
        <f t="shared" si="892"/>
        <v>634.53</v>
      </c>
      <c r="U1052" s="109">
        <f t="shared" si="893"/>
        <v>1200</v>
      </c>
      <c r="V1052" s="109">
        <f t="shared" si="877"/>
        <v>2650.48</v>
      </c>
      <c r="W1052" s="109">
        <f t="shared" si="894"/>
        <v>6707.32</v>
      </c>
      <c r="X1052" s="112"/>
      <c r="Y1052" s="112"/>
    </row>
    <row r="1053" spans="1:25" s="262" customFormat="1">
      <c r="A1053" s="179">
        <v>758</v>
      </c>
      <c r="B1053" s="106"/>
      <c r="C1053" s="106">
        <v>1</v>
      </c>
      <c r="D1053" s="106">
        <v>1</v>
      </c>
      <c r="E1053" s="107" t="s">
        <v>156</v>
      </c>
      <c r="F1053" s="108" t="s">
        <v>344</v>
      </c>
      <c r="G1053" s="109">
        <f t="shared" si="879"/>
        <v>50</v>
      </c>
      <c r="H1053" s="109">
        <f t="shared" si="880"/>
        <v>48.24</v>
      </c>
      <c r="I1053" s="109">
        <f t="shared" si="881"/>
        <v>0</v>
      </c>
      <c r="J1053" s="239">
        <f t="shared" si="882"/>
        <v>924.69</v>
      </c>
      <c r="K1053" s="109">
        <f t="shared" si="883"/>
        <v>5</v>
      </c>
      <c r="L1053" s="109">
        <f t="shared" si="884"/>
        <v>1027.93</v>
      </c>
      <c r="M1053" s="109">
        <f t="shared" si="885"/>
        <v>112.65</v>
      </c>
      <c r="N1053" s="109">
        <f t="shared" si="886"/>
        <v>100</v>
      </c>
      <c r="O1053" s="109">
        <f t="shared" si="887"/>
        <v>120</v>
      </c>
      <c r="P1053" s="109">
        <f t="shared" si="888"/>
        <v>174.5</v>
      </c>
      <c r="Q1053" s="109">
        <f t="shared" si="889"/>
        <v>202.42</v>
      </c>
      <c r="R1053" s="109">
        <f t="shared" si="890"/>
        <v>234.81</v>
      </c>
      <c r="S1053" s="109">
        <f t="shared" si="891"/>
        <v>250</v>
      </c>
      <c r="T1053" s="109">
        <f t="shared" si="892"/>
        <v>655.53</v>
      </c>
      <c r="U1053" s="109">
        <f t="shared" si="893"/>
        <v>1200</v>
      </c>
      <c r="V1053" s="109">
        <f t="shared" si="877"/>
        <v>2629.48</v>
      </c>
      <c r="W1053" s="109">
        <f t="shared" si="894"/>
        <v>6707.32</v>
      </c>
      <c r="X1053" s="112"/>
      <c r="Y1053" s="112"/>
    </row>
    <row r="1054" spans="1:25" s="262" customFormat="1">
      <c r="A1054" s="179">
        <v>759</v>
      </c>
      <c r="B1054" s="106"/>
      <c r="C1054" s="106">
        <v>1</v>
      </c>
      <c r="D1054" s="106">
        <v>1</v>
      </c>
      <c r="E1054" s="107" t="s">
        <v>156</v>
      </c>
      <c r="F1054" s="108" t="s">
        <v>1545</v>
      </c>
      <c r="G1054" s="109">
        <f t="shared" si="879"/>
        <v>50</v>
      </c>
      <c r="H1054" s="109">
        <f t="shared" si="880"/>
        <v>48.24</v>
      </c>
      <c r="I1054" s="109">
        <f t="shared" si="881"/>
        <v>0</v>
      </c>
      <c r="J1054" s="239">
        <f t="shared" si="882"/>
        <v>924.69</v>
      </c>
      <c r="K1054" s="109">
        <f t="shared" si="883"/>
        <v>5</v>
      </c>
      <c r="L1054" s="109">
        <f t="shared" si="884"/>
        <v>1027.93</v>
      </c>
      <c r="M1054" s="109">
        <f t="shared" si="885"/>
        <v>112.65</v>
      </c>
      <c r="N1054" s="109">
        <f t="shared" si="886"/>
        <v>100</v>
      </c>
      <c r="O1054" s="109">
        <f t="shared" si="887"/>
        <v>120</v>
      </c>
      <c r="P1054" s="109">
        <f t="shared" si="888"/>
        <v>174.5</v>
      </c>
      <c r="Q1054" s="109">
        <f t="shared" si="889"/>
        <v>202.42</v>
      </c>
      <c r="R1054" s="109">
        <f t="shared" si="890"/>
        <v>234.81</v>
      </c>
      <c r="S1054" s="109">
        <f t="shared" si="891"/>
        <v>250</v>
      </c>
      <c r="T1054" s="109">
        <f t="shared" si="892"/>
        <v>647.07000000000005</v>
      </c>
      <c r="U1054" s="109">
        <f t="shared" si="893"/>
        <v>1200</v>
      </c>
      <c r="V1054" s="109">
        <f t="shared" si="877"/>
        <v>2637.94</v>
      </c>
      <c r="W1054" s="109">
        <f t="shared" si="894"/>
        <v>6707.32</v>
      </c>
      <c r="X1054" s="112"/>
      <c r="Y1054" s="112"/>
    </row>
    <row r="1055" spans="1:25" s="262" customFormat="1">
      <c r="A1055" s="179">
        <v>760</v>
      </c>
      <c r="B1055" s="106"/>
      <c r="C1055" s="106">
        <v>1</v>
      </c>
      <c r="D1055" s="106">
        <v>1</v>
      </c>
      <c r="E1055" s="107" t="s">
        <v>156</v>
      </c>
      <c r="F1055" s="108" t="s">
        <v>345</v>
      </c>
      <c r="G1055" s="109">
        <f t="shared" si="879"/>
        <v>50</v>
      </c>
      <c r="H1055" s="109">
        <f t="shared" si="880"/>
        <v>48.24</v>
      </c>
      <c r="I1055" s="109">
        <f t="shared" si="881"/>
        <v>0</v>
      </c>
      <c r="J1055" s="239">
        <f t="shared" si="882"/>
        <v>924.69</v>
      </c>
      <c r="K1055" s="109">
        <f t="shared" si="883"/>
        <v>5</v>
      </c>
      <c r="L1055" s="109">
        <f t="shared" si="884"/>
        <v>1027.93</v>
      </c>
      <c r="M1055" s="109">
        <f t="shared" si="885"/>
        <v>112.65</v>
      </c>
      <c r="N1055" s="109">
        <f t="shared" si="886"/>
        <v>100</v>
      </c>
      <c r="O1055" s="109">
        <f t="shared" si="887"/>
        <v>120</v>
      </c>
      <c r="P1055" s="109">
        <f t="shared" si="888"/>
        <v>174.5</v>
      </c>
      <c r="Q1055" s="109">
        <f t="shared" si="889"/>
        <v>202.42</v>
      </c>
      <c r="R1055" s="109">
        <f t="shared" si="890"/>
        <v>234.81</v>
      </c>
      <c r="S1055" s="109">
        <f t="shared" si="891"/>
        <v>250</v>
      </c>
      <c r="T1055" s="109">
        <f t="shared" si="892"/>
        <v>634.53</v>
      </c>
      <c r="U1055" s="109">
        <f t="shared" si="893"/>
        <v>1200</v>
      </c>
      <c r="V1055" s="109">
        <f t="shared" si="877"/>
        <v>2650.48</v>
      </c>
      <c r="W1055" s="109">
        <f t="shared" si="894"/>
        <v>6707.32</v>
      </c>
      <c r="X1055" s="112"/>
      <c r="Y1055" s="112"/>
    </row>
    <row r="1056" spans="1:25" s="262" customFormat="1">
      <c r="A1056" s="179">
        <v>761</v>
      </c>
      <c r="B1056" s="106"/>
      <c r="C1056" s="106">
        <v>1</v>
      </c>
      <c r="D1056" s="106">
        <v>1</v>
      </c>
      <c r="E1056" s="107" t="s">
        <v>156</v>
      </c>
      <c r="F1056" s="108" t="s">
        <v>346</v>
      </c>
      <c r="G1056" s="109">
        <f t="shared" si="879"/>
        <v>50</v>
      </c>
      <c r="H1056" s="109">
        <f t="shared" si="880"/>
        <v>48.24</v>
      </c>
      <c r="I1056" s="109">
        <f t="shared" si="881"/>
        <v>0</v>
      </c>
      <c r="J1056" s="239">
        <f t="shared" si="882"/>
        <v>924.69</v>
      </c>
      <c r="K1056" s="109">
        <f t="shared" si="883"/>
        <v>5</v>
      </c>
      <c r="L1056" s="109">
        <f t="shared" si="884"/>
        <v>1027.93</v>
      </c>
      <c r="M1056" s="109">
        <f t="shared" si="885"/>
        <v>112.65</v>
      </c>
      <c r="N1056" s="109">
        <f t="shared" si="886"/>
        <v>100</v>
      </c>
      <c r="O1056" s="109">
        <f t="shared" si="887"/>
        <v>120</v>
      </c>
      <c r="P1056" s="109">
        <f t="shared" si="888"/>
        <v>174.5</v>
      </c>
      <c r="Q1056" s="109">
        <f t="shared" si="889"/>
        <v>202.42</v>
      </c>
      <c r="R1056" s="109">
        <f t="shared" si="890"/>
        <v>234.81</v>
      </c>
      <c r="S1056" s="109">
        <f t="shared" si="891"/>
        <v>250</v>
      </c>
      <c r="T1056" s="109">
        <f t="shared" si="892"/>
        <v>649.38</v>
      </c>
      <c r="U1056" s="109">
        <f t="shared" si="893"/>
        <v>1200</v>
      </c>
      <c r="V1056" s="109">
        <f t="shared" si="877"/>
        <v>2635.63</v>
      </c>
      <c r="W1056" s="109">
        <f t="shared" si="894"/>
        <v>6707.32</v>
      </c>
      <c r="X1056" s="112"/>
      <c r="Y1056" s="112"/>
    </row>
    <row r="1057" spans="1:25" s="262" customFormat="1">
      <c r="A1057" s="179">
        <v>762</v>
      </c>
      <c r="B1057" s="106"/>
      <c r="C1057" s="106">
        <v>1</v>
      </c>
      <c r="D1057" s="106">
        <v>1</v>
      </c>
      <c r="E1057" s="107" t="s">
        <v>156</v>
      </c>
      <c r="F1057" s="108" t="s">
        <v>347</v>
      </c>
      <c r="G1057" s="109">
        <f t="shared" si="879"/>
        <v>50</v>
      </c>
      <c r="H1057" s="109">
        <f t="shared" si="880"/>
        <v>48.24</v>
      </c>
      <c r="I1057" s="109">
        <f t="shared" si="881"/>
        <v>0</v>
      </c>
      <c r="J1057" s="239">
        <f t="shared" si="882"/>
        <v>924.69</v>
      </c>
      <c r="K1057" s="109">
        <f t="shared" si="883"/>
        <v>5</v>
      </c>
      <c r="L1057" s="109">
        <f t="shared" si="884"/>
        <v>1027.93</v>
      </c>
      <c r="M1057" s="109">
        <f t="shared" si="885"/>
        <v>112.65</v>
      </c>
      <c r="N1057" s="109">
        <f t="shared" si="886"/>
        <v>100</v>
      </c>
      <c r="O1057" s="109">
        <f t="shared" si="887"/>
        <v>120</v>
      </c>
      <c r="P1057" s="109">
        <f t="shared" si="888"/>
        <v>174.5</v>
      </c>
      <c r="Q1057" s="109">
        <f t="shared" si="889"/>
        <v>202.42</v>
      </c>
      <c r="R1057" s="109">
        <f t="shared" si="890"/>
        <v>234.81</v>
      </c>
      <c r="S1057" s="109">
        <f t="shared" si="891"/>
        <v>250</v>
      </c>
      <c r="T1057" s="109">
        <f t="shared" si="892"/>
        <v>649.38</v>
      </c>
      <c r="U1057" s="109">
        <f t="shared" si="893"/>
        <v>1200</v>
      </c>
      <c r="V1057" s="109">
        <f t="shared" si="877"/>
        <v>2635.63</v>
      </c>
      <c r="W1057" s="109">
        <f t="shared" si="894"/>
        <v>6707.32</v>
      </c>
      <c r="X1057" s="112"/>
      <c r="Y1057" s="112"/>
    </row>
    <row r="1058" spans="1:25" s="262" customFormat="1">
      <c r="A1058" s="179">
        <v>755</v>
      </c>
      <c r="B1058" s="106"/>
      <c r="C1058" s="106">
        <v>1</v>
      </c>
      <c r="D1058" s="106">
        <v>0</v>
      </c>
      <c r="E1058" s="107" t="s">
        <v>644</v>
      </c>
      <c r="F1058" s="264" t="s">
        <v>364</v>
      </c>
      <c r="G1058" s="109">
        <f t="shared" si="879"/>
        <v>25</v>
      </c>
      <c r="H1058" s="109">
        <f t="shared" si="880"/>
        <v>14.37</v>
      </c>
      <c r="I1058" s="109">
        <f t="shared" si="881"/>
        <v>0</v>
      </c>
      <c r="J1058" s="239">
        <f t="shared" si="882"/>
        <v>343.6</v>
      </c>
      <c r="K1058" s="109">
        <f t="shared" si="883"/>
        <v>0</v>
      </c>
      <c r="L1058" s="109">
        <f t="shared" si="884"/>
        <v>382.97</v>
      </c>
      <c r="M1058" s="109">
        <f t="shared" si="885"/>
        <v>40.700000000000003</v>
      </c>
      <c r="N1058" s="109">
        <f t="shared" si="886"/>
        <v>100</v>
      </c>
      <c r="O1058" s="109">
        <f t="shared" si="887"/>
        <v>30</v>
      </c>
      <c r="P1058" s="109">
        <f t="shared" si="888"/>
        <v>63.79</v>
      </c>
      <c r="Q1058" s="109">
        <f t="shared" si="889"/>
        <v>74</v>
      </c>
      <c r="R1058" s="109">
        <f t="shared" si="890"/>
        <v>85.84</v>
      </c>
      <c r="S1058" s="109">
        <f t="shared" si="891"/>
        <v>80</v>
      </c>
      <c r="T1058" s="109">
        <f t="shared" si="892"/>
        <v>0</v>
      </c>
      <c r="U1058" s="109">
        <f t="shared" si="893"/>
        <v>0</v>
      </c>
      <c r="V1058" s="109">
        <f t="shared" si="877"/>
        <v>0</v>
      </c>
      <c r="W1058" s="109">
        <f t="shared" si="894"/>
        <v>857.3</v>
      </c>
      <c r="X1058" s="112"/>
      <c r="Y1058" s="112"/>
    </row>
    <row r="1059" spans="1:25" s="262" customFormat="1">
      <c r="A1059" s="179">
        <v>198</v>
      </c>
      <c r="B1059" s="106"/>
      <c r="C1059" s="106">
        <v>1</v>
      </c>
      <c r="D1059" s="106">
        <v>1</v>
      </c>
      <c r="E1059" s="107" t="s">
        <v>647</v>
      </c>
      <c r="F1059" s="108" t="s">
        <v>1357</v>
      </c>
      <c r="G1059" s="109">
        <f t="shared" si="879"/>
        <v>25</v>
      </c>
      <c r="H1059" s="109">
        <f t="shared" si="880"/>
        <v>17.36</v>
      </c>
      <c r="I1059" s="109">
        <f t="shared" si="881"/>
        <v>0</v>
      </c>
      <c r="J1059" s="239">
        <f t="shared" si="882"/>
        <v>412.6</v>
      </c>
      <c r="K1059" s="109">
        <f t="shared" si="883"/>
        <v>0</v>
      </c>
      <c r="L1059" s="109">
        <f t="shared" si="884"/>
        <v>454.96</v>
      </c>
      <c r="M1059" s="109">
        <f t="shared" si="885"/>
        <v>47.88</v>
      </c>
      <c r="N1059" s="109">
        <f t="shared" si="886"/>
        <v>100</v>
      </c>
      <c r="O1059" s="109">
        <f t="shared" si="887"/>
        <v>40</v>
      </c>
      <c r="P1059" s="109">
        <f t="shared" si="888"/>
        <v>76.459999999999994</v>
      </c>
      <c r="Q1059" s="109">
        <f t="shared" si="889"/>
        <v>88.69</v>
      </c>
      <c r="R1059" s="109">
        <f t="shared" si="890"/>
        <v>102.88</v>
      </c>
      <c r="S1059" s="109">
        <f t="shared" si="891"/>
        <v>110</v>
      </c>
      <c r="T1059" s="109">
        <f t="shared" si="892"/>
        <v>29.34</v>
      </c>
      <c r="U1059" s="109">
        <f t="shared" si="893"/>
        <v>140</v>
      </c>
      <c r="V1059" s="109">
        <f t="shared" si="877"/>
        <v>313.79000000000002</v>
      </c>
      <c r="W1059" s="109">
        <f t="shared" si="894"/>
        <v>1504</v>
      </c>
      <c r="X1059" s="112"/>
      <c r="Y1059" s="112"/>
    </row>
    <row r="1060" spans="1:25" s="262" customFormat="1">
      <c r="A1060" s="179">
        <v>193</v>
      </c>
      <c r="B1060" s="106"/>
      <c r="C1060" s="106">
        <v>1</v>
      </c>
      <c r="D1060" s="106">
        <v>1</v>
      </c>
      <c r="E1060" s="107" t="s">
        <v>647</v>
      </c>
      <c r="F1060" s="108" t="s">
        <v>1353</v>
      </c>
      <c r="G1060" s="109">
        <f t="shared" si="879"/>
        <v>25</v>
      </c>
      <c r="H1060" s="109">
        <f t="shared" si="880"/>
        <v>17.36</v>
      </c>
      <c r="I1060" s="109">
        <f t="shared" si="881"/>
        <v>0</v>
      </c>
      <c r="J1060" s="239">
        <f t="shared" si="882"/>
        <v>412.6</v>
      </c>
      <c r="K1060" s="109">
        <f t="shared" si="883"/>
        <v>0</v>
      </c>
      <c r="L1060" s="109">
        <f t="shared" si="884"/>
        <v>454.96</v>
      </c>
      <c r="M1060" s="109">
        <f t="shared" si="885"/>
        <v>47.88</v>
      </c>
      <c r="N1060" s="109">
        <f t="shared" si="886"/>
        <v>100</v>
      </c>
      <c r="O1060" s="109">
        <f t="shared" si="887"/>
        <v>40</v>
      </c>
      <c r="P1060" s="109">
        <f t="shared" si="888"/>
        <v>76.459999999999994</v>
      </c>
      <c r="Q1060" s="109">
        <f t="shared" si="889"/>
        <v>88.69</v>
      </c>
      <c r="R1060" s="109">
        <f t="shared" si="890"/>
        <v>102.88</v>
      </c>
      <c r="S1060" s="109">
        <f t="shared" si="891"/>
        <v>110</v>
      </c>
      <c r="T1060" s="109">
        <f t="shared" si="892"/>
        <v>29.34</v>
      </c>
      <c r="U1060" s="109">
        <f t="shared" si="893"/>
        <v>140</v>
      </c>
      <c r="V1060" s="109">
        <f t="shared" si="877"/>
        <v>313.79000000000002</v>
      </c>
      <c r="W1060" s="109">
        <f t="shared" si="894"/>
        <v>1504</v>
      </c>
      <c r="X1060" s="112"/>
      <c r="Y1060" s="112"/>
    </row>
    <row r="1061" spans="1:25" s="262" customFormat="1">
      <c r="A1061" s="179"/>
      <c r="B1061" s="108"/>
      <c r="C1061" s="106">
        <f>SUM(C1047:C1060)</f>
        <v>14</v>
      </c>
      <c r="D1061" s="106">
        <f>COUNTIF(D1047:D1060,"1")</f>
        <v>10</v>
      </c>
      <c r="E1061" s="106"/>
      <c r="F1061" s="106" t="s">
        <v>545</v>
      </c>
      <c r="G1061" s="239">
        <f t="shared" ref="G1061:W1061" si="895">SUM(G1047:G1060)</f>
        <v>575</v>
      </c>
      <c r="H1061" s="239">
        <f t="shared" si="895"/>
        <v>486.98</v>
      </c>
      <c r="I1061" s="239">
        <f t="shared" si="895"/>
        <v>0</v>
      </c>
      <c r="J1061" s="239">
        <f t="shared" si="895"/>
        <v>9601.23</v>
      </c>
      <c r="K1061" s="239">
        <f t="shared" si="895"/>
        <v>45</v>
      </c>
      <c r="L1061" s="239">
        <f t="shared" si="895"/>
        <v>10708.21</v>
      </c>
      <c r="M1061" s="239">
        <f t="shared" si="895"/>
        <v>1183.55</v>
      </c>
      <c r="N1061" s="239">
        <f t="shared" si="895"/>
        <v>1400</v>
      </c>
      <c r="O1061" s="239">
        <f t="shared" si="895"/>
        <v>1240</v>
      </c>
      <c r="P1061" s="239">
        <f t="shared" si="895"/>
        <v>1810.77</v>
      </c>
      <c r="Q1061" s="239">
        <f t="shared" si="895"/>
        <v>2100.5</v>
      </c>
      <c r="R1061" s="239">
        <f t="shared" si="895"/>
        <v>2436.6</v>
      </c>
      <c r="S1061" s="239">
        <f t="shared" si="895"/>
        <v>2670</v>
      </c>
      <c r="T1061" s="239">
        <f t="shared" si="895"/>
        <v>4489.97</v>
      </c>
      <c r="U1061" s="239">
        <f t="shared" si="895"/>
        <v>8900</v>
      </c>
      <c r="V1061" s="239">
        <f t="shared" si="895"/>
        <v>24151.4</v>
      </c>
      <c r="W1061" s="239">
        <f t="shared" si="895"/>
        <v>61091</v>
      </c>
      <c r="X1061" s="112"/>
      <c r="Y1061" s="112"/>
    </row>
    <row r="1062" spans="1:25" s="262" customFormat="1">
      <c r="A1062" s="298" t="s">
        <v>532</v>
      </c>
      <c r="B1062" s="108"/>
      <c r="C1062" s="106">
        <f>+C1061+C1042+C1018</f>
        <v>52</v>
      </c>
      <c r="D1062" s="106">
        <f>+D1061+D1042+D1018</f>
        <v>40</v>
      </c>
      <c r="E1062" s="106"/>
      <c r="F1062" s="108"/>
      <c r="G1062" s="239">
        <f t="shared" ref="G1062:W1062" si="896">SUM(G1061+G1042+G1018)</f>
        <v>2325</v>
      </c>
      <c r="H1062" s="239">
        <f t="shared" si="896"/>
        <v>1828.61</v>
      </c>
      <c r="I1062" s="239">
        <f t="shared" si="896"/>
        <v>0</v>
      </c>
      <c r="J1062" s="239">
        <f t="shared" si="896"/>
        <v>36029.33</v>
      </c>
      <c r="K1062" s="239">
        <f t="shared" si="896"/>
        <v>205</v>
      </c>
      <c r="L1062" s="239">
        <f t="shared" si="896"/>
        <v>40387.94</v>
      </c>
      <c r="M1062" s="239">
        <f t="shared" si="896"/>
        <v>4509.34</v>
      </c>
      <c r="N1062" s="239">
        <f t="shared" si="896"/>
        <v>5200</v>
      </c>
      <c r="O1062" s="239">
        <f t="shared" si="896"/>
        <v>5080</v>
      </c>
      <c r="P1062" s="239">
        <f t="shared" si="896"/>
        <v>6811.94</v>
      </c>
      <c r="Q1062" s="239">
        <f t="shared" si="896"/>
        <v>7901.91</v>
      </c>
      <c r="R1062" s="239">
        <f t="shared" si="896"/>
        <v>9166.2000000000007</v>
      </c>
      <c r="S1062" s="239">
        <f t="shared" si="896"/>
        <v>10350</v>
      </c>
      <c r="T1062" s="239">
        <f t="shared" si="896"/>
        <v>13386.99</v>
      </c>
      <c r="U1062" s="239">
        <f t="shared" si="896"/>
        <v>31140</v>
      </c>
      <c r="V1062" s="239">
        <f t="shared" si="896"/>
        <v>76547.429999999993</v>
      </c>
      <c r="W1062" s="239">
        <f t="shared" si="896"/>
        <v>210481.75</v>
      </c>
      <c r="X1062" s="112"/>
      <c r="Y1062" s="112"/>
    </row>
    <row r="1063" spans="1:25" s="226" customFormat="1" ht="18.75">
      <c r="A1063" s="295" t="s">
        <v>99</v>
      </c>
      <c r="B1063" s="241"/>
      <c r="C1063" s="244"/>
      <c r="D1063" s="244"/>
      <c r="E1063" s="244"/>
      <c r="F1063" s="241"/>
      <c r="G1063" s="248"/>
      <c r="H1063" s="246"/>
      <c r="I1063" s="246"/>
      <c r="J1063" s="247"/>
      <c r="K1063" s="248"/>
      <c r="L1063" s="248"/>
      <c r="M1063" s="248"/>
      <c r="N1063" s="248"/>
      <c r="O1063" s="248"/>
      <c r="P1063" s="248"/>
      <c r="Q1063" s="248"/>
      <c r="R1063" s="248"/>
      <c r="S1063" s="248"/>
      <c r="T1063" s="248"/>
      <c r="U1063" s="248"/>
      <c r="V1063" s="248"/>
      <c r="W1063" s="248"/>
      <c r="X1063" s="112"/>
      <c r="Y1063" s="112"/>
    </row>
    <row r="1064" spans="1:25" s="226" customFormat="1" ht="18.75">
      <c r="A1064" s="295" t="s">
        <v>158</v>
      </c>
      <c r="B1064" s="326"/>
      <c r="C1064" s="244"/>
      <c r="D1064" s="241"/>
      <c r="E1064" s="244"/>
      <c r="F1064" s="241"/>
      <c r="G1064" s="248"/>
      <c r="H1064" s="246"/>
      <c r="I1064" s="246"/>
      <c r="J1064" s="247"/>
      <c r="K1064" s="248"/>
      <c r="L1064" s="248"/>
      <c r="M1064" s="248"/>
      <c r="N1064" s="248"/>
      <c r="O1064" s="248"/>
      <c r="P1064" s="248"/>
      <c r="Q1064" s="248"/>
      <c r="R1064" s="248"/>
      <c r="S1064" s="248"/>
      <c r="T1064" s="248"/>
      <c r="U1064" s="248"/>
      <c r="V1064" s="248"/>
      <c r="W1064" s="248"/>
      <c r="X1064" s="112"/>
      <c r="Y1064" s="112"/>
    </row>
    <row r="1065" spans="1:25" s="226" customFormat="1" ht="18.75">
      <c r="A1065" s="295" t="s">
        <v>159</v>
      </c>
      <c r="B1065" s="326"/>
      <c r="C1065" s="244"/>
      <c r="D1065" s="241" t="s">
        <v>100</v>
      </c>
      <c r="E1065" s="244"/>
      <c r="F1065" s="241"/>
      <c r="G1065" s="248"/>
      <c r="H1065" s="246"/>
      <c r="I1065" s="246"/>
      <c r="J1065" s="247"/>
      <c r="K1065" s="248"/>
      <c r="L1065" s="248"/>
      <c r="M1065" s="248"/>
      <c r="N1065" s="248"/>
      <c r="O1065" s="248"/>
      <c r="P1065" s="248"/>
      <c r="Q1065" s="248"/>
      <c r="R1065" s="248"/>
      <c r="S1065" s="248"/>
      <c r="T1065" s="248"/>
      <c r="U1065" s="248"/>
      <c r="V1065" s="248"/>
      <c r="W1065" s="248"/>
      <c r="X1065" s="112"/>
      <c r="Y1065" s="112"/>
    </row>
    <row r="1066" spans="1:25" s="226" customFormat="1" ht="18.75">
      <c r="A1066" s="295" t="s">
        <v>159</v>
      </c>
      <c r="B1066" s="326"/>
      <c r="C1066" s="244"/>
      <c r="D1066" s="241" t="s">
        <v>101</v>
      </c>
      <c r="E1066" s="244"/>
      <c r="F1066" s="241"/>
      <c r="G1066" s="248"/>
      <c r="H1066" s="246"/>
      <c r="I1066" s="246"/>
      <c r="J1066" s="247"/>
      <c r="K1066" s="248"/>
      <c r="L1066" s="248"/>
      <c r="M1066" s="248"/>
      <c r="N1066" s="248"/>
      <c r="O1066" s="248"/>
      <c r="P1066" s="248"/>
      <c r="Q1066" s="248"/>
      <c r="R1066" s="248"/>
      <c r="S1066" s="248"/>
      <c r="T1066" s="248"/>
      <c r="U1066" s="248"/>
      <c r="V1066" s="248"/>
      <c r="W1066" s="248"/>
      <c r="X1066" s="112"/>
      <c r="Y1066" s="112"/>
    </row>
    <row r="1067" spans="1:25" s="226" customFormat="1" ht="18.75">
      <c r="A1067" s="295" t="s">
        <v>397</v>
      </c>
      <c r="B1067" s="241"/>
      <c r="C1067" s="244"/>
      <c r="D1067" s="244"/>
      <c r="E1067" s="244"/>
      <c r="F1067" s="241"/>
      <c r="G1067" s="248"/>
      <c r="H1067" s="246"/>
      <c r="I1067" s="246"/>
      <c r="J1067" s="247"/>
      <c r="K1067" s="248"/>
      <c r="L1067" s="248"/>
      <c r="M1067" s="248"/>
      <c r="N1067" s="248"/>
      <c r="O1067" s="248"/>
      <c r="P1067" s="248"/>
      <c r="Q1067" s="248"/>
      <c r="R1067" s="248"/>
      <c r="S1067" s="248"/>
      <c r="T1067" s="248"/>
      <c r="U1067" s="248"/>
      <c r="V1067" s="248"/>
      <c r="W1067" s="301"/>
      <c r="X1067" s="112"/>
      <c r="Y1067" s="112"/>
    </row>
    <row r="1068" spans="1:25" s="262" customFormat="1">
      <c r="A1068" s="330" t="s">
        <v>236</v>
      </c>
      <c r="B1068" s="254"/>
      <c r="C1068" s="254" t="s">
        <v>153</v>
      </c>
      <c r="D1068" s="255" t="s">
        <v>538</v>
      </c>
      <c r="E1068" s="254" t="s">
        <v>22</v>
      </c>
      <c r="F1068" s="254" t="s">
        <v>154</v>
      </c>
      <c r="G1068" s="303" t="s">
        <v>503</v>
      </c>
      <c r="H1068" s="303" t="s">
        <v>505</v>
      </c>
      <c r="I1068" s="303" t="s">
        <v>535</v>
      </c>
      <c r="J1068" s="303" t="s">
        <v>507</v>
      </c>
      <c r="K1068" s="304" t="s">
        <v>509</v>
      </c>
      <c r="L1068" s="303" t="s">
        <v>511</v>
      </c>
      <c r="M1068" s="303" t="s">
        <v>514</v>
      </c>
      <c r="N1068" s="304" t="s">
        <v>669</v>
      </c>
      <c r="O1068" s="304" t="s">
        <v>603</v>
      </c>
      <c r="P1068" s="303" t="s">
        <v>518</v>
      </c>
      <c r="Q1068" s="303" t="s">
        <v>517</v>
      </c>
      <c r="R1068" s="303" t="s">
        <v>528</v>
      </c>
      <c r="S1068" s="304" t="s">
        <v>485</v>
      </c>
      <c r="T1068" s="303" t="s">
        <v>1785</v>
      </c>
      <c r="U1068" s="303" t="s">
        <v>1787</v>
      </c>
      <c r="V1068" s="303" t="s">
        <v>1788</v>
      </c>
      <c r="W1068" s="303" t="s">
        <v>532</v>
      </c>
      <c r="X1068" s="112"/>
      <c r="Y1068" s="112"/>
    </row>
    <row r="1069" spans="1:25" s="262" customFormat="1">
      <c r="A1069" s="331" t="s">
        <v>155</v>
      </c>
      <c r="B1069" s="329"/>
      <c r="C1069" s="329" t="s">
        <v>540</v>
      </c>
      <c r="D1069" s="256" t="s">
        <v>539</v>
      </c>
      <c r="E1069" s="329" t="s">
        <v>21</v>
      </c>
      <c r="F1069" s="329"/>
      <c r="G1069" s="328" t="s">
        <v>504</v>
      </c>
      <c r="H1069" s="328" t="s">
        <v>506</v>
      </c>
      <c r="I1069" s="328" t="s">
        <v>537</v>
      </c>
      <c r="J1069" s="328" t="s">
        <v>508</v>
      </c>
      <c r="K1069" s="306" t="s">
        <v>510</v>
      </c>
      <c r="L1069" s="328"/>
      <c r="M1069" s="328"/>
      <c r="N1069" s="306" t="s">
        <v>670</v>
      </c>
      <c r="O1069" s="308" t="s">
        <v>611</v>
      </c>
      <c r="P1069" s="328" t="s">
        <v>519</v>
      </c>
      <c r="Q1069" s="328" t="s">
        <v>530</v>
      </c>
      <c r="R1069" s="328" t="s">
        <v>529</v>
      </c>
      <c r="S1069" s="308" t="s">
        <v>565</v>
      </c>
      <c r="T1069" s="309" t="s">
        <v>1786</v>
      </c>
      <c r="U1069" s="309" t="s">
        <v>377</v>
      </c>
      <c r="V1069" s="309" t="s">
        <v>377</v>
      </c>
      <c r="W1069" s="328" t="s">
        <v>531</v>
      </c>
      <c r="X1069" s="112"/>
      <c r="Y1069" s="112"/>
    </row>
    <row r="1070" spans="1:25" s="262" customFormat="1">
      <c r="A1070" s="179"/>
      <c r="B1070" s="108"/>
      <c r="C1070" s="106"/>
      <c r="D1070" s="106"/>
      <c r="E1070" s="107" t="s">
        <v>533</v>
      </c>
      <c r="F1070" s="108"/>
      <c r="G1070" s="239"/>
      <c r="H1070" s="258"/>
      <c r="I1070" s="258"/>
      <c r="J1070" s="239"/>
      <c r="K1070" s="239"/>
      <c r="L1070" s="239"/>
      <c r="M1070" s="239"/>
      <c r="N1070" s="239"/>
      <c r="O1070" s="239"/>
      <c r="P1070" s="239"/>
      <c r="Q1070" s="239"/>
      <c r="R1070" s="239"/>
      <c r="S1070" s="239"/>
      <c r="T1070" s="239"/>
      <c r="U1070" s="239"/>
      <c r="V1070" s="239"/>
      <c r="W1070" s="239"/>
      <c r="X1070" s="112"/>
      <c r="Y1070" s="112"/>
    </row>
    <row r="1071" spans="1:25" s="262" customFormat="1">
      <c r="A1071" s="179">
        <v>112</v>
      </c>
      <c r="B1071" s="106">
        <v>2330</v>
      </c>
      <c r="C1071" s="106">
        <v>1</v>
      </c>
      <c r="D1071" s="106">
        <v>1</v>
      </c>
      <c r="E1071" s="107" t="s">
        <v>163</v>
      </c>
      <c r="F1071" s="108" t="s">
        <v>1030</v>
      </c>
      <c r="G1071" s="109">
        <f t="shared" ref="G1071:G1088" si="897">VLOOKUP(E1071,REMU,3,0)</f>
        <v>50</v>
      </c>
      <c r="H1071" s="109">
        <f t="shared" ref="H1071:H1088" si="898">VLOOKUP(E1071,REMU,4,0)</f>
        <v>39.31</v>
      </c>
      <c r="I1071" s="109">
        <f t="shared" ref="I1071:I1088" si="899">VLOOKUP(E1071,REMU,8,0)</f>
        <v>0</v>
      </c>
      <c r="J1071" s="239">
        <f t="shared" ref="J1071:J1088" si="900">VLOOKUP(E1071,REMU,7,0)</f>
        <v>785.63</v>
      </c>
      <c r="K1071" s="109">
        <f t="shared" ref="K1071:K1088" si="901">VLOOKUP(E1071,REMU,10,0)</f>
        <v>5</v>
      </c>
      <c r="L1071" s="109">
        <f t="shared" ref="L1071:L1088" si="902">SUM(G1071:K1071)</f>
        <v>879.94</v>
      </c>
      <c r="M1071" s="109">
        <f t="shared" ref="M1071:M1088" si="903">VLOOKUP(E1071,REMU,12,0)</f>
        <v>95.75</v>
      </c>
      <c r="N1071" s="109">
        <f t="shared" ref="N1071:N1088" si="904">VLOOKUP(E1071,REMU,13,0)</f>
        <v>100</v>
      </c>
      <c r="O1071" s="109">
        <f t="shared" ref="O1071:O1088" si="905">VLOOKUP(E1071,REMU,19,0)</f>
        <v>110</v>
      </c>
      <c r="P1071" s="109">
        <f t="shared" ref="P1071:P1088" si="906">VLOOKUP(E1071,REMU,16,0)</f>
        <v>148.12</v>
      </c>
      <c r="Q1071" s="109">
        <f t="shared" ref="Q1071:Q1088" si="907">VLOOKUP(E1071,REMU,17,0)</f>
        <v>171.82</v>
      </c>
      <c r="R1071" s="109">
        <f t="shared" ref="R1071:R1088" si="908">VLOOKUP(E1071,REMU,18,0)</f>
        <v>199.31</v>
      </c>
      <c r="S1071" s="109">
        <f t="shared" ref="S1071:S1088" si="909">VLOOKUP(E1071,DSUP,2,FALSE)</f>
        <v>210</v>
      </c>
      <c r="T1071" s="109">
        <f t="shared" ref="T1071:T1088" si="910">IF(F1071="VACANTE",0,VLOOKUP(F1071,HOMO,8,0))</f>
        <v>76.3</v>
      </c>
      <c r="U1071" s="109">
        <f t="shared" ref="U1071:U1088" si="911">IF(F1071="VACANTE",0,VLOOKUP(F1071,HOMO,9,0))</f>
        <v>580</v>
      </c>
      <c r="V1071" s="109">
        <f t="shared" ref="V1071:V1088" si="912">+IF(D1071=0,0,(VLOOKUP(E1071,CATE,2,0)-L1071-SUM(M1071:U1071)))</f>
        <v>436.76</v>
      </c>
      <c r="W1071" s="109">
        <f t="shared" ref="W1071:W1088" si="913">+L1071+SUM(M1071:V1071)</f>
        <v>3008</v>
      </c>
      <c r="X1071" s="112"/>
      <c r="Y1071" s="112"/>
    </row>
    <row r="1072" spans="1:25" s="262" customFormat="1">
      <c r="A1072" s="179">
        <v>305</v>
      </c>
      <c r="B1072" s="106"/>
      <c r="C1072" s="106">
        <v>1</v>
      </c>
      <c r="D1072" s="106">
        <v>0</v>
      </c>
      <c r="E1072" s="107" t="s">
        <v>163</v>
      </c>
      <c r="F1072" s="111" t="s">
        <v>364</v>
      </c>
      <c r="G1072" s="109">
        <f t="shared" si="897"/>
        <v>50</v>
      </c>
      <c r="H1072" s="109">
        <f t="shared" si="898"/>
        <v>39.31</v>
      </c>
      <c r="I1072" s="109">
        <f t="shared" si="899"/>
        <v>0</v>
      </c>
      <c r="J1072" s="239">
        <f t="shared" si="900"/>
        <v>785.63</v>
      </c>
      <c r="K1072" s="109">
        <f t="shared" si="901"/>
        <v>5</v>
      </c>
      <c r="L1072" s="109">
        <f t="shared" si="902"/>
        <v>879.94</v>
      </c>
      <c r="M1072" s="109">
        <f t="shared" si="903"/>
        <v>95.75</v>
      </c>
      <c r="N1072" s="109">
        <f t="shared" si="904"/>
        <v>100</v>
      </c>
      <c r="O1072" s="109">
        <f t="shared" si="905"/>
        <v>110</v>
      </c>
      <c r="P1072" s="109">
        <f t="shared" si="906"/>
        <v>148.12</v>
      </c>
      <c r="Q1072" s="109">
        <f t="shared" si="907"/>
        <v>171.82</v>
      </c>
      <c r="R1072" s="109">
        <f t="shared" si="908"/>
        <v>199.31</v>
      </c>
      <c r="S1072" s="109">
        <f t="shared" si="909"/>
        <v>210</v>
      </c>
      <c r="T1072" s="109">
        <f t="shared" si="910"/>
        <v>0</v>
      </c>
      <c r="U1072" s="109">
        <f t="shared" si="911"/>
        <v>0</v>
      </c>
      <c r="V1072" s="109">
        <f t="shared" si="912"/>
        <v>0</v>
      </c>
      <c r="W1072" s="109">
        <f t="shared" si="913"/>
        <v>1914.94</v>
      </c>
      <c r="X1072" s="112"/>
      <c r="Y1072" s="112"/>
    </row>
    <row r="1073" spans="1:25" s="262" customFormat="1">
      <c r="A1073" s="179">
        <v>431</v>
      </c>
      <c r="B1073" s="106">
        <v>2014</v>
      </c>
      <c r="C1073" s="106">
        <v>1</v>
      </c>
      <c r="D1073" s="106">
        <v>1</v>
      </c>
      <c r="E1073" s="107" t="s">
        <v>160</v>
      </c>
      <c r="F1073" s="108" t="s">
        <v>436</v>
      </c>
      <c r="G1073" s="109">
        <f t="shared" si="897"/>
        <v>50</v>
      </c>
      <c r="H1073" s="109">
        <f t="shared" si="898"/>
        <v>32.17</v>
      </c>
      <c r="I1073" s="109">
        <f t="shared" si="899"/>
        <v>0</v>
      </c>
      <c r="J1073" s="239">
        <f t="shared" si="900"/>
        <v>587.77</v>
      </c>
      <c r="K1073" s="109">
        <f t="shared" si="901"/>
        <v>5</v>
      </c>
      <c r="L1073" s="109">
        <f t="shared" si="902"/>
        <v>674.94</v>
      </c>
      <c r="M1073" s="109">
        <f t="shared" si="903"/>
        <v>81.39</v>
      </c>
      <c r="N1073" s="109">
        <f t="shared" si="904"/>
        <v>100</v>
      </c>
      <c r="O1073" s="109">
        <f t="shared" si="905"/>
        <v>110</v>
      </c>
      <c r="P1073" s="109">
        <f t="shared" si="906"/>
        <v>113.02</v>
      </c>
      <c r="Q1073" s="109">
        <f t="shared" si="907"/>
        <v>131.11000000000001</v>
      </c>
      <c r="R1073" s="109">
        <f t="shared" si="908"/>
        <v>152.08000000000001</v>
      </c>
      <c r="S1073" s="109">
        <f t="shared" si="909"/>
        <v>210</v>
      </c>
      <c r="T1073" s="109">
        <f t="shared" si="910"/>
        <v>126.58</v>
      </c>
      <c r="U1073" s="109">
        <f t="shared" si="911"/>
        <v>280</v>
      </c>
      <c r="V1073" s="109">
        <f t="shared" si="912"/>
        <v>1028.8800000000001</v>
      </c>
      <c r="W1073" s="109">
        <f t="shared" si="913"/>
        <v>3008</v>
      </c>
      <c r="X1073" s="112"/>
      <c r="Y1073" s="112"/>
    </row>
    <row r="1074" spans="1:25" s="262" customFormat="1">
      <c r="A1074" s="179">
        <v>773</v>
      </c>
      <c r="B1074" s="106"/>
      <c r="C1074" s="106">
        <v>1</v>
      </c>
      <c r="D1074" s="106">
        <v>1</v>
      </c>
      <c r="E1074" s="107" t="s">
        <v>156</v>
      </c>
      <c r="F1074" s="108" t="s">
        <v>996</v>
      </c>
      <c r="G1074" s="109">
        <f t="shared" si="897"/>
        <v>50</v>
      </c>
      <c r="H1074" s="109">
        <f t="shared" si="898"/>
        <v>48.24</v>
      </c>
      <c r="I1074" s="109">
        <f t="shared" si="899"/>
        <v>0</v>
      </c>
      <c r="J1074" s="239">
        <f t="shared" si="900"/>
        <v>924.69</v>
      </c>
      <c r="K1074" s="109">
        <f t="shared" si="901"/>
        <v>5</v>
      </c>
      <c r="L1074" s="109">
        <f t="shared" si="902"/>
        <v>1027.93</v>
      </c>
      <c r="M1074" s="109">
        <f t="shared" si="903"/>
        <v>112.65</v>
      </c>
      <c r="N1074" s="109">
        <f t="shared" si="904"/>
        <v>100</v>
      </c>
      <c r="O1074" s="109">
        <f t="shared" si="905"/>
        <v>120</v>
      </c>
      <c r="P1074" s="109">
        <f t="shared" si="906"/>
        <v>174.5</v>
      </c>
      <c r="Q1074" s="109">
        <f t="shared" si="907"/>
        <v>202.42</v>
      </c>
      <c r="R1074" s="109">
        <f t="shared" si="908"/>
        <v>234.81</v>
      </c>
      <c r="S1074" s="109">
        <f t="shared" si="909"/>
        <v>250</v>
      </c>
      <c r="T1074" s="109">
        <f t="shared" si="910"/>
        <v>246.99</v>
      </c>
      <c r="U1074" s="109">
        <f t="shared" si="911"/>
        <v>580</v>
      </c>
      <c r="V1074" s="109">
        <f t="shared" si="912"/>
        <v>3658.02</v>
      </c>
      <c r="W1074" s="109">
        <f t="shared" si="913"/>
        <v>6707.32</v>
      </c>
      <c r="X1074" s="112"/>
      <c r="Y1074" s="112"/>
    </row>
    <row r="1075" spans="1:25" s="262" customFormat="1">
      <c r="A1075" s="179">
        <v>774</v>
      </c>
      <c r="B1075" s="106"/>
      <c r="C1075" s="106">
        <v>1</v>
      </c>
      <c r="D1075" s="106">
        <v>1</v>
      </c>
      <c r="E1075" s="107" t="s">
        <v>163</v>
      </c>
      <c r="F1075" s="108" t="s">
        <v>368</v>
      </c>
      <c r="G1075" s="109">
        <f t="shared" si="897"/>
        <v>50</v>
      </c>
      <c r="H1075" s="109">
        <f t="shared" si="898"/>
        <v>39.31</v>
      </c>
      <c r="I1075" s="109">
        <f t="shared" si="899"/>
        <v>0</v>
      </c>
      <c r="J1075" s="239">
        <f t="shared" si="900"/>
        <v>785.63</v>
      </c>
      <c r="K1075" s="109">
        <f t="shared" si="901"/>
        <v>5</v>
      </c>
      <c r="L1075" s="109">
        <f t="shared" si="902"/>
        <v>879.94</v>
      </c>
      <c r="M1075" s="109">
        <f t="shared" si="903"/>
        <v>95.75</v>
      </c>
      <c r="N1075" s="109">
        <f t="shared" si="904"/>
        <v>100</v>
      </c>
      <c r="O1075" s="109">
        <f t="shared" si="905"/>
        <v>110</v>
      </c>
      <c r="P1075" s="109">
        <f t="shared" si="906"/>
        <v>148.12</v>
      </c>
      <c r="Q1075" s="109">
        <f t="shared" si="907"/>
        <v>171.82</v>
      </c>
      <c r="R1075" s="109">
        <f t="shared" si="908"/>
        <v>199.31</v>
      </c>
      <c r="S1075" s="109">
        <f t="shared" si="909"/>
        <v>210</v>
      </c>
      <c r="T1075" s="109">
        <f t="shared" si="910"/>
        <v>79.06</v>
      </c>
      <c r="U1075" s="109">
        <f t="shared" si="911"/>
        <v>580</v>
      </c>
      <c r="V1075" s="109">
        <f t="shared" si="912"/>
        <v>434</v>
      </c>
      <c r="W1075" s="109">
        <f t="shared" si="913"/>
        <v>3008</v>
      </c>
      <c r="X1075" s="112"/>
      <c r="Y1075" s="112"/>
    </row>
    <row r="1076" spans="1:25" s="262" customFormat="1">
      <c r="A1076" s="179">
        <v>23</v>
      </c>
      <c r="B1076" s="106"/>
      <c r="C1076" s="106">
        <v>1</v>
      </c>
      <c r="D1076" s="106">
        <v>1</v>
      </c>
      <c r="E1076" s="107" t="s">
        <v>164</v>
      </c>
      <c r="F1076" s="108" t="s">
        <v>1859</v>
      </c>
      <c r="G1076" s="109">
        <f>VLOOKUP(E1076,REMU,3,0)</f>
        <v>50</v>
      </c>
      <c r="H1076" s="109">
        <f>VLOOKUP(E1076,REMU,4,0)</f>
        <v>28.15</v>
      </c>
      <c r="I1076" s="109">
        <f>VLOOKUP(E1076,REMU,8,0)</f>
        <v>0</v>
      </c>
      <c r="J1076" s="239">
        <f>VLOOKUP(E1076,REMU,7,0)</f>
        <v>680.79</v>
      </c>
      <c r="K1076" s="109">
        <f>VLOOKUP(E1076,REMU,10,0)</f>
        <v>5</v>
      </c>
      <c r="L1076" s="109">
        <f>SUM(G1076:K1076)</f>
        <v>763.94</v>
      </c>
      <c r="M1076" s="109">
        <f>VLOOKUP(E1076,REMU,12,0)</f>
        <v>81.39</v>
      </c>
      <c r="N1076" s="109">
        <f>VLOOKUP(E1076,REMU,13,0)</f>
        <v>100</v>
      </c>
      <c r="O1076" s="109">
        <f>VLOOKUP(E1076,REMU,19,0)</f>
        <v>105</v>
      </c>
      <c r="P1076" s="109">
        <f>VLOOKUP(E1076,REMU,16,0)</f>
        <v>127.26</v>
      </c>
      <c r="Q1076" s="109">
        <f>VLOOKUP(E1076,REMU,17,0)</f>
        <v>147.62</v>
      </c>
      <c r="R1076" s="109">
        <f>VLOOKUP(E1076,REMU,18,0)</f>
        <v>171.24</v>
      </c>
      <c r="S1076" s="109">
        <f>VLOOKUP(E1076,DSUP,2,FALSE)</f>
        <v>180</v>
      </c>
      <c r="T1076" s="109">
        <f>IF(F1076="VACANTE",0,VLOOKUP(F1076,HOMO,8,0))</f>
        <v>0</v>
      </c>
      <c r="U1076" s="109">
        <f>IF(F1076="VACANTE",0,VLOOKUP(F1076,HOMO,9,0))</f>
        <v>0</v>
      </c>
      <c r="V1076" s="109">
        <f t="shared" si="912"/>
        <v>331.55</v>
      </c>
      <c r="W1076" s="109">
        <f t="shared" si="913"/>
        <v>2008</v>
      </c>
      <c r="X1076" s="112"/>
      <c r="Y1076" s="112"/>
    </row>
    <row r="1077" spans="1:25" s="262" customFormat="1">
      <c r="A1077" s="179">
        <v>776</v>
      </c>
      <c r="B1077" s="106"/>
      <c r="C1077" s="106">
        <v>1</v>
      </c>
      <c r="D1077" s="106">
        <v>1</v>
      </c>
      <c r="E1077" s="107" t="s">
        <v>163</v>
      </c>
      <c r="F1077" s="108" t="s">
        <v>1031</v>
      </c>
      <c r="G1077" s="109">
        <f t="shared" si="897"/>
        <v>50</v>
      </c>
      <c r="H1077" s="109">
        <f t="shared" si="898"/>
        <v>39.31</v>
      </c>
      <c r="I1077" s="109">
        <f t="shared" si="899"/>
        <v>0</v>
      </c>
      <c r="J1077" s="239">
        <f t="shared" si="900"/>
        <v>785.63</v>
      </c>
      <c r="K1077" s="109">
        <f t="shared" si="901"/>
        <v>5</v>
      </c>
      <c r="L1077" s="109">
        <f t="shared" si="902"/>
        <v>879.94</v>
      </c>
      <c r="M1077" s="109">
        <f t="shared" si="903"/>
        <v>95.75</v>
      </c>
      <c r="N1077" s="109">
        <f t="shared" si="904"/>
        <v>100</v>
      </c>
      <c r="O1077" s="109">
        <f t="shared" si="905"/>
        <v>110</v>
      </c>
      <c r="P1077" s="109">
        <f t="shared" si="906"/>
        <v>148.12</v>
      </c>
      <c r="Q1077" s="109">
        <f t="shared" si="907"/>
        <v>171.82</v>
      </c>
      <c r="R1077" s="109">
        <f t="shared" si="908"/>
        <v>199.31</v>
      </c>
      <c r="S1077" s="109">
        <f t="shared" si="909"/>
        <v>210</v>
      </c>
      <c r="T1077" s="109">
        <f t="shared" si="910"/>
        <v>83.5</v>
      </c>
      <c r="U1077" s="109">
        <f t="shared" si="911"/>
        <v>580</v>
      </c>
      <c r="V1077" s="109">
        <f t="shared" si="912"/>
        <v>429.56</v>
      </c>
      <c r="W1077" s="109">
        <f t="shared" si="913"/>
        <v>3008</v>
      </c>
      <c r="X1077" s="112"/>
      <c r="Y1077" s="112"/>
    </row>
    <row r="1078" spans="1:25" s="262" customFormat="1">
      <c r="A1078" s="179">
        <v>798</v>
      </c>
      <c r="B1078" s="106"/>
      <c r="C1078" s="106">
        <v>1</v>
      </c>
      <c r="D1078" s="106">
        <v>1</v>
      </c>
      <c r="E1078" s="107" t="s">
        <v>156</v>
      </c>
      <c r="F1078" s="108" t="s">
        <v>367</v>
      </c>
      <c r="G1078" s="109">
        <f t="shared" si="897"/>
        <v>50</v>
      </c>
      <c r="H1078" s="109">
        <f t="shared" si="898"/>
        <v>48.24</v>
      </c>
      <c r="I1078" s="109">
        <f t="shared" si="899"/>
        <v>0</v>
      </c>
      <c r="J1078" s="239">
        <f t="shared" si="900"/>
        <v>924.69</v>
      </c>
      <c r="K1078" s="109">
        <f t="shared" si="901"/>
        <v>5</v>
      </c>
      <c r="L1078" s="109">
        <f t="shared" si="902"/>
        <v>1027.93</v>
      </c>
      <c r="M1078" s="109">
        <f t="shared" si="903"/>
        <v>112.65</v>
      </c>
      <c r="N1078" s="109">
        <f t="shared" si="904"/>
        <v>100</v>
      </c>
      <c r="O1078" s="109">
        <f t="shared" si="905"/>
        <v>120</v>
      </c>
      <c r="P1078" s="109">
        <f t="shared" si="906"/>
        <v>174.5</v>
      </c>
      <c r="Q1078" s="109">
        <f t="shared" si="907"/>
        <v>202.42</v>
      </c>
      <c r="R1078" s="109">
        <f t="shared" si="908"/>
        <v>234.81</v>
      </c>
      <c r="S1078" s="109">
        <f t="shared" si="909"/>
        <v>250</v>
      </c>
      <c r="T1078" s="109">
        <f t="shared" si="910"/>
        <v>246.99</v>
      </c>
      <c r="U1078" s="109">
        <f t="shared" si="911"/>
        <v>580</v>
      </c>
      <c r="V1078" s="109">
        <f t="shared" si="912"/>
        <v>3658.02</v>
      </c>
      <c r="W1078" s="109">
        <f t="shared" si="913"/>
        <v>6707.32</v>
      </c>
      <c r="X1078" s="112"/>
      <c r="Y1078" s="112"/>
    </row>
    <row r="1079" spans="1:25" s="262" customFormat="1">
      <c r="A1079" s="179">
        <v>795</v>
      </c>
      <c r="B1079" s="106"/>
      <c r="C1079" s="106">
        <v>1</v>
      </c>
      <c r="D1079" s="106">
        <v>1</v>
      </c>
      <c r="E1079" s="107" t="s">
        <v>156</v>
      </c>
      <c r="F1079" s="108" t="s">
        <v>946</v>
      </c>
      <c r="G1079" s="109">
        <f t="shared" si="897"/>
        <v>50</v>
      </c>
      <c r="H1079" s="109">
        <f t="shared" si="898"/>
        <v>48.24</v>
      </c>
      <c r="I1079" s="109">
        <f t="shared" si="899"/>
        <v>0</v>
      </c>
      <c r="J1079" s="239">
        <f t="shared" si="900"/>
        <v>924.69</v>
      </c>
      <c r="K1079" s="109">
        <f t="shared" si="901"/>
        <v>5</v>
      </c>
      <c r="L1079" s="109">
        <f t="shared" si="902"/>
        <v>1027.93</v>
      </c>
      <c r="M1079" s="109">
        <f t="shared" si="903"/>
        <v>112.65</v>
      </c>
      <c r="N1079" s="109">
        <f t="shared" si="904"/>
        <v>100</v>
      </c>
      <c r="O1079" s="109">
        <f t="shared" si="905"/>
        <v>120</v>
      </c>
      <c r="P1079" s="109">
        <f t="shared" si="906"/>
        <v>174.5</v>
      </c>
      <c r="Q1079" s="109">
        <f t="shared" si="907"/>
        <v>202.42</v>
      </c>
      <c r="R1079" s="109">
        <f t="shared" si="908"/>
        <v>234.81</v>
      </c>
      <c r="S1079" s="109">
        <f t="shared" si="909"/>
        <v>250</v>
      </c>
      <c r="T1079" s="109">
        <f t="shared" si="910"/>
        <v>241.03</v>
      </c>
      <c r="U1079" s="109">
        <f t="shared" si="911"/>
        <v>580</v>
      </c>
      <c r="V1079" s="109">
        <f t="shared" si="912"/>
        <v>3663.98</v>
      </c>
      <c r="W1079" s="109">
        <f t="shared" si="913"/>
        <v>6707.32</v>
      </c>
      <c r="X1079" s="112"/>
      <c r="Y1079" s="112"/>
    </row>
    <row r="1080" spans="1:25" s="262" customFormat="1">
      <c r="A1080" s="179">
        <v>21</v>
      </c>
      <c r="B1080" s="106"/>
      <c r="C1080" s="106">
        <v>1</v>
      </c>
      <c r="D1080" s="106">
        <v>1</v>
      </c>
      <c r="E1080" s="107" t="s">
        <v>163</v>
      </c>
      <c r="F1080" s="264" t="s">
        <v>1784</v>
      </c>
      <c r="G1080" s="109">
        <f t="shared" si="897"/>
        <v>50</v>
      </c>
      <c r="H1080" s="109">
        <f t="shared" si="898"/>
        <v>39.31</v>
      </c>
      <c r="I1080" s="109">
        <f t="shared" si="899"/>
        <v>0</v>
      </c>
      <c r="J1080" s="239">
        <f t="shared" si="900"/>
        <v>785.63</v>
      </c>
      <c r="K1080" s="109">
        <f t="shared" si="901"/>
        <v>5</v>
      </c>
      <c r="L1080" s="109">
        <f t="shared" si="902"/>
        <v>879.94</v>
      </c>
      <c r="M1080" s="109">
        <f t="shared" si="903"/>
        <v>95.75</v>
      </c>
      <c r="N1080" s="109">
        <f t="shared" si="904"/>
        <v>100</v>
      </c>
      <c r="O1080" s="109">
        <f t="shared" si="905"/>
        <v>110</v>
      </c>
      <c r="P1080" s="109">
        <f t="shared" si="906"/>
        <v>148.12</v>
      </c>
      <c r="Q1080" s="109">
        <f t="shared" si="907"/>
        <v>171.82</v>
      </c>
      <c r="R1080" s="109">
        <f t="shared" si="908"/>
        <v>199.31</v>
      </c>
      <c r="S1080" s="109">
        <f t="shared" si="909"/>
        <v>210</v>
      </c>
      <c r="T1080" s="109">
        <f t="shared" si="910"/>
        <v>0</v>
      </c>
      <c r="U1080" s="109">
        <f t="shared" si="911"/>
        <v>0</v>
      </c>
      <c r="V1080" s="109">
        <f t="shared" si="912"/>
        <v>1093.06</v>
      </c>
      <c r="W1080" s="109">
        <f t="shared" si="913"/>
        <v>3008</v>
      </c>
      <c r="X1080" s="112"/>
      <c r="Y1080" s="112"/>
    </row>
    <row r="1081" spans="1:25" s="262" customFormat="1">
      <c r="A1081" s="179">
        <v>895</v>
      </c>
      <c r="B1081" s="106"/>
      <c r="C1081" s="106">
        <v>1</v>
      </c>
      <c r="D1081" s="106">
        <v>1</v>
      </c>
      <c r="E1081" s="107" t="s">
        <v>163</v>
      </c>
      <c r="F1081" s="108" t="s">
        <v>868</v>
      </c>
      <c r="G1081" s="109">
        <f t="shared" si="897"/>
        <v>50</v>
      </c>
      <c r="H1081" s="109">
        <f t="shared" si="898"/>
        <v>39.31</v>
      </c>
      <c r="I1081" s="109">
        <f t="shared" si="899"/>
        <v>0</v>
      </c>
      <c r="J1081" s="239">
        <f t="shared" si="900"/>
        <v>785.63</v>
      </c>
      <c r="K1081" s="109">
        <f t="shared" si="901"/>
        <v>5</v>
      </c>
      <c r="L1081" s="109">
        <f t="shared" si="902"/>
        <v>879.94</v>
      </c>
      <c r="M1081" s="109">
        <f t="shared" si="903"/>
        <v>95.75</v>
      </c>
      <c r="N1081" s="109">
        <f t="shared" si="904"/>
        <v>100</v>
      </c>
      <c r="O1081" s="109">
        <f t="shared" si="905"/>
        <v>110</v>
      </c>
      <c r="P1081" s="109">
        <f t="shared" si="906"/>
        <v>148.12</v>
      </c>
      <c r="Q1081" s="109">
        <f t="shared" si="907"/>
        <v>171.82</v>
      </c>
      <c r="R1081" s="109">
        <f t="shared" si="908"/>
        <v>199.31</v>
      </c>
      <c r="S1081" s="109">
        <f t="shared" si="909"/>
        <v>210</v>
      </c>
      <c r="T1081" s="109">
        <f t="shared" si="910"/>
        <v>86.31</v>
      </c>
      <c r="U1081" s="109">
        <f t="shared" si="911"/>
        <v>300</v>
      </c>
      <c r="V1081" s="109">
        <f t="shared" si="912"/>
        <v>706.75</v>
      </c>
      <c r="W1081" s="109">
        <f t="shared" si="913"/>
        <v>3008</v>
      </c>
      <c r="X1081" s="112"/>
      <c r="Y1081" s="112"/>
    </row>
    <row r="1082" spans="1:25" s="262" customFormat="1">
      <c r="A1082" s="179">
        <v>775</v>
      </c>
      <c r="B1082" s="106"/>
      <c r="C1082" s="106">
        <v>1</v>
      </c>
      <c r="D1082" s="106">
        <v>1</v>
      </c>
      <c r="E1082" s="107" t="s">
        <v>163</v>
      </c>
      <c r="F1082" s="108" t="s">
        <v>877</v>
      </c>
      <c r="G1082" s="109">
        <f t="shared" si="897"/>
        <v>50</v>
      </c>
      <c r="H1082" s="109">
        <f t="shared" si="898"/>
        <v>39.31</v>
      </c>
      <c r="I1082" s="109">
        <f t="shared" si="899"/>
        <v>0</v>
      </c>
      <c r="J1082" s="239">
        <f t="shared" si="900"/>
        <v>785.63</v>
      </c>
      <c r="K1082" s="109">
        <f t="shared" si="901"/>
        <v>5</v>
      </c>
      <c r="L1082" s="109">
        <f t="shared" si="902"/>
        <v>879.94</v>
      </c>
      <c r="M1082" s="109">
        <f t="shared" si="903"/>
        <v>95.75</v>
      </c>
      <c r="N1082" s="109">
        <f t="shared" si="904"/>
        <v>100</v>
      </c>
      <c r="O1082" s="109">
        <f t="shared" si="905"/>
        <v>110</v>
      </c>
      <c r="P1082" s="109">
        <f t="shared" si="906"/>
        <v>148.12</v>
      </c>
      <c r="Q1082" s="109">
        <f t="shared" si="907"/>
        <v>171.82</v>
      </c>
      <c r="R1082" s="109">
        <f t="shared" si="908"/>
        <v>199.31</v>
      </c>
      <c r="S1082" s="109">
        <f t="shared" si="909"/>
        <v>210</v>
      </c>
      <c r="T1082" s="109">
        <f t="shared" si="910"/>
        <v>74.77</v>
      </c>
      <c r="U1082" s="109">
        <f t="shared" si="911"/>
        <v>300</v>
      </c>
      <c r="V1082" s="109">
        <f t="shared" si="912"/>
        <v>718.29</v>
      </c>
      <c r="W1082" s="109">
        <f t="shared" si="913"/>
        <v>3008</v>
      </c>
      <c r="X1082" s="112"/>
      <c r="Y1082" s="112"/>
    </row>
    <row r="1083" spans="1:25" s="262" customFormat="1">
      <c r="A1083" s="179">
        <v>803</v>
      </c>
      <c r="B1083" s="106"/>
      <c r="C1083" s="106">
        <v>1</v>
      </c>
      <c r="D1083" s="106">
        <v>1</v>
      </c>
      <c r="E1083" s="107" t="s">
        <v>164</v>
      </c>
      <c r="F1083" s="264" t="s">
        <v>898</v>
      </c>
      <c r="G1083" s="109">
        <f t="shared" si="897"/>
        <v>50</v>
      </c>
      <c r="H1083" s="109">
        <f t="shared" si="898"/>
        <v>28.15</v>
      </c>
      <c r="I1083" s="109">
        <f t="shared" si="899"/>
        <v>0</v>
      </c>
      <c r="J1083" s="239">
        <f t="shared" si="900"/>
        <v>680.79</v>
      </c>
      <c r="K1083" s="109">
        <f t="shared" si="901"/>
        <v>5</v>
      </c>
      <c r="L1083" s="109">
        <f t="shared" si="902"/>
        <v>763.94</v>
      </c>
      <c r="M1083" s="109">
        <f t="shared" si="903"/>
        <v>81.39</v>
      </c>
      <c r="N1083" s="109">
        <f t="shared" si="904"/>
        <v>100</v>
      </c>
      <c r="O1083" s="109">
        <f t="shared" si="905"/>
        <v>105</v>
      </c>
      <c r="P1083" s="109">
        <f t="shared" si="906"/>
        <v>127.26</v>
      </c>
      <c r="Q1083" s="109">
        <f t="shared" si="907"/>
        <v>147.62</v>
      </c>
      <c r="R1083" s="109">
        <f t="shared" si="908"/>
        <v>171.24</v>
      </c>
      <c r="S1083" s="109">
        <f t="shared" si="909"/>
        <v>180</v>
      </c>
      <c r="T1083" s="109">
        <f t="shared" si="910"/>
        <v>0</v>
      </c>
      <c r="U1083" s="109">
        <f t="shared" si="911"/>
        <v>0</v>
      </c>
      <c r="V1083" s="109">
        <f t="shared" si="912"/>
        <v>331.55</v>
      </c>
      <c r="W1083" s="109">
        <f t="shared" si="913"/>
        <v>2008</v>
      </c>
      <c r="X1083" s="112"/>
      <c r="Y1083" s="112"/>
    </row>
    <row r="1084" spans="1:25" s="262" customFormat="1">
      <c r="A1084" s="179">
        <v>768</v>
      </c>
      <c r="B1084" s="106"/>
      <c r="C1084" s="106">
        <v>1</v>
      </c>
      <c r="D1084" s="106">
        <v>1</v>
      </c>
      <c r="E1084" s="107" t="s">
        <v>156</v>
      </c>
      <c r="F1084" s="108" t="s">
        <v>399</v>
      </c>
      <c r="G1084" s="109">
        <f t="shared" si="897"/>
        <v>50</v>
      </c>
      <c r="H1084" s="109">
        <f t="shared" si="898"/>
        <v>48.24</v>
      </c>
      <c r="I1084" s="109">
        <f t="shared" si="899"/>
        <v>0</v>
      </c>
      <c r="J1084" s="239">
        <f t="shared" si="900"/>
        <v>924.69</v>
      </c>
      <c r="K1084" s="109">
        <f t="shared" si="901"/>
        <v>5</v>
      </c>
      <c r="L1084" s="109">
        <f t="shared" si="902"/>
        <v>1027.93</v>
      </c>
      <c r="M1084" s="109">
        <f t="shared" si="903"/>
        <v>112.65</v>
      </c>
      <c r="N1084" s="109">
        <f t="shared" si="904"/>
        <v>100</v>
      </c>
      <c r="O1084" s="109">
        <f t="shared" si="905"/>
        <v>120</v>
      </c>
      <c r="P1084" s="109">
        <f t="shared" si="906"/>
        <v>174.5</v>
      </c>
      <c r="Q1084" s="109">
        <f t="shared" si="907"/>
        <v>202.42</v>
      </c>
      <c r="R1084" s="109">
        <f t="shared" si="908"/>
        <v>234.81</v>
      </c>
      <c r="S1084" s="109">
        <f t="shared" si="909"/>
        <v>250</v>
      </c>
      <c r="T1084" s="109">
        <f t="shared" si="910"/>
        <v>238.96</v>
      </c>
      <c r="U1084" s="109">
        <f t="shared" si="911"/>
        <v>1200</v>
      </c>
      <c r="V1084" s="109">
        <f t="shared" si="912"/>
        <v>3046.05</v>
      </c>
      <c r="W1084" s="109">
        <f t="shared" si="913"/>
        <v>6707.32</v>
      </c>
      <c r="X1084" s="112"/>
      <c r="Y1084" s="112"/>
    </row>
    <row r="1085" spans="1:25" s="262" customFormat="1">
      <c r="A1085" s="179">
        <v>769</v>
      </c>
      <c r="B1085" s="106"/>
      <c r="C1085" s="106">
        <v>1</v>
      </c>
      <c r="D1085" s="106">
        <v>1</v>
      </c>
      <c r="E1085" s="107" t="s">
        <v>156</v>
      </c>
      <c r="F1085" s="108" t="s">
        <v>1410</v>
      </c>
      <c r="G1085" s="109">
        <f t="shared" si="897"/>
        <v>50</v>
      </c>
      <c r="H1085" s="109">
        <f t="shared" si="898"/>
        <v>48.24</v>
      </c>
      <c r="I1085" s="109">
        <f t="shared" si="899"/>
        <v>0</v>
      </c>
      <c r="J1085" s="239">
        <f t="shared" si="900"/>
        <v>924.69</v>
      </c>
      <c r="K1085" s="109">
        <f t="shared" si="901"/>
        <v>5</v>
      </c>
      <c r="L1085" s="109">
        <f t="shared" si="902"/>
        <v>1027.93</v>
      </c>
      <c r="M1085" s="109">
        <f t="shared" si="903"/>
        <v>112.65</v>
      </c>
      <c r="N1085" s="109">
        <f t="shared" si="904"/>
        <v>100</v>
      </c>
      <c r="O1085" s="109">
        <f t="shared" si="905"/>
        <v>120</v>
      </c>
      <c r="P1085" s="109">
        <f t="shared" si="906"/>
        <v>174.5</v>
      </c>
      <c r="Q1085" s="109">
        <f t="shared" si="907"/>
        <v>202.42</v>
      </c>
      <c r="R1085" s="109">
        <f t="shared" si="908"/>
        <v>234.81</v>
      </c>
      <c r="S1085" s="109">
        <f t="shared" si="909"/>
        <v>250</v>
      </c>
      <c r="T1085" s="109">
        <f t="shared" si="910"/>
        <v>243.52</v>
      </c>
      <c r="U1085" s="109">
        <f t="shared" si="911"/>
        <v>1200</v>
      </c>
      <c r="V1085" s="109">
        <f t="shared" si="912"/>
        <v>3041.49</v>
      </c>
      <c r="W1085" s="109">
        <f t="shared" si="913"/>
        <v>6707.32</v>
      </c>
      <c r="X1085" s="112"/>
      <c r="Y1085" s="112"/>
    </row>
    <row r="1086" spans="1:25" s="262" customFormat="1">
      <c r="A1086" s="179">
        <v>770</v>
      </c>
      <c r="B1086" s="106"/>
      <c r="C1086" s="106">
        <v>1</v>
      </c>
      <c r="D1086" s="106">
        <v>1</v>
      </c>
      <c r="E1086" s="107" t="s">
        <v>156</v>
      </c>
      <c r="F1086" s="108" t="s">
        <v>823</v>
      </c>
      <c r="G1086" s="109">
        <f t="shared" si="897"/>
        <v>50</v>
      </c>
      <c r="H1086" s="109">
        <f t="shared" si="898"/>
        <v>48.24</v>
      </c>
      <c r="I1086" s="109">
        <f t="shared" si="899"/>
        <v>0</v>
      </c>
      <c r="J1086" s="239">
        <f t="shared" si="900"/>
        <v>924.69</v>
      </c>
      <c r="K1086" s="109">
        <f t="shared" si="901"/>
        <v>5</v>
      </c>
      <c r="L1086" s="109">
        <f t="shared" si="902"/>
        <v>1027.93</v>
      </c>
      <c r="M1086" s="109">
        <f t="shared" si="903"/>
        <v>112.65</v>
      </c>
      <c r="N1086" s="109">
        <f t="shared" si="904"/>
        <v>100</v>
      </c>
      <c r="O1086" s="109">
        <f t="shared" si="905"/>
        <v>120</v>
      </c>
      <c r="P1086" s="109">
        <f t="shared" si="906"/>
        <v>174.5</v>
      </c>
      <c r="Q1086" s="109">
        <f t="shared" si="907"/>
        <v>202.42</v>
      </c>
      <c r="R1086" s="109">
        <f t="shared" si="908"/>
        <v>234.81</v>
      </c>
      <c r="S1086" s="109">
        <f t="shared" si="909"/>
        <v>250</v>
      </c>
      <c r="T1086" s="109">
        <f t="shared" si="910"/>
        <v>243.54</v>
      </c>
      <c r="U1086" s="109">
        <f t="shared" si="911"/>
        <v>580</v>
      </c>
      <c r="V1086" s="109">
        <f t="shared" si="912"/>
        <v>3661.47</v>
      </c>
      <c r="W1086" s="109">
        <f t="shared" si="913"/>
        <v>6707.32</v>
      </c>
      <c r="X1086" s="112"/>
      <c r="Y1086" s="112"/>
    </row>
    <row r="1087" spans="1:25" s="262" customFormat="1">
      <c r="A1087" s="179">
        <v>771</v>
      </c>
      <c r="B1087" s="106"/>
      <c r="C1087" s="106">
        <v>1</v>
      </c>
      <c r="D1087" s="106">
        <v>1</v>
      </c>
      <c r="E1087" s="107" t="s">
        <v>156</v>
      </c>
      <c r="F1087" s="108" t="s">
        <v>398</v>
      </c>
      <c r="G1087" s="109">
        <f t="shared" si="897"/>
        <v>50</v>
      </c>
      <c r="H1087" s="109">
        <f t="shared" si="898"/>
        <v>48.24</v>
      </c>
      <c r="I1087" s="109">
        <f t="shared" si="899"/>
        <v>0</v>
      </c>
      <c r="J1087" s="239">
        <f t="shared" si="900"/>
        <v>924.69</v>
      </c>
      <c r="K1087" s="109">
        <f t="shared" si="901"/>
        <v>5</v>
      </c>
      <c r="L1087" s="109">
        <f t="shared" si="902"/>
        <v>1027.93</v>
      </c>
      <c r="M1087" s="109">
        <f t="shared" si="903"/>
        <v>112.65</v>
      </c>
      <c r="N1087" s="109">
        <f t="shared" si="904"/>
        <v>100</v>
      </c>
      <c r="O1087" s="109">
        <f t="shared" si="905"/>
        <v>120</v>
      </c>
      <c r="P1087" s="109">
        <f t="shared" si="906"/>
        <v>174.5</v>
      </c>
      <c r="Q1087" s="109">
        <f t="shared" si="907"/>
        <v>202.42</v>
      </c>
      <c r="R1087" s="109">
        <f t="shared" si="908"/>
        <v>234.81</v>
      </c>
      <c r="S1087" s="109">
        <f t="shared" si="909"/>
        <v>250</v>
      </c>
      <c r="T1087" s="109">
        <f t="shared" si="910"/>
        <v>655.53</v>
      </c>
      <c r="U1087" s="109">
        <f t="shared" si="911"/>
        <v>1200</v>
      </c>
      <c r="V1087" s="109">
        <f t="shared" si="912"/>
        <v>2629.48</v>
      </c>
      <c r="W1087" s="109">
        <f t="shared" si="913"/>
        <v>6707.32</v>
      </c>
      <c r="X1087" s="112"/>
      <c r="Y1087" s="112"/>
    </row>
    <row r="1088" spans="1:25" s="262" customFormat="1">
      <c r="A1088" s="179">
        <v>772</v>
      </c>
      <c r="B1088" s="106"/>
      <c r="C1088" s="106">
        <v>1</v>
      </c>
      <c r="D1088" s="106">
        <v>1</v>
      </c>
      <c r="E1088" s="107" t="s">
        <v>157</v>
      </c>
      <c r="F1088" s="108" t="s">
        <v>666</v>
      </c>
      <c r="G1088" s="109">
        <f t="shared" si="897"/>
        <v>50</v>
      </c>
      <c r="H1088" s="109">
        <f t="shared" si="898"/>
        <v>39.299999999999997</v>
      </c>
      <c r="I1088" s="109">
        <f t="shared" si="899"/>
        <v>0</v>
      </c>
      <c r="J1088" s="239">
        <f t="shared" si="900"/>
        <v>684.63</v>
      </c>
      <c r="K1088" s="109">
        <f t="shared" si="901"/>
        <v>5</v>
      </c>
      <c r="L1088" s="109">
        <f t="shared" si="902"/>
        <v>778.93</v>
      </c>
      <c r="M1088" s="109">
        <f t="shared" si="903"/>
        <v>95.75</v>
      </c>
      <c r="N1088" s="109">
        <f t="shared" si="904"/>
        <v>100</v>
      </c>
      <c r="O1088" s="109">
        <f t="shared" si="905"/>
        <v>120</v>
      </c>
      <c r="P1088" s="109">
        <f t="shared" si="906"/>
        <v>131.96</v>
      </c>
      <c r="Q1088" s="109">
        <f t="shared" si="907"/>
        <v>153.07</v>
      </c>
      <c r="R1088" s="109">
        <f t="shared" si="908"/>
        <v>177.57</v>
      </c>
      <c r="S1088" s="109">
        <f t="shared" si="909"/>
        <v>250</v>
      </c>
      <c r="T1088" s="109">
        <f t="shared" si="910"/>
        <v>287.08999999999997</v>
      </c>
      <c r="U1088" s="109">
        <f t="shared" si="911"/>
        <v>560</v>
      </c>
      <c r="V1088" s="109">
        <f t="shared" si="912"/>
        <v>4052.95</v>
      </c>
      <c r="W1088" s="109">
        <f t="shared" si="913"/>
        <v>6707.32</v>
      </c>
      <c r="X1088" s="112"/>
      <c r="Y1088" s="112"/>
    </row>
    <row r="1089" spans="1:25" s="262" customFormat="1">
      <c r="A1089" s="179"/>
      <c r="B1089" s="108"/>
      <c r="C1089" s="106">
        <f>SUM(C1071:C1088)</f>
        <v>18</v>
      </c>
      <c r="D1089" s="106">
        <f>COUNTIF(D1071:D1088,"1")</f>
        <v>17</v>
      </c>
      <c r="E1089" s="106"/>
      <c r="F1089" s="106" t="s">
        <v>545</v>
      </c>
      <c r="G1089" s="239">
        <f t="shared" ref="G1089:L1089" si="914">SUM(G1071:G1088)</f>
        <v>900</v>
      </c>
      <c r="H1089" s="239">
        <f t="shared" si="914"/>
        <v>740.62</v>
      </c>
      <c r="I1089" s="239">
        <f t="shared" si="914"/>
        <v>0</v>
      </c>
      <c r="J1089" s="239">
        <f t="shared" si="914"/>
        <v>14606.22</v>
      </c>
      <c r="K1089" s="239">
        <f t="shared" si="914"/>
        <v>90</v>
      </c>
      <c r="L1089" s="239">
        <f t="shared" si="914"/>
        <v>16336.84</v>
      </c>
      <c r="M1089" s="239">
        <f t="shared" ref="M1089:V1089" si="915">SUM(M1071:M1088)</f>
        <v>1798.72</v>
      </c>
      <c r="N1089" s="239">
        <f t="shared" si="915"/>
        <v>1800</v>
      </c>
      <c r="O1089" s="239">
        <f t="shared" si="915"/>
        <v>2050</v>
      </c>
      <c r="P1089" s="239">
        <f t="shared" si="915"/>
        <v>2757.84</v>
      </c>
      <c r="Q1089" s="239">
        <f t="shared" si="915"/>
        <v>3199.1</v>
      </c>
      <c r="R1089" s="239">
        <f t="shared" si="915"/>
        <v>3710.97</v>
      </c>
      <c r="S1089" s="239">
        <f t="shared" si="915"/>
        <v>4040</v>
      </c>
      <c r="T1089" s="239">
        <f t="shared" si="915"/>
        <v>2930.17</v>
      </c>
      <c r="U1089" s="239">
        <f t="shared" si="915"/>
        <v>9100</v>
      </c>
      <c r="V1089" s="239">
        <f t="shared" si="915"/>
        <v>32921.86</v>
      </c>
      <c r="W1089" s="239">
        <f>SUM(W1071:W1088)</f>
        <v>80645.5</v>
      </c>
      <c r="X1089" s="112"/>
      <c r="Y1089" s="112"/>
    </row>
    <row r="1090" spans="1:25" s="226" customFormat="1" ht="18.75">
      <c r="A1090" s="295" t="s">
        <v>407</v>
      </c>
      <c r="B1090" s="241"/>
      <c r="C1090" s="269"/>
      <c r="D1090" s="269"/>
      <c r="E1090" s="269"/>
      <c r="F1090" s="243"/>
      <c r="G1090" s="247"/>
      <c r="H1090" s="246"/>
      <c r="I1090" s="246"/>
      <c r="J1090" s="247"/>
      <c r="K1090" s="248"/>
      <c r="L1090" s="248"/>
      <c r="M1090" s="248"/>
      <c r="N1090" s="248"/>
      <c r="O1090" s="248"/>
      <c r="P1090" s="248"/>
      <c r="Q1090" s="248"/>
      <c r="R1090" s="248"/>
      <c r="S1090" s="248"/>
      <c r="T1090" s="248"/>
      <c r="U1090" s="248"/>
      <c r="V1090" s="248"/>
      <c r="W1090" s="248"/>
      <c r="X1090" s="112"/>
      <c r="Y1090" s="112"/>
    </row>
    <row r="1091" spans="1:25" s="262" customFormat="1">
      <c r="A1091" s="330" t="s">
        <v>236</v>
      </c>
      <c r="B1091" s="254"/>
      <c r="C1091" s="254" t="s">
        <v>153</v>
      </c>
      <c r="D1091" s="255" t="s">
        <v>538</v>
      </c>
      <c r="E1091" s="254" t="s">
        <v>22</v>
      </c>
      <c r="F1091" s="254" t="s">
        <v>154</v>
      </c>
      <c r="G1091" s="303" t="s">
        <v>503</v>
      </c>
      <c r="H1091" s="303" t="s">
        <v>505</v>
      </c>
      <c r="I1091" s="303" t="s">
        <v>535</v>
      </c>
      <c r="J1091" s="303" t="s">
        <v>507</v>
      </c>
      <c r="K1091" s="304" t="s">
        <v>509</v>
      </c>
      <c r="L1091" s="303" t="s">
        <v>511</v>
      </c>
      <c r="M1091" s="303" t="s">
        <v>514</v>
      </c>
      <c r="N1091" s="304" t="s">
        <v>669</v>
      </c>
      <c r="O1091" s="304" t="s">
        <v>603</v>
      </c>
      <c r="P1091" s="303" t="s">
        <v>518</v>
      </c>
      <c r="Q1091" s="303" t="s">
        <v>517</v>
      </c>
      <c r="R1091" s="303" t="s">
        <v>528</v>
      </c>
      <c r="S1091" s="304" t="s">
        <v>485</v>
      </c>
      <c r="T1091" s="303" t="s">
        <v>1785</v>
      </c>
      <c r="U1091" s="303" t="s">
        <v>1787</v>
      </c>
      <c r="V1091" s="303" t="s">
        <v>1788</v>
      </c>
      <c r="W1091" s="303" t="s">
        <v>532</v>
      </c>
      <c r="X1091" s="112"/>
      <c r="Y1091" s="112"/>
    </row>
    <row r="1092" spans="1:25" s="262" customFormat="1">
      <c r="A1092" s="331" t="s">
        <v>155</v>
      </c>
      <c r="B1092" s="329"/>
      <c r="C1092" s="329" t="s">
        <v>540</v>
      </c>
      <c r="D1092" s="256" t="s">
        <v>539</v>
      </c>
      <c r="E1092" s="329" t="s">
        <v>21</v>
      </c>
      <c r="F1092" s="329"/>
      <c r="G1092" s="328" t="s">
        <v>504</v>
      </c>
      <c r="H1092" s="328" t="s">
        <v>506</v>
      </c>
      <c r="I1092" s="328" t="s">
        <v>537</v>
      </c>
      <c r="J1092" s="328" t="s">
        <v>508</v>
      </c>
      <c r="K1092" s="306" t="s">
        <v>510</v>
      </c>
      <c r="L1092" s="328"/>
      <c r="M1092" s="328"/>
      <c r="N1092" s="306" t="s">
        <v>670</v>
      </c>
      <c r="O1092" s="308" t="s">
        <v>611</v>
      </c>
      <c r="P1092" s="328" t="s">
        <v>519</v>
      </c>
      <c r="Q1092" s="328" t="s">
        <v>530</v>
      </c>
      <c r="R1092" s="328" t="s">
        <v>529</v>
      </c>
      <c r="S1092" s="308" t="s">
        <v>565</v>
      </c>
      <c r="T1092" s="309" t="s">
        <v>1786</v>
      </c>
      <c r="U1092" s="309" t="s">
        <v>377</v>
      </c>
      <c r="V1092" s="309" t="s">
        <v>377</v>
      </c>
      <c r="W1092" s="328" t="s">
        <v>531</v>
      </c>
      <c r="X1092" s="112"/>
      <c r="Y1092" s="112"/>
    </row>
    <row r="1093" spans="1:25" s="262" customFormat="1">
      <c r="A1093" s="179"/>
      <c r="B1093" s="108"/>
      <c r="C1093" s="106"/>
      <c r="D1093" s="106"/>
      <c r="E1093" s="107" t="s">
        <v>533</v>
      </c>
      <c r="F1093" s="108"/>
      <c r="G1093" s="239"/>
      <c r="H1093" s="258"/>
      <c r="I1093" s="258"/>
      <c r="J1093" s="239"/>
      <c r="K1093" s="239"/>
      <c r="L1093" s="239"/>
      <c r="M1093" s="239"/>
      <c r="N1093" s="239"/>
      <c r="O1093" s="239"/>
      <c r="P1093" s="239"/>
      <c r="Q1093" s="239"/>
      <c r="R1093" s="239"/>
      <c r="S1093" s="239"/>
      <c r="T1093" s="239"/>
      <c r="U1093" s="239"/>
      <c r="V1093" s="239"/>
      <c r="W1093" s="239"/>
      <c r="X1093" s="112"/>
      <c r="Y1093" s="112"/>
    </row>
    <row r="1094" spans="1:25" s="262" customFormat="1">
      <c r="A1094" s="179">
        <v>789</v>
      </c>
      <c r="B1094" s="106"/>
      <c r="C1094" s="106">
        <v>1</v>
      </c>
      <c r="D1094" s="106">
        <v>1</v>
      </c>
      <c r="E1094" s="107" t="s">
        <v>163</v>
      </c>
      <c r="F1094" s="108" t="s">
        <v>1035</v>
      </c>
      <c r="G1094" s="109">
        <f t="shared" ref="G1094:G1107" si="916">VLOOKUP(E1094,REMU,3,0)</f>
        <v>50</v>
      </c>
      <c r="H1094" s="109">
        <f t="shared" ref="H1094:H1107" si="917">VLOOKUP(E1094,REMU,4,0)</f>
        <v>39.31</v>
      </c>
      <c r="I1094" s="109">
        <f t="shared" ref="I1094:I1107" si="918">VLOOKUP(E1094,REMU,8,0)</f>
        <v>0</v>
      </c>
      <c r="J1094" s="239">
        <f t="shared" ref="J1094:J1107" si="919">VLOOKUP(E1094,REMU,7,0)</f>
        <v>785.63</v>
      </c>
      <c r="K1094" s="109">
        <f t="shared" ref="K1094:K1107" si="920">VLOOKUP(E1094,REMU,10,0)</f>
        <v>5</v>
      </c>
      <c r="L1094" s="109">
        <f t="shared" ref="L1094:L1107" si="921">SUM(G1094:K1094)</f>
        <v>879.94</v>
      </c>
      <c r="M1094" s="109">
        <f t="shared" ref="M1094:M1107" si="922">VLOOKUP(E1094,REMU,12,0)</f>
        <v>95.75</v>
      </c>
      <c r="N1094" s="109">
        <f t="shared" ref="N1094:N1107" si="923">VLOOKUP(E1094,REMU,13,0)</f>
        <v>100</v>
      </c>
      <c r="O1094" s="109">
        <f t="shared" ref="O1094:O1107" si="924">VLOOKUP(E1094,REMU,19,0)</f>
        <v>110</v>
      </c>
      <c r="P1094" s="109">
        <f t="shared" ref="P1094:P1107" si="925">VLOOKUP(E1094,REMU,16,0)</f>
        <v>148.12</v>
      </c>
      <c r="Q1094" s="109">
        <f t="shared" ref="Q1094:Q1107" si="926">VLOOKUP(E1094,REMU,17,0)</f>
        <v>171.82</v>
      </c>
      <c r="R1094" s="109">
        <f t="shared" ref="R1094:R1107" si="927">VLOOKUP(E1094,REMU,18,0)</f>
        <v>199.31</v>
      </c>
      <c r="S1094" s="109">
        <f t="shared" ref="S1094:S1107" si="928">VLOOKUP(E1094,DSUP,2,FALSE)</f>
        <v>210</v>
      </c>
      <c r="T1094" s="109">
        <f t="shared" ref="T1094:T1106" si="929">IF(F1094="VACANTE",0,VLOOKUP(F1094,HOMO,8,0))</f>
        <v>72.84</v>
      </c>
      <c r="U1094" s="109">
        <f t="shared" ref="U1094:U1106" si="930">IF(F1094="VACANTE",0,VLOOKUP(F1094,HOMO,9,0))</f>
        <v>580</v>
      </c>
      <c r="V1094" s="109">
        <f t="shared" ref="V1094:V1107" si="931">+IF(D1094=0,0,(VLOOKUP(E1094,CATE,2,0)-L1094-SUM(M1094:U1094)))</f>
        <v>440.22</v>
      </c>
      <c r="W1094" s="109">
        <f t="shared" ref="W1094:W1107" si="932">+L1094+SUM(M1094:V1094)</f>
        <v>3008</v>
      </c>
      <c r="X1094" s="112"/>
      <c r="Y1094" s="112"/>
    </row>
    <row r="1095" spans="1:25" s="262" customFormat="1">
      <c r="A1095" s="180">
        <v>788</v>
      </c>
      <c r="B1095" s="110"/>
      <c r="C1095" s="106">
        <v>1</v>
      </c>
      <c r="D1095" s="106">
        <v>1</v>
      </c>
      <c r="E1095" s="107" t="s">
        <v>156</v>
      </c>
      <c r="F1095" s="108" t="s">
        <v>965</v>
      </c>
      <c r="G1095" s="109">
        <f t="shared" si="916"/>
        <v>50</v>
      </c>
      <c r="H1095" s="109">
        <f t="shared" si="917"/>
        <v>48.24</v>
      </c>
      <c r="I1095" s="109">
        <f t="shared" si="918"/>
        <v>0</v>
      </c>
      <c r="J1095" s="239">
        <f t="shared" si="919"/>
        <v>924.69</v>
      </c>
      <c r="K1095" s="109">
        <f t="shared" si="920"/>
        <v>5</v>
      </c>
      <c r="L1095" s="109">
        <f t="shared" si="921"/>
        <v>1027.93</v>
      </c>
      <c r="M1095" s="109">
        <f t="shared" si="922"/>
        <v>112.65</v>
      </c>
      <c r="N1095" s="109">
        <f t="shared" si="923"/>
        <v>100</v>
      </c>
      <c r="O1095" s="109">
        <f t="shared" si="924"/>
        <v>120</v>
      </c>
      <c r="P1095" s="109">
        <f t="shared" si="925"/>
        <v>174.5</v>
      </c>
      <c r="Q1095" s="109">
        <f t="shared" si="926"/>
        <v>202.42</v>
      </c>
      <c r="R1095" s="109">
        <f t="shared" si="927"/>
        <v>234.81</v>
      </c>
      <c r="S1095" s="109">
        <f t="shared" si="928"/>
        <v>250</v>
      </c>
      <c r="T1095" s="109">
        <f t="shared" si="929"/>
        <v>246.99</v>
      </c>
      <c r="U1095" s="109">
        <f t="shared" si="930"/>
        <v>580</v>
      </c>
      <c r="V1095" s="109">
        <f t="shared" si="931"/>
        <v>3658.02</v>
      </c>
      <c r="W1095" s="109">
        <f t="shared" si="932"/>
        <v>6707.32</v>
      </c>
      <c r="X1095" s="112"/>
      <c r="Y1095" s="112"/>
    </row>
    <row r="1096" spans="1:25" s="262" customFormat="1">
      <c r="A1096" s="179">
        <v>791</v>
      </c>
      <c r="B1096" s="106"/>
      <c r="C1096" s="106">
        <v>1</v>
      </c>
      <c r="D1096" s="106">
        <v>0</v>
      </c>
      <c r="E1096" s="107" t="s">
        <v>161</v>
      </c>
      <c r="F1096" s="108" t="s">
        <v>364</v>
      </c>
      <c r="G1096" s="109">
        <f t="shared" si="916"/>
        <v>50</v>
      </c>
      <c r="H1096" s="109">
        <f t="shared" si="917"/>
        <v>23.41</v>
      </c>
      <c r="I1096" s="109">
        <f t="shared" si="918"/>
        <v>0</v>
      </c>
      <c r="J1096" s="239">
        <f t="shared" si="919"/>
        <v>492.53</v>
      </c>
      <c r="K1096" s="109">
        <f t="shared" si="920"/>
        <v>5</v>
      </c>
      <c r="L1096" s="109">
        <f t="shared" si="921"/>
        <v>570.94000000000005</v>
      </c>
      <c r="M1096" s="109">
        <f t="shared" si="922"/>
        <v>69.180000000000007</v>
      </c>
      <c r="N1096" s="109">
        <f t="shared" si="923"/>
        <v>100</v>
      </c>
      <c r="O1096" s="109">
        <f t="shared" si="924"/>
        <v>105</v>
      </c>
      <c r="P1096" s="109">
        <f t="shared" si="925"/>
        <v>94.43</v>
      </c>
      <c r="Q1096" s="109">
        <f t="shared" si="926"/>
        <v>109.54</v>
      </c>
      <c r="R1096" s="109">
        <f t="shared" si="927"/>
        <v>127.06</v>
      </c>
      <c r="S1096" s="109">
        <f t="shared" si="928"/>
        <v>180</v>
      </c>
      <c r="T1096" s="109">
        <f t="shared" si="929"/>
        <v>0</v>
      </c>
      <c r="U1096" s="109">
        <f t="shared" si="930"/>
        <v>0</v>
      </c>
      <c r="V1096" s="109">
        <f t="shared" si="931"/>
        <v>0</v>
      </c>
      <c r="W1096" s="109">
        <f t="shared" si="932"/>
        <v>1356.15</v>
      </c>
      <c r="X1096" s="112"/>
      <c r="Y1096" s="112"/>
    </row>
    <row r="1097" spans="1:25" s="262" customFormat="1">
      <c r="A1097" s="179">
        <v>8</v>
      </c>
      <c r="B1097" s="106"/>
      <c r="C1097" s="106">
        <v>1</v>
      </c>
      <c r="D1097" s="106">
        <v>1</v>
      </c>
      <c r="E1097" s="107" t="s">
        <v>163</v>
      </c>
      <c r="F1097" s="108" t="s">
        <v>862</v>
      </c>
      <c r="G1097" s="109">
        <f t="shared" si="916"/>
        <v>50</v>
      </c>
      <c r="H1097" s="109">
        <f t="shared" si="917"/>
        <v>39.31</v>
      </c>
      <c r="I1097" s="109">
        <f t="shared" si="918"/>
        <v>0</v>
      </c>
      <c r="J1097" s="239">
        <f t="shared" si="919"/>
        <v>785.63</v>
      </c>
      <c r="K1097" s="109">
        <f t="shared" si="920"/>
        <v>5</v>
      </c>
      <c r="L1097" s="109">
        <f t="shared" si="921"/>
        <v>879.94</v>
      </c>
      <c r="M1097" s="109">
        <f t="shared" si="922"/>
        <v>95.75</v>
      </c>
      <c r="N1097" s="109">
        <f t="shared" si="923"/>
        <v>100</v>
      </c>
      <c r="O1097" s="109">
        <f t="shared" si="924"/>
        <v>110</v>
      </c>
      <c r="P1097" s="109">
        <f t="shared" si="925"/>
        <v>148.12</v>
      </c>
      <c r="Q1097" s="109">
        <f t="shared" si="926"/>
        <v>171.82</v>
      </c>
      <c r="R1097" s="109">
        <f t="shared" si="927"/>
        <v>199.31</v>
      </c>
      <c r="S1097" s="109">
        <f t="shared" si="928"/>
        <v>210</v>
      </c>
      <c r="T1097" s="109">
        <f t="shared" si="929"/>
        <v>80.150000000000006</v>
      </c>
      <c r="U1097" s="109">
        <f t="shared" si="930"/>
        <v>300</v>
      </c>
      <c r="V1097" s="109">
        <f t="shared" si="931"/>
        <v>712.91</v>
      </c>
      <c r="W1097" s="109">
        <f t="shared" si="932"/>
        <v>3008</v>
      </c>
      <c r="X1097" s="112"/>
      <c r="Y1097" s="112"/>
    </row>
    <row r="1098" spans="1:25" s="262" customFormat="1">
      <c r="A1098" s="179">
        <v>805</v>
      </c>
      <c r="B1098" s="106"/>
      <c r="C1098" s="106">
        <v>1</v>
      </c>
      <c r="D1098" s="106">
        <v>1</v>
      </c>
      <c r="E1098" s="107" t="s">
        <v>163</v>
      </c>
      <c r="F1098" s="108" t="s">
        <v>581</v>
      </c>
      <c r="G1098" s="109">
        <f t="shared" si="916"/>
        <v>50</v>
      </c>
      <c r="H1098" s="109">
        <f t="shared" si="917"/>
        <v>39.31</v>
      </c>
      <c r="I1098" s="109">
        <f t="shared" si="918"/>
        <v>0</v>
      </c>
      <c r="J1098" s="239">
        <f t="shared" si="919"/>
        <v>785.63</v>
      </c>
      <c r="K1098" s="109">
        <f t="shared" si="920"/>
        <v>5</v>
      </c>
      <c r="L1098" s="109">
        <f t="shared" si="921"/>
        <v>879.94</v>
      </c>
      <c r="M1098" s="109">
        <f t="shared" si="922"/>
        <v>95.75</v>
      </c>
      <c r="N1098" s="109">
        <f t="shared" si="923"/>
        <v>100</v>
      </c>
      <c r="O1098" s="109">
        <f t="shared" si="924"/>
        <v>110</v>
      </c>
      <c r="P1098" s="109">
        <f t="shared" si="925"/>
        <v>148.12</v>
      </c>
      <c r="Q1098" s="109">
        <f t="shared" si="926"/>
        <v>171.82</v>
      </c>
      <c r="R1098" s="109">
        <f t="shared" si="927"/>
        <v>199.31</v>
      </c>
      <c r="S1098" s="109">
        <f t="shared" si="928"/>
        <v>210</v>
      </c>
      <c r="T1098" s="109">
        <f t="shared" si="929"/>
        <v>0</v>
      </c>
      <c r="U1098" s="109">
        <f t="shared" si="930"/>
        <v>0</v>
      </c>
      <c r="V1098" s="109">
        <f t="shared" si="931"/>
        <v>1093.06</v>
      </c>
      <c r="W1098" s="109">
        <f t="shared" si="932"/>
        <v>3008</v>
      </c>
      <c r="X1098" s="112"/>
      <c r="Y1098" s="112"/>
    </row>
    <row r="1099" spans="1:25" s="262" customFormat="1">
      <c r="A1099" s="179">
        <v>145</v>
      </c>
      <c r="B1099" s="106"/>
      <c r="C1099" s="106">
        <v>1</v>
      </c>
      <c r="D1099" s="106">
        <v>1</v>
      </c>
      <c r="E1099" s="107" t="s">
        <v>164</v>
      </c>
      <c r="F1099" s="108" t="s">
        <v>1900</v>
      </c>
      <c r="G1099" s="109">
        <f>VLOOKUP(E1099,REMU,3,0)</f>
        <v>50</v>
      </c>
      <c r="H1099" s="109">
        <f>VLOOKUP(E1099,REMU,4,0)</f>
        <v>28.15</v>
      </c>
      <c r="I1099" s="109">
        <f>VLOOKUP(E1099,REMU,8,0)</f>
        <v>0</v>
      </c>
      <c r="J1099" s="239">
        <f>VLOOKUP(E1099,REMU,7,0)</f>
        <v>680.79</v>
      </c>
      <c r="K1099" s="109">
        <f>VLOOKUP(E1099,REMU,10,0)</f>
        <v>5</v>
      </c>
      <c r="L1099" s="109">
        <f>SUM(G1099:K1099)</f>
        <v>763.94</v>
      </c>
      <c r="M1099" s="109">
        <f>VLOOKUP(E1099,REMU,12,0)</f>
        <v>81.39</v>
      </c>
      <c r="N1099" s="109">
        <f>VLOOKUP(E1099,REMU,13,0)</f>
        <v>100</v>
      </c>
      <c r="O1099" s="109">
        <f>VLOOKUP(E1099,REMU,19,0)</f>
        <v>105</v>
      </c>
      <c r="P1099" s="109">
        <f>VLOOKUP(E1099,REMU,16,0)</f>
        <v>127.26</v>
      </c>
      <c r="Q1099" s="109">
        <f>VLOOKUP(E1099,REMU,17,0)</f>
        <v>147.62</v>
      </c>
      <c r="R1099" s="109">
        <f>VLOOKUP(E1099,REMU,18,0)</f>
        <v>171.24</v>
      </c>
      <c r="S1099" s="109">
        <f>VLOOKUP(E1099,DSUP,2,FALSE)</f>
        <v>180</v>
      </c>
      <c r="T1099" s="109">
        <f>IF(F1099="VACANTE",0,VLOOKUP(F1099,HOMO,8,0))</f>
        <v>0</v>
      </c>
      <c r="U1099" s="109">
        <f>IF(F1099="VACANTE",0,VLOOKUP(F1099,HOMO,9,0))</f>
        <v>0</v>
      </c>
      <c r="V1099" s="109">
        <f t="shared" si="931"/>
        <v>331.55</v>
      </c>
      <c r="W1099" s="109">
        <f>+L1099+SUM(M1099:V1099)</f>
        <v>2008</v>
      </c>
      <c r="X1099" s="112"/>
      <c r="Y1099" s="112"/>
    </row>
    <row r="1100" spans="1:25" s="262" customFormat="1">
      <c r="A1100" s="179">
        <v>24</v>
      </c>
      <c r="B1100" s="106"/>
      <c r="C1100" s="106">
        <v>1</v>
      </c>
      <c r="D1100" s="106">
        <v>1</v>
      </c>
      <c r="E1100" s="107" t="s">
        <v>164</v>
      </c>
      <c r="F1100" s="111" t="s">
        <v>1902</v>
      </c>
      <c r="G1100" s="109">
        <f>VLOOKUP(E1100,REMU,3,0)</f>
        <v>50</v>
      </c>
      <c r="H1100" s="109">
        <f>VLOOKUP(E1100,REMU,4,0)</f>
        <v>28.15</v>
      </c>
      <c r="I1100" s="109">
        <f>VLOOKUP(E1100,REMU,8,0)</f>
        <v>0</v>
      </c>
      <c r="J1100" s="239">
        <f>VLOOKUP(E1100,REMU,7,0)</f>
        <v>680.79</v>
      </c>
      <c r="K1100" s="109">
        <f>VLOOKUP(E1100,REMU,10,0)</f>
        <v>5</v>
      </c>
      <c r="L1100" s="109">
        <f>SUM(G1100:K1100)</f>
        <v>763.94</v>
      </c>
      <c r="M1100" s="109">
        <f>VLOOKUP(E1100,REMU,12,0)</f>
        <v>81.39</v>
      </c>
      <c r="N1100" s="109">
        <f>VLOOKUP(E1100,REMU,13,0)</f>
        <v>100</v>
      </c>
      <c r="O1100" s="109">
        <f>VLOOKUP(E1100,REMU,19,0)</f>
        <v>105</v>
      </c>
      <c r="P1100" s="109">
        <f>VLOOKUP(E1100,REMU,16,0)</f>
        <v>127.26</v>
      </c>
      <c r="Q1100" s="109">
        <f>VLOOKUP(E1100,REMU,17,0)</f>
        <v>147.62</v>
      </c>
      <c r="R1100" s="109">
        <f>VLOOKUP(E1100,REMU,18,0)</f>
        <v>171.24</v>
      </c>
      <c r="S1100" s="109">
        <f>VLOOKUP(E1100,DSUP,2,FALSE)</f>
        <v>180</v>
      </c>
      <c r="T1100" s="109">
        <f>IF(F1100="VACANTE",0,VLOOKUP(F1100,HOMO,8,0))</f>
        <v>0</v>
      </c>
      <c r="U1100" s="109">
        <f>IF(F1100="VACANTE",0,VLOOKUP(F1100,HOMO,9,0))</f>
        <v>0</v>
      </c>
      <c r="V1100" s="109">
        <f t="shared" si="931"/>
        <v>331.55</v>
      </c>
      <c r="W1100" s="109">
        <f>+L1100+SUM(M1100:V1100)</f>
        <v>2008</v>
      </c>
      <c r="X1100" s="112"/>
      <c r="Y1100" s="112"/>
    </row>
    <row r="1101" spans="1:25" s="262" customFormat="1">
      <c r="A1101" s="179">
        <v>600</v>
      </c>
      <c r="B1101" s="106"/>
      <c r="C1101" s="106">
        <v>1</v>
      </c>
      <c r="D1101" s="106">
        <v>1</v>
      </c>
      <c r="E1101" s="107" t="s">
        <v>644</v>
      </c>
      <c r="F1101" s="257" t="s">
        <v>1903</v>
      </c>
      <c r="G1101" s="109">
        <f t="shared" si="916"/>
        <v>25</v>
      </c>
      <c r="H1101" s="109">
        <f t="shared" si="917"/>
        <v>14.37</v>
      </c>
      <c r="I1101" s="109">
        <f t="shared" si="918"/>
        <v>0</v>
      </c>
      <c r="J1101" s="239">
        <f t="shared" si="919"/>
        <v>343.6</v>
      </c>
      <c r="K1101" s="109">
        <f t="shared" si="920"/>
        <v>0</v>
      </c>
      <c r="L1101" s="109">
        <f t="shared" si="921"/>
        <v>382.97</v>
      </c>
      <c r="M1101" s="109">
        <f t="shared" si="922"/>
        <v>40.700000000000003</v>
      </c>
      <c r="N1101" s="109">
        <f t="shared" si="923"/>
        <v>100</v>
      </c>
      <c r="O1101" s="109">
        <f t="shared" si="924"/>
        <v>30</v>
      </c>
      <c r="P1101" s="109">
        <f t="shared" si="925"/>
        <v>63.79</v>
      </c>
      <c r="Q1101" s="109">
        <f t="shared" si="926"/>
        <v>74</v>
      </c>
      <c r="R1101" s="109">
        <f t="shared" si="927"/>
        <v>85.84</v>
      </c>
      <c r="S1101" s="109">
        <f t="shared" si="928"/>
        <v>80</v>
      </c>
      <c r="T1101" s="109">
        <f t="shared" si="929"/>
        <v>0</v>
      </c>
      <c r="U1101" s="109">
        <f t="shared" si="930"/>
        <v>0</v>
      </c>
      <c r="V1101" s="109">
        <f t="shared" si="931"/>
        <v>146.69999999999999</v>
      </c>
      <c r="W1101" s="109">
        <f t="shared" si="932"/>
        <v>1004</v>
      </c>
      <c r="X1101" s="112"/>
      <c r="Y1101" s="112"/>
    </row>
    <row r="1102" spans="1:25" s="262" customFormat="1">
      <c r="A1102" s="179">
        <v>337</v>
      </c>
      <c r="B1102" s="106"/>
      <c r="C1102" s="106">
        <v>1</v>
      </c>
      <c r="D1102" s="106">
        <v>0</v>
      </c>
      <c r="E1102" s="107" t="s">
        <v>161</v>
      </c>
      <c r="F1102" s="262" t="s">
        <v>364</v>
      </c>
      <c r="G1102" s="109">
        <f>VLOOKUP(E1102,REMU,3,0)</f>
        <v>50</v>
      </c>
      <c r="H1102" s="109">
        <f>VLOOKUP(E1102,REMU,4,0)</f>
        <v>23.41</v>
      </c>
      <c r="I1102" s="109">
        <f>VLOOKUP(E1102,REMU,8,0)</f>
        <v>0</v>
      </c>
      <c r="J1102" s="239">
        <f>VLOOKUP(E1102,REMU,7,0)</f>
        <v>492.53</v>
      </c>
      <c r="K1102" s="109">
        <f>VLOOKUP(E1102,REMU,10,0)</f>
        <v>5</v>
      </c>
      <c r="L1102" s="109">
        <f>SUM(G1102:K1102)</f>
        <v>570.94000000000005</v>
      </c>
      <c r="M1102" s="109">
        <f>VLOOKUP(E1102,REMU,12,0)</f>
        <v>69.180000000000007</v>
      </c>
      <c r="N1102" s="109">
        <f>VLOOKUP(E1102,REMU,13,0)</f>
        <v>100</v>
      </c>
      <c r="O1102" s="109">
        <f>VLOOKUP(E1102,REMU,19,0)</f>
        <v>105</v>
      </c>
      <c r="P1102" s="109">
        <f>VLOOKUP(E1102,REMU,16,0)</f>
        <v>94.43</v>
      </c>
      <c r="Q1102" s="109">
        <f>VLOOKUP(E1102,REMU,17,0)</f>
        <v>109.54</v>
      </c>
      <c r="R1102" s="109">
        <f>VLOOKUP(E1102,REMU,18,0)</f>
        <v>127.06</v>
      </c>
      <c r="S1102" s="109">
        <f>VLOOKUP(E1102,DSUP,2,FALSE)</f>
        <v>180</v>
      </c>
      <c r="T1102" s="109">
        <f>IF(F1102="VACANTE",0,VLOOKUP(F1102,HOMO,8,0))</f>
        <v>0</v>
      </c>
      <c r="U1102" s="109">
        <f>IF(F1102="VACANTE",0,VLOOKUP(F1102,HOMO,9,0))</f>
        <v>0</v>
      </c>
      <c r="V1102" s="109">
        <f t="shared" si="931"/>
        <v>0</v>
      </c>
      <c r="W1102" s="109">
        <f>+L1102+SUM(M1102:V1102)</f>
        <v>1356.15</v>
      </c>
      <c r="X1102" s="112"/>
      <c r="Y1102" s="112"/>
    </row>
    <row r="1103" spans="1:25" s="262" customFormat="1">
      <c r="A1103" s="179">
        <v>790</v>
      </c>
      <c r="B1103" s="106"/>
      <c r="C1103" s="106">
        <v>1</v>
      </c>
      <c r="D1103" s="106">
        <v>1</v>
      </c>
      <c r="E1103" s="107" t="s">
        <v>160</v>
      </c>
      <c r="F1103" s="108" t="s">
        <v>686</v>
      </c>
      <c r="G1103" s="109">
        <f t="shared" si="916"/>
        <v>50</v>
      </c>
      <c r="H1103" s="109">
        <f t="shared" si="917"/>
        <v>32.17</v>
      </c>
      <c r="I1103" s="109">
        <f t="shared" si="918"/>
        <v>0</v>
      </c>
      <c r="J1103" s="239">
        <f t="shared" si="919"/>
        <v>587.77</v>
      </c>
      <c r="K1103" s="109">
        <f t="shared" si="920"/>
        <v>5</v>
      </c>
      <c r="L1103" s="109">
        <f t="shared" si="921"/>
        <v>674.94</v>
      </c>
      <c r="M1103" s="109">
        <f t="shared" si="922"/>
        <v>81.39</v>
      </c>
      <c r="N1103" s="109">
        <f t="shared" si="923"/>
        <v>100</v>
      </c>
      <c r="O1103" s="109">
        <f t="shared" si="924"/>
        <v>110</v>
      </c>
      <c r="P1103" s="109">
        <f t="shared" si="925"/>
        <v>113.02</v>
      </c>
      <c r="Q1103" s="109">
        <f t="shared" si="926"/>
        <v>131.11000000000001</v>
      </c>
      <c r="R1103" s="109">
        <f t="shared" si="927"/>
        <v>152.08000000000001</v>
      </c>
      <c r="S1103" s="109">
        <f t="shared" si="928"/>
        <v>210</v>
      </c>
      <c r="T1103" s="109">
        <f t="shared" si="929"/>
        <v>0</v>
      </c>
      <c r="U1103" s="109">
        <f t="shared" si="930"/>
        <v>280</v>
      </c>
      <c r="V1103" s="109">
        <f t="shared" si="931"/>
        <v>1155.46</v>
      </c>
      <c r="W1103" s="109">
        <f t="shared" si="932"/>
        <v>3008</v>
      </c>
      <c r="X1103" s="112"/>
      <c r="Y1103" s="112"/>
    </row>
    <row r="1104" spans="1:25" s="262" customFormat="1">
      <c r="A1104" s="179">
        <v>785</v>
      </c>
      <c r="B1104" s="106"/>
      <c r="C1104" s="106">
        <v>1</v>
      </c>
      <c r="D1104" s="106">
        <v>1</v>
      </c>
      <c r="E1104" s="107" t="s">
        <v>156</v>
      </c>
      <c r="F1104" s="108" t="s">
        <v>408</v>
      </c>
      <c r="G1104" s="109">
        <f t="shared" si="916"/>
        <v>50</v>
      </c>
      <c r="H1104" s="109">
        <f t="shared" si="917"/>
        <v>48.24</v>
      </c>
      <c r="I1104" s="109">
        <f t="shared" si="918"/>
        <v>0</v>
      </c>
      <c r="J1104" s="239">
        <f t="shared" si="919"/>
        <v>924.69</v>
      </c>
      <c r="K1104" s="109">
        <f t="shared" si="920"/>
        <v>5</v>
      </c>
      <c r="L1104" s="109">
        <f t="shared" si="921"/>
        <v>1027.93</v>
      </c>
      <c r="M1104" s="109">
        <f t="shared" si="922"/>
        <v>112.65</v>
      </c>
      <c r="N1104" s="109">
        <f t="shared" si="923"/>
        <v>100</v>
      </c>
      <c r="O1104" s="109">
        <f t="shared" si="924"/>
        <v>120</v>
      </c>
      <c r="P1104" s="109">
        <f t="shared" si="925"/>
        <v>174.5</v>
      </c>
      <c r="Q1104" s="109">
        <f t="shared" si="926"/>
        <v>202.42</v>
      </c>
      <c r="R1104" s="109">
        <f t="shared" si="927"/>
        <v>234.81</v>
      </c>
      <c r="S1104" s="109">
        <f t="shared" si="928"/>
        <v>250</v>
      </c>
      <c r="T1104" s="109">
        <f t="shared" si="929"/>
        <v>655.53</v>
      </c>
      <c r="U1104" s="109">
        <f t="shared" si="930"/>
        <v>1200</v>
      </c>
      <c r="V1104" s="109">
        <f t="shared" si="931"/>
        <v>2629.48</v>
      </c>
      <c r="W1104" s="109">
        <f t="shared" si="932"/>
        <v>6707.32</v>
      </c>
      <c r="X1104" s="112"/>
      <c r="Y1104" s="112"/>
    </row>
    <row r="1105" spans="1:25" s="262" customFormat="1">
      <c r="A1105" s="179">
        <v>786</v>
      </c>
      <c r="B1105" s="106"/>
      <c r="C1105" s="106">
        <v>1</v>
      </c>
      <c r="D1105" s="106">
        <v>2</v>
      </c>
      <c r="E1105" s="107" t="s">
        <v>156</v>
      </c>
      <c r="F1105" s="108" t="s">
        <v>364</v>
      </c>
      <c r="G1105" s="109">
        <f t="shared" si="916"/>
        <v>50</v>
      </c>
      <c r="H1105" s="109">
        <f t="shared" si="917"/>
        <v>48.24</v>
      </c>
      <c r="I1105" s="109">
        <f t="shared" si="918"/>
        <v>0</v>
      </c>
      <c r="J1105" s="239">
        <f t="shared" si="919"/>
        <v>924.69</v>
      </c>
      <c r="K1105" s="109">
        <f t="shared" si="920"/>
        <v>5</v>
      </c>
      <c r="L1105" s="109">
        <f t="shared" si="921"/>
        <v>1027.93</v>
      </c>
      <c r="M1105" s="109">
        <f t="shared" si="922"/>
        <v>112.65</v>
      </c>
      <c r="N1105" s="109">
        <f t="shared" si="923"/>
        <v>100</v>
      </c>
      <c r="O1105" s="109">
        <f t="shared" si="924"/>
        <v>120</v>
      </c>
      <c r="P1105" s="109">
        <f t="shared" si="925"/>
        <v>174.5</v>
      </c>
      <c r="Q1105" s="109">
        <f t="shared" si="926"/>
        <v>202.42</v>
      </c>
      <c r="R1105" s="109">
        <f t="shared" si="927"/>
        <v>234.81</v>
      </c>
      <c r="S1105" s="109">
        <f t="shared" si="928"/>
        <v>250</v>
      </c>
      <c r="T1105" s="109">
        <f t="shared" si="929"/>
        <v>0</v>
      </c>
      <c r="U1105" s="109">
        <f t="shared" si="930"/>
        <v>0</v>
      </c>
      <c r="V1105" s="109">
        <f t="shared" si="931"/>
        <v>4485.01</v>
      </c>
      <c r="W1105" s="109">
        <f t="shared" si="932"/>
        <v>6707.32</v>
      </c>
      <c r="X1105" s="112"/>
      <c r="Y1105" s="112"/>
    </row>
    <row r="1106" spans="1:25" s="262" customFormat="1">
      <c r="A1106" s="179">
        <v>787</v>
      </c>
      <c r="B1106" s="106"/>
      <c r="C1106" s="106">
        <v>1</v>
      </c>
      <c r="D1106" s="106">
        <v>1</v>
      </c>
      <c r="E1106" s="107" t="s">
        <v>156</v>
      </c>
      <c r="F1106" s="108" t="s">
        <v>409</v>
      </c>
      <c r="G1106" s="109">
        <f t="shared" si="916"/>
        <v>50</v>
      </c>
      <c r="H1106" s="109">
        <f t="shared" si="917"/>
        <v>48.24</v>
      </c>
      <c r="I1106" s="109">
        <f t="shared" si="918"/>
        <v>0</v>
      </c>
      <c r="J1106" s="239">
        <f t="shared" si="919"/>
        <v>924.69</v>
      </c>
      <c r="K1106" s="109">
        <f t="shared" si="920"/>
        <v>5</v>
      </c>
      <c r="L1106" s="109">
        <f t="shared" si="921"/>
        <v>1027.93</v>
      </c>
      <c r="M1106" s="109">
        <f t="shared" si="922"/>
        <v>112.65</v>
      </c>
      <c r="N1106" s="109">
        <f t="shared" si="923"/>
        <v>100</v>
      </c>
      <c r="O1106" s="109">
        <f t="shared" si="924"/>
        <v>120</v>
      </c>
      <c r="P1106" s="109">
        <f t="shared" si="925"/>
        <v>174.5</v>
      </c>
      <c r="Q1106" s="109">
        <f t="shared" si="926"/>
        <v>202.42</v>
      </c>
      <c r="R1106" s="109">
        <f t="shared" si="927"/>
        <v>234.81</v>
      </c>
      <c r="S1106" s="109">
        <f t="shared" si="928"/>
        <v>250</v>
      </c>
      <c r="T1106" s="109">
        <f t="shared" si="929"/>
        <v>648.13</v>
      </c>
      <c r="U1106" s="109">
        <f t="shared" si="930"/>
        <v>1200</v>
      </c>
      <c r="V1106" s="109">
        <f t="shared" si="931"/>
        <v>2636.88</v>
      </c>
      <c r="W1106" s="109">
        <f t="shared" si="932"/>
        <v>6707.32</v>
      </c>
      <c r="X1106" s="112"/>
      <c r="Y1106" s="112"/>
    </row>
    <row r="1107" spans="1:25" s="262" customFormat="1">
      <c r="A1107" s="179">
        <v>804</v>
      </c>
      <c r="B1107" s="106"/>
      <c r="C1107" s="106">
        <v>1</v>
      </c>
      <c r="D1107" s="106">
        <v>1</v>
      </c>
      <c r="E1107" s="107" t="s">
        <v>164</v>
      </c>
      <c r="F1107" s="108" t="s">
        <v>1901</v>
      </c>
      <c r="G1107" s="109">
        <f t="shared" si="916"/>
        <v>50</v>
      </c>
      <c r="H1107" s="109">
        <f t="shared" si="917"/>
        <v>28.15</v>
      </c>
      <c r="I1107" s="109">
        <f t="shared" si="918"/>
        <v>0</v>
      </c>
      <c r="J1107" s="239">
        <f t="shared" si="919"/>
        <v>680.79</v>
      </c>
      <c r="K1107" s="109">
        <f t="shared" si="920"/>
        <v>5</v>
      </c>
      <c r="L1107" s="109">
        <f t="shared" si="921"/>
        <v>763.94</v>
      </c>
      <c r="M1107" s="109">
        <f t="shared" si="922"/>
        <v>81.39</v>
      </c>
      <c r="N1107" s="109">
        <f t="shared" si="923"/>
        <v>100</v>
      </c>
      <c r="O1107" s="109">
        <f t="shared" si="924"/>
        <v>105</v>
      </c>
      <c r="P1107" s="109">
        <f t="shared" si="925"/>
        <v>127.26</v>
      </c>
      <c r="Q1107" s="109">
        <f t="shared" si="926"/>
        <v>147.62</v>
      </c>
      <c r="R1107" s="109">
        <f t="shared" si="927"/>
        <v>171.24</v>
      </c>
      <c r="S1107" s="109">
        <f t="shared" si="928"/>
        <v>180</v>
      </c>
      <c r="T1107" s="109">
        <f>IF(F1107="VACANTE",0,VLOOKUP(F1107,HOMO,8,0))</f>
        <v>0</v>
      </c>
      <c r="U1107" s="109">
        <f>IF(F1107="VACANTE",0,VLOOKUP(F1107,HOMO,9,0))</f>
        <v>0</v>
      </c>
      <c r="V1107" s="109">
        <f t="shared" si="931"/>
        <v>331.55</v>
      </c>
      <c r="W1107" s="109">
        <f t="shared" si="932"/>
        <v>2008</v>
      </c>
      <c r="X1107" s="112"/>
      <c r="Y1107" s="112"/>
    </row>
    <row r="1108" spans="1:25" s="262" customFormat="1">
      <c r="A1108" s="298"/>
      <c r="B1108" s="108"/>
      <c r="C1108" s="106">
        <f>SUM(C1094:C1107)</f>
        <v>14</v>
      </c>
      <c r="D1108" s="106">
        <f>COUNTIF(D1094:D1107,"1")</f>
        <v>11</v>
      </c>
      <c r="E1108" s="106"/>
      <c r="F1108" s="106" t="s">
        <v>545</v>
      </c>
      <c r="G1108" s="239">
        <f>SUM(G1094:G1107)</f>
        <v>675</v>
      </c>
      <c r="H1108" s="239">
        <f>SUM(H1094:H1107)</f>
        <v>488.7</v>
      </c>
      <c r="I1108" s="239">
        <f t="shared" ref="I1108:W1108" si="933">SUM(I1094:I1107)</f>
        <v>0</v>
      </c>
      <c r="J1108" s="239">
        <f t="shared" si="933"/>
        <v>10014.450000000001</v>
      </c>
      <c r="K1108" s="239">
        <f t="shared" si="933"/>
        <v>65</v>
      </c>
      <c r="L1108" s="239">
        <f t="shared" si="933"/>
        <v>11243.15</v>
      </c>
      <c r="M1108" s="239">
        <f t="shared" si="933"/>
        <v>1242.47</v>
      </c>
      <c r="N1108" s="239">
        <f t="shared" si="933"/>
        <v>1400</v>
      </c>
      <c r="O1108" s="239">
        <f t="shared" si="933"/>
        <v>1475</v>
      </c>
      <c r="P1108" s="239">
        <f t="shared" si="933"/>
        <v>1889.81</v>
      </c>
      <c r="Q1108" s="239">
        <f t="shared" si="933"/>
        <v>2192.19</v>
      </c>
      <c r="R1108" s="239">
        <f t="shared" si="933"/>
        <v>2542.9299999999998</v>
      </c>
      <c r="S1108" s="239">
        <f t="shared" si="933"/>
        <v>2820</v>
      </c>
      <c r="T1108" s="239">
        <f t="shared" si="933"/>
        <v>1703.64</v>
      </c>
      <c r="U1108" s="239">
        <f t="shared" si="933"/>
        <v>4140</v>
      </c>
      <c r="V1108" s="239">
        <f t="shared" si="933"/>
        <v>17952.39</v>
      </c>
      <c r="W1108" s="239">
        <f t="shared" si="933"/>
        <v>48601.58</v>
      </c>
      <c r="X1108" s="112"/>
      <c r="Y1108" s="112"/>
    </row>
    <row r="1109" spans="1:25" s="262" customFormat="1">
      <c r="A1109" s="299"/>
      <c r="B1109" s="243"/>
      <c r="C1109" s="269"/>
      <c r="D1109" s="269"/>
      <c r="E1109" s="269"/>
      <c r="F1109" s="269"/>
      <c r="G1109" s="247"/>
      <c r="H1109" s="247"/>
      <c r="I1109" s="247"/>
      <c r="J1109" s="247"/>
      <c r="K1109" s="247"/>
      <c r="L1109" s="247"/>
      <c r="M1109" s="247"/>
      <c r="N1109" s="247"/>
      <c r="O1109" s="247"/>
      <c r="P1109" s="247"/>
      <c r="Q1109" s="247"/>
      <c r="R1109" s="247"/>
      <c r="S1109" s="247"/>
      <c r="T1109" s="247"/>
      <c r="U1109" s="247"/>
      <c r="V1109" s="247"/>
      <c r="W1109" s="247"/>
      <c r="X1109" s="112"/>
      <c r="Y1109" s="112"/>
    </row>
    <row r="1110" spans="1:25" s="226" customFormat="1" ht="18.75">
      <c r="A1110" s="295" t="s">
        <v>46</v>
      </c>
      <c r="B1110" s="241"/>
      <c r="C1110" s="269"/>
      <c r="D1110" s="269"/>
      <c r="E1110" s="269"/>
      <c r="F1110" s="243"/>
      <c r="G1110" s="247"/>
      <c r="H1110" s="246"/>
      <c r="I1110" s="246"/>
      <c r="J1110" s="247"/>
      <c r="K1110" s="248"/>
      <c r="L1110" s="248"/>
      <c r="M1110" s="248"/>
      <c r="N1110" s="248"/>
      <c r="O1110" s="248"/>
      <c r="P1110" s="248"/>
      <c r="Q1110" s="248"/>
      <c r="R1110" s="248"/>
      <c r="S1110" s="248"/>
      <c r="T1110" s="248"/>
      <c r="U1110" s="248"/>
      <c r="V1110" s="248"/>
      <c r="W1110" s="301"/>
      <c r="X1110" s="112"/>
      <c r="Y1110" s="112"/>
    </row>
    <row r="1111" spans="1:25" s="262" customFormat="1">
      <c r="A1111" s="330" t="s">
        <v>236</v>
      </c>
      <c r="B1111" s="254"/>
      <c r="C1111" s="254" t="s">
        <v>153</v>
      </c>
      <c r="D1111" s="255" t="s">
        <v>538</v>
      </c>
      <c r="E1111" s="254" t="s">
        <v>22</v>
      </c>
      <c r="F1111" s="254" t="s">
        <v>154</v>
      </c>
      <c r="G1111" s="303" t="s">
        <v>503</v>
      </c>
      <c r="H1111" s="303" t="s">
        <v>505</v>
      </c>
      <c r="I1111" s="303" t="s">
        <v>535</v>
      </c>
      <c r="J1111" s="303" t="s">
        <v>507</v>
      </c>
      <c r="K1111" s="304" t="s">
        <v>509</v>
      </c>
      <c r="L1111" s="303" t="s">
        <v>511</v>
      </c>
      <c r="M1111" s="303" t="s">
        <v>514</v>
      </c>
      <c r="N1111" s="304" t="s">
        <v>669</v>
      </c>
      <c r="O1111" s="304" t="s">
        <v>603</v>
      </c>
      <c r="P1111" s="303" t="s">
        <v>518</v>
      </c>
      <c r="Q1111" s="303" t="s">
        <v>517</v>
      </c>
      <c r="R1111" s="303" t="s">
        <v>528</v>
      </c>
      <c r="S1111" s="304" t="s">
        <v>485</v>
      </c>
      <c r="T1111" s="303" t="s">
        <v>1785</v>
      </c>
      <c r="U1111" s="303" t="s">
        <v>1787</v>
      </c>
      <c r="V1111" s="303" t="s">
        <v>1788</v>
      </c>
      <c r="W1111" s="303" t="s">
        <v>532</v>
      </c>
      <c r="X1111" s="112"/>
      <c r="Y1111" s="112"/>
    </row>
    <row r="1112" spans="1:25" s="262" customFormat="1">
      <c r="A1112" s="331" t="s">
        <v>155</v>
      </c>
      <c r="B1112" s="329"/>
      <c r="C1112" s="329" t="s">
        <v>540</v>
      </c>
      <c r="D1112" s="256" t="s">
        <v>539</v>
      </c>
      <c r="E1112" s="329" t="s">
        <v>21</v>
      </c>
      <c r="F1112" s="329"/>
      <c r="G1112" s="328" t="s">
        <v>504</v>
      </c>
      <c r="H1112" s="328" t="s">
        <v>506</v>
      </c>
      <c r="I1112" s="328" t="s">
        <v>537</v>
      </c>
      <c r="J1112" s="328" t="s">
        <v>508</v>
      </c>
      <c r="K1112" s="306" t="s">
        <v>510</v>
      </c>
      <c r="L1112" s="328"/>
      <c r="M1112" s="328"/>
      <c r="N1112" s="306" t="s">
        <v>670</v>
      </c>
      <c r="O1112" s="308" t="s">
        <v>611</v>
      </c>
      <c r="P1112" s="328" t="s">
        <v>519</v>
      </c>
      <c r="Q1112" s="328" t="s">
        <v>530</v>
      </c>
      <c r="R1112" s="328" t="s">
        <v>529</v>
      </c>
      <c r="S1112" s="308" t="s">
        <v>565</v>
      </c>
      <c r="T1112" s="309" t="s">
        <v>1786</v>
      </c>
      <c r="U1112" s="309" t="s">
        <v>377</v>
      </c>
      <c r="V1112" s="309" t="s">
        <v>377</v>
      </c>
      <c r="W1112" s="328" t="s">
        <v>531</v>
      </c>
      <c r="X1112" s="112"/>
      <c r="Y1112" s="112"/>
    </row>
    <row r="1113" spans="1:25" s="262" customFormat="1">
      <c r="A1113" s="179"/>
      <c r="B1113" s="108"/>
      <c r="C1113" s="106"/>
      <c r="D1113" s="106"/>
      <c r="E1113" s="107" t="s">
        <v>533</v>
      </c>
      <c r="F1113" s="108"/>
      <c r="G1113" s="239"/>
      <c r="H1113" s="258"/>
      <c r="I1113" s="258"/>
      <c r="J1113" s="239"/>
      <c r="K1113" s="239"/>
      <c r="L1113" s="239"/>
      <c r="M1113" s="239"/>
      <c r="N1113" s="239"/>
      <c r="O1113" s="239"/>
      <c r="P1113" s="239"/>
      <c r="Q1113" s="239"/>
      <c r="R1113" s="239"/>
      <c r="S1113" s="239"/>
      <c r="T1113" s="239"/>
      <c r="U1113" s="239"/>
      <c r="V1113" s="239"/>
      <c r="W1113" s="239"/>
      <c r="X1113" s="112"/>
      <c r="Y1113" s="112"/>
    </row>
    <row r="1114" spans="1:25" s="262" customFormat="1">
      <c r="A1114" s="179">
        <v>799</v>
      </c>
      <c r="B1114" s="106"/>
      <c r="C1114" s="106">
        <v>1</v>
      </c>
      <c r="D1114" s="106">
        <v>1</v>
      </c>
      <c r="E1114" s="107" t="s">
        <v>163</v>
      </c>
      <c r="F1114" s="108" t="s">
        <v>416</v>
      </c>
      <c r="G1114" s="109">
        <f t="shared" ref="G1114:G1127" si="934">VLOOKUP(E1114,REMU,3,0)</f>
        <v>50</v>
      </c>
      <c r="H1114" s="109">
        <f t="shared" ref="H1114:H1127" si="935">VLOOKUP(E1114,REMU,4,0)</f>
        <v>39.31</v>
      </c>
      <c r="I1114" s="109">
        <f t="shared" ref="I1114:I1127" si="936">VLOOKUP(E1114,REMU,8,0)</f>
        <v>0</v>
      </c>
      <c r="J1114" s="239">
        <f t="shared" ref="J1114:J1127" si="937">VLOOKUP(E1114,REMU,7,0)</f>
        <v>785.63</v>
      </c>
      <c r="K1114" s="109">
        <f t="shared" ref="K1114:K1127" si="938">VLOOKUP(E1114,REMU,10,0)</f>
        <v>5</v>
      </c>
      <c r="L1114" s="109">
        <f t="shared" ref="L1114:L1127" si="939">SUM(G1114:K1114)</f>
        <v>879.94</v>
      </c>
      <c r="M1114" s="109">
        <f t="shared" ref="M1114:M1127" si="940">VLOOKUP(E1114,REMU,12,0)</f>
        <v>95.75</v>
      </c>
      <c r="N1114" s="109">
        <f t="shared" ref="N1114:N1127" si="941">VLOOKUP(E1114,REMU,13,0)</f>
        <v>100</v>
      </c>
      <c r="O1114" s="109">
        <f t="shared" ref="O1114:O1127" si="942">VLOOKUP(E1114,REMU,19,0)</f>
        <v>110</v>
      </c>
      <c r="P1114" s="109">
        <f t="shared" ref="P1114:P1127" si="943">VLOOKUP(E1114,REMU,16,0)</f>
        <v>148.12</v>
      </c>
      <c r="Q1114" s="109">
        <f t="shared" ref="Q1114:Q1127" si="944">VLOOKUP(E1114,REMU,17,0)</f>
        <v>171.82</v>
      </c>
      <c r="R1114" s="109">
        <f t="shared" ref="R1114:R1127" si="945">VLOOKUP(E1114,REMU,18,0)</f>
        <v>199.31</v>
      </c>
      <c r="S1114" s="109">
        <f t="shared" ref="S1114:S1127" si="946">VLOOKUP(E1114,DSUP,2,FALSE)</f>
        <v>210</v>
      </c>
      <c r="T1114" s="109">
        <f t="shared" ref="T1114:T1127" si="947">IF(F1114="VACANTE",0,VLOOKUP(F1114,HOMO,8,0))</f>
        <v>250.69</v>
      </c>
      <c r="U1114" s="109">
        <f t="shared" ref="U1114:U1127" si="948">IF(F1114="VACANTE",0,VLOOKUP(F1114,HOMO,9,0))</f>
        <v>580</v>
      </c>
      <c r="V1114" s="109">
        <f t="shared" ref="V1114:V1127" si="949">+IF(D1114=0,0,(VLOOKUP(E1114,CATE,2,0)-L1114-SUM(M1114:U1114)))</f>
        <v>262.37</v>
      </c>
      <c r="W1114" s="109">
        <f t="shared" ref="W1114:W1127" si="950">+L1114+SUM(M1114:V1114)</f>
        <v>3008</v>
      </c>
      <c r="X1114" s="112"/>
      <c r="Y1114" s="112"/>
    </row>
    <row r="1115" spans="1:25" s="262" customFormat="1">
      <c r="A1115" s="179">
        <v>784</v>
      </c>
      <c r="B1115" s="106"/>
      <c r="C1115" s="106">
        <v>1</v>
      </c>
      <c r="D1115" s="106">
        <v>1</v>
      </c>
      <c r="E1115" s="107" t="s">
        <v>156</v>
      </c>
      <c r="F1115" s="108" t="s">
        <v>417</v>
      </c>
      <c r="G1115" s="109">
        <f t="shared" si="934"/>
        <v>50</v>
      </c>
      <c r="H1115" s="109">
        <f t="shared" si="935"/>
        <v>48.24</v>
      </c>
      <c r="I1115" s="109">
        <f t="shared" si="936"/>
        <v>0</v>
      </c>
      <c r="J1115" s="239">
        <f t="shared" si="937"/>
        <v>924.69</v>
      </c>
      <c r="K1115" s="109">
        <f t="shared" si="938"/>
        <v>5</v>
      </c>
      <c r="L1115" s="109">
        <f t="shared" si="939"/>
        <v>1027.93</v>
      </c>
      <c r="M1115" s="109">
        <f t="shared" si="940"/>
        <v>112.65</v>
      </c>
      <c r="N1115" s="109">
        <f t="shared" si="941"/>
        <v>100</v>
      </c>
      <c r="O1115" s="109">
        <f t="shared" si="942"/>
        <v>120</v>
      </c>
      <c r="P1115" s="109">
        <f t="shared" si="943"/>
        <v>174.5</v>
      </c>
      <c r="Q1115" s="109">
        <f t="shared" si="944"/>
        <v>202.42</v>
      </c>
      <c r="R1115" s="109">
        <f t="shared" si="945"/>
        <v>234.81</v>
      </c>
      <c r="S1115" s="109">
        <f t="shared" si="946"/>
        <v>250</v>
      </c>
      <c r="T1115" s="109">
        <f t="shared" si="947"/>
        <v>246.99</v>
      </c>
      <c r="U1115" s="109">
        <f t="shared" si="948"/>
        <v>580</v>
      </c>
      <c r="V1115" s="109">
        <f t="shared" si="949"/>
        <v>3658.02</v>
      </c>
      <c r="W1115" s="109">
        <f t="shared" si="950"/>
        <v>6707.32</v>
      </c>
      <c r="X1115" s="112"/>
      <c r="Y1115" s="112"/>
    </row>
    <row r="1116" spans="1:25" s="262" customFormat="1">
      <c r="A1116" s="179">
        <v>85</v>
      </c>
      <c r="B1116" s="106"/>
      <c r="C1116" s="106">
        <v>1</v>
      </c>
      <c r="D1116" s="106">
        <v>1</v>
      </c>
      <c r="E1116" s="107" t="s">
        <v>164</v>
      </c>
      <c r="F1116" s="108" t="s">
        <v>1861</v>
      </c>
      <c r="G1116" s="109">
        <f t="shared" si="934"/>
        <v>50</v>
      </c>
      <c r="H1116" s="109">
        <f t="shared" si="935"/>
        <v>28.15</v>
      </c>
      <c r="I1116" s="109">
        <f t="shared" si="936"/>
        <v>0</v>
      </c>
      <c r="J1116" s="239">
        <f t="shared" si="937"/>
        <v>680.79</v>
      </c>
      <c r="K1116" s="109">
        <f t="shared" si="938"/>
        <v>5</v>
      </c>
      <c r="L1116" s="109">
        <f t="shared" si="939"/>
        <v>763.94</v>
      </c>
      <c r="M1116" s="109">
        <f t="shared" si="940"/>
        <v>81.39</v>
      </c>
      <c r="N1116" s="109">
        <f t="shared" si="941"/>
        <v>100</v>
      </c>
      <c r="O1116" s="109">
        <f t="shared" si="942"/>
        <v>105</v>
      </c>
      <c r="P1116" s="109">
        <f t="shared" si="943"/>
        <v>127.26</v>
      </c>
      <c r="Q1116" s="109">
        <f t="shared" si="944"/>
        <v>147.62</v>
      </c>
      <c r="R1116" s="109">
        <f t="shared" si="945"/>
        <v>171.24</v>
      </c>
      <c r="S1116" s="109">
        <f t="shared" si="946"/>
        <v>180</v>
      </c>
      <c r="T1116" s="109">
        <f t="shared" si="947"/>
        <v>0</v>
      </c>
      <c r="U1116" s="109">
        <f t="shared" si="948"/>
        <v>0</v>
      </c>
      <c r="V1116" s="109">
        <f t="shared" si="949"/>
        <v>331.55</v>
      </c>
      <c r="W1116" s="109">
        <f t="shared" si="950"/>
        <v>2008</v>
      </c>
      <c r="X1116" s="112"/>
      <c r="Y1116" s="112"/>
    </row>
    <row r="1117" spans="1:25" s="262" customFormat="1">
      <c r="A1117" s="179">
        <v>806</v>
      </c>
      <c r="B1117" s="106"/>
      <c r="C1117" s="106">
        <v>1</v>
      </c>
      <c r="D1117" s="106">
        <v>1</v>
      </c>
      <c r="E1117" s="107" t="s">
        <v>164</v>
      </c>
      <c r="F1117" s="108" t="s">
        <v>1862</v>
      </c>
      <c r="G1117" s="109">
        <f t="shared" si="934"/>
        <v>50</v>
      </c>
      <c r="H1117" s="109">
        <f t="shared" si="935"/>
        <v>28.15</v>
      </c>
      <c r="I1117" s="109">
        <f t="shared" si="936"/>
        <v>0</v>
      </c>
      <c r="J1117" s="239">
        <f t="shared" si="937"/>
        <v>680.79</v>
      </c>
      <c r="K1117" s="109">
        <f t="shared" si="938"/>
        <v>5</v>
      </c>
      <c r="L1117" s="109">
        <f t="shared" si="939"/>
        <v>763.94</v>
      </c>
      <c r="M1117" s="109">
        <f t="shared" si="940"/>
        <v>81.39</v>
      </c>
      <c r="N1117" s="109">
        <f t="shared" si="941"/>
        <v>100</v>
      </c>
      <c r="O1117" s="109">
        <f t="shared" si="942"/>
        <v>105</v>
      </c>
      <c r="P1117" s="109">
        <f t="shared" si="943"/>
        <v>127.26</v>
      </c>
      <c r="Q1117" s="109">
        <f t="shared" si="944"/>
        <v>147.62</v>
      </c>
      <c r="R1117" s="109">
        <f t="shared" si="945"/>
        <v>171.24</v>
      </c>
      <c r="S1117" s="109">
        <f t="shared" si="946"/>
        <v>180</v>
      </c>
      <c r="T1117" s="109">
        <f t="shared" si="947"/>
        <v>0</v>
      </c>
      <c r="U1117" s="109">
        <f t="shared" si="948"/>
        <v>0</v>
      </c>
      <c r="V1117" s="109">
        <f t="shared" si="949"/>
        <v>331.55</v>
      </c>
      <c r="W1117" s="109">
        <f t="shared" si="950"/>
        <v>2008</v>
      </c>
      <c r="X1117" s="112"/>
      <c r="Y1117" s="112"/>
    </row>
    <row r="1118" spans="1:25" s="262" customFormat="1">
      <c r="A1118" s="179">
        <v>903</v>
      </c>
      <c r="B1118" s="106">
        <v>4107</v>
      </c>
      <c r="C1118" s="106">
        <v>1</v>
      </c>
      <c r="D1118" s="106">
        <v>1</v>
      </c>
      <c r="E1118" s="107" t="s">
        <v>161</v>
      </c>
      <c r="F1118" s="108" t="s">
        <v>1860</v>
      </c>
      <c r="G1118" s="109">
        <f>VLOOKUP(E1118,REMU,3,0)</f>
        <v>50</v>
      </c>
      <c r="H1118" s="109">
        <f>VLOOKUP(E1118,REMU,4,0)</f>
        <v>23.41</v>
      </c>
      <c r="I1118" s="109">
        <f>VLOOKUP(E1118,REMU,8,0)</f>
        <v>0</v>
      </c>
      <c r="J1118" s="239">
        <f>VLOOKUP(E1118,REMU,7,0)</f>
        <v>492.53</v>
      </c>
      <c r="K1118" s="109">
        <f>VLOOKUP(E1118,REMU,10,0)</f>
        <v>5</v>
      </c>
      <c r="L1118" s="109">
        <f>SUM(G1118:K1118)</f>
        <v>570.94000000000005</v>
      </c>
      <c r="M1118" s="109">
        <f>VLOOKUP(E1118,REMU,12,0)</f>
        <v>69.180000000000007</v>
      </c>
      <c r="N1118" s="109">
        <f>VLOOKUP(E1118,REMU,13,0)</f>
        <v>100</v>
      </c>
      <c r="O1118" s="109">
        <f>VLOOKUP(E1118,REMU,19,0)</f>
        <v>105</v>
      </c>
      <c r="P1118" s="109">
        <f>VLOOKUP(E1118,REMU,16,0)</f>
        <v>94.43</v>
      </c>
      <c r="Q1118" s="109">
        <f>VLOOKUP(E1118,REMU,17,0)</f>
        <v>109.54</v>
      </c>
      <c r="R1118" s="109">
        <f>VLOOKUP(E1118,REMU,18,0)</f>
        <v>127.06</v>
      </c>
      <c r="S1118" s="109">
        <f>VLOOKUP(E1118,DSUP,2,FALSE)</f>
        <v>180</v>
      </c>
      <c r="T1118" s="109">
        <f>IF(F1118="VACANTE",0,VLOOKUP(F1118,HOMO,8,0))</f>
        <v>0</v>
      </c>
      <c r="U1118" s="109">
        <f>IF(F1118="VACANTE",0,VLOOKUP(F1118,HOMO,9,0))</f>
        <v>0</v>
      </c>
      <c r="V1118" s="109">
        <f t="shared" si="949"/>
        <v>651.85</v>
      </c>
      <c r="W1118" s="109">
        <f>+L1118+SUM(M1118:V1118)</f>
        <v>2008</v>
      </c>
      <c r="X1118" s="112"/>
      <c r="Y1118" s="112"/>
    </row>
    <row r="1119" spans="1:25" s="262" customFormat="1">
      <c r="A1119" s="179">
        <v>800</v>
      </c>
      <c r="B1119" s="106"/>
      <c r="C1119" s="106">
        <v>1</v>
      </c>
      <c r="D1119" s="106">
        <v>1</v>
      </c>
      <c r="E1119" s="107" t="s">
        <v>163</v>
      </c>
      <c r="F1119" s="108" t="s">
        <v>889</v>
      </c>
      <c r="G1119" s="109">
        <f t="shared" si="934"/>
        <v>50</v>
      </c>
      <c r="H1119" s="109">
        <f t="shared" si="935"/>
        <v>39.31</v>
      </c>
      <c r="I1119" s="109">
        <f t="shared" si="936"/>
        <v>0</v>
      </c>
      <c r="J1119" s="239">
        <f t="shared" si="937"/>
        <v>785.63</v>
      </c>
      <c r="K1119" s="109">
        <f t="shared" si="938"/>
        <v>5</v>
      </c>
      <c r="L1119" s="109">
        <f t="shared" si="939"/>
        <v>879.94</v>
      </c>
      <c r="M1119" s="109">
        <f t="shared" si="940"/>
        <v>95.75</v>
      </c>
      <c r="N1119" s="109">
        <f t="shared" si="941"/>
        <v>100</v>
      </c>
      <c r="O1119" s="109">
        <f t="shared" si="942"/>
        <v>110</v>
      </c>
      <c r="P1119" s="109">
        <f t="shared" si="943"/>
        <v>148.12</v>
      </c>
      <c r="Q1119" s="109">
        <f t="shared" si="944"/>
        <v>171.82</v>
      </c>
      <c r="R1119" s="109">
        <f t="shared" si="945"/>
        <v>199.31</v>
      </c>
      <c r="S1119" s="109">
        <f t="shared" si="946"/>
        <v>210</v>
      </c>
      <c r="T1119" s="109">
        <f>IF(F1119="VACANTE",0,VLOOKUP(F1119,HOMO,8,0))</f>
        <v>86.31</v>
      </c>
      <c r="U1119" s="109">
        <f>IF(F1119="VACANTE",0,VLOOKUP(F1119,HOMO,9,0))</f>
        <v>300</v>
      </c>
      <c r="V1119" s="109">
        <f t="shared" si="949"/>
        <v>706.75</v>
      </c>
      <c r="W1119" s="109">
        <f t="shared" si="950"/>
        <v>3008</v>
      </c>
      <c r="X1119" s="112"/>
      <c r="Y1119" s="112"/>
    </row>
    <row r="1120" spans="1:25" s="262" customFormat="1" ht="18" customHeight="1">
      <c r="A1120" s="179">
        <v>801</v>
      </c>
      <c r="B1120" s="106"/>
      <c r="C1120" s="106">
        <v>1</v>
      </c>
      <c r="D1120" s="106">
        <v>1</v>
      </c>
      <c r="E1120" s="107" t="s">
        <v>163</v>
      </c>
      <c r="F1120" s="108" t="s">
        <v>891</v>
      </c>
      <c r="G1120" s="109">
        <f t="shared" si="934"/>
        <v>50</v>
      </c>
      <c r="H1120" s="109">
        <f t="shared" si="935"/>
        <v>39.31</v>
      </c>
      <c r="I1120" s="109">
        <f t="shared" si="936"/>
        <v>0</v>
      </c>
      <c r="J1120" s="239">
        <f t="shared" si="937"/>
        <v>785.63</v>
      </c>
      <c r="K1120" s="109">
        <f t="shared" si="938"/>
        <v>5</v>
      </c>
      <c r="L1120" s="109">
        <f t="shared" si="939"/>
        <v>879.94</v>
      </c>
      <c r="M1120" s="109">
        <f t="shared" si="940"/>
        <v>95.75</v>
      </c>
      <c r="N1120" s="109">
        <f t="shared" si="941"/>
        <v>100</v>
      </c>
      <c r="O1120" s="109">
        <f t="shared" si="942"/>
        <v>110</v>
      </c>
      <c r="P1120" s="109">
        <f t="shared" si="943"/>
        <v>148.12</v>
      </c>
      <c r="Q1120" s="109">
        <f t="shared" si="944"/>
        <v>171.82</v>
      </c>
      <c r="R1120" s="109">
        <f t="shared" si="945"/>
        <v>199.31</v>
      </c>
      <c r="S1120" s="109">
        <f t="shared" si="946"/>
        <v>210</v>
      </c>
      <c r="T1120" s="109">
        <f t="shared" si="947"/>
        <v>86.31</v>
      </c>
      <c r="U1120" s="109">
        <f t="shared" si="948"/>
        <v>300</v>
      </c>
      <c r="V1120" s="109">
        <f t="shared" si="949"/>
        <v>706.75</v>
      </c>
      <c r="W1120" s="109">
        <f t="shared" si="950"/>
        <v>3008</v>
      </c>
      <c r="X1120" s="112"/>
      <c r="Y1120" s="112"/>
    </row>
    <row r="1121" spans="1:25" s="262" customFormat="1" ht="18" customHeight="1">
      <c r="A1121" s="179">
        <v>666</v>
      </c>
      <c r="B1121" s="106"/>
      <c r="C1121" s="106">
        <v>1</v>
      </c>
      <c r="D1121" s="106">
        <v>1</v>
      </c>
      <c r="E1121" s="107" t="s">
        <v>163</v>
      </c>
      <c r="F1121" s="108" t="s">
        <v>1774</v>
      </c>
      <c r="G1121" s="109">
        <f t="shared" si="934"/>
        <v>50</v>
      </c>
      <c r="H1121" s="109">
        <f t="shared" si="935"/>
        <v>39.31</v>
      </c>
      <c r="I1121" s="109">
        <f t="shared" si="936"/>
        <v>0</v>
      </c>
      <c r="J1121" s="239">
        <f t="shared" si="937"/>
        <v>785.63</v>
      </c>
      <c r="K1121" s="109">
        <f t="shared" si="938"/>
        <v>5</v>
      </c>
      <c r="L1121" s="109">
        <f t="shared" si="939"/>
        <v>879.94</v>
      </c>
      <c r="M1121" s="109">
        <f t="shared" si="940"/>
        <v>95.75</v>
      </c>
      <c r="N1121" s="109">
        <f t="shared" si="941"/>
        <v>100</v>
      </c>
      <c r="O1121" s="109">
        <f t="shared" si="942"/>
        <v>110</v>
      </c>
      <c r="P1121" s="109">
        <f t="shared" si="943"/>
        <v>148.12</v>
      </c>
      <c r="Q1121" s="109">
        <f t="shared" si="944"/>
        <v>171.82</v>
      </c>
      <c r="R1121" s="109">
        <f t="shared" si="945"/>
        <v>199.31</v>
      </c>
      <c r="S1121" s="109">
        <f t="shared" si="946"/>
        <v>210</v>
      </c>
      <c r="T1121" s="109">
        <f>IF(F1121="VACANTE",0,VLOOKUP(F1121,HOMO,8,0))</f>
        <v>130.38</v>
      </c>
      <c r="U1121" s="109">
        <f>IF(F1121="VACANTE",0,VLOOKUP(F1121,HOMO,9,0))</f>
        <v>300</v>
      </c>
      <c r="V1121" s="109">
        <f t="shared" si="949"/>
        <v>662.68</v>
      </c>
      <c r="W1121" s="109">
        <f t="shared" si="950"/>
        <v>3008</v>
      </c>
      <c r="X1121" s="112"/>
      <c r="Y1121" s="112"/>
    </row>
    <row r="1122" spans="1:25" s="262" customFormat="1">
      <c r="A1122" s="179">
        <v>781</v>
      </c>
      <c r="B1122" s="106"/>
      <c r="C1122" s="106">
        <v>1</v>
      </c>
      <c r="D1122" s="106">
        <v>1</v>
      </c>
      <c r="E1122" s="107" t="s">
        <v>161</v>
      </c>
      <c r="F1122" s="264" t="s">
        <v>679</v>
      </c>
      <c r="G1122" s="109">
        <f t="shared" si="934"/>
        <v>50</v>
      </c>
      <c r="H1122" s="109">
        <f t="shared" si="935"/>
        <v>23.41</v>
      </c>
      <c r="I1122" s="109">
        <f t="shared" si="936"/>
        <v>0</v>
      </c>
      <c r="J1122" s="239">
        <f t="shared" si="937"/>
        <v>492.53</v>
      </c>
      <c r="K1122" s="109">
        <f t="shared" si="938"/>
        <v>5</v>
      </c>
      <c r="L1122" s="109">
        <f t="shared" si="939"/>
        <v>570.94000000000005</v>
      </c>
      <c r="M1122" s="109">
        <f t="shared" si="940"/>
        <v>69.180000000000007</v>
      </c>
      <c r="N1122" s="109">
        <f t="shared" si="941"/>
        <v>100</v>
      </c>
      <c r="O1122" s="109">
        <f t="shared" si="942"/>
        <v>105</v>
      </c>
      <c r="P1122" s="109">
        <f t="shared" si="943"/>
        <v>94.43</v>
      </c>
      <c r="Q1122" s="109">
        <f t="shared" si="944"/>
        <v>109.54</v>
      </c>
      <c r="R1122" s="109">
        <f t="shared" si="945"/>
        <v>127.06</v>
      </c>
      <c r="S1122" s="109">
        <f t="shared" si="946"/>
        <v>180</v>
      </c>
      <c r="T1122" s="109">
        <f t="shared" si="947"/>
        <v>0</v>
      </c>
      <c r="U1122" s="109">
        <f t="shared" si="948"/>
        <v>0</v>
      </c>
      <c r="V1122" s="109">
        <f t="shared" si="949"/>
        <v>651.85</v>
      </c>
      <c r="W1122" s="109">
        <f t="shared" si="950"/>
        <v>2008</v>
      </c>
      <c r="X1122" s="112"/>
      <c r="Y1122" s="112"/>
    </row>
    <row r="1123" spans="1:25" s="262" customFormat="1">
      <c r="A1123" s="179">
        <v>794</v>
      </c>
      <c r="B1123" s="106"/>
      <c r="C1123" s="106">
        <v>1</v>
      </c>
      <c r="D1123" s="106">
        <v>1</v>
      </c>
      <c r="E1123" s="107" t="s">
        <v>156</v>
      </c>
      <c r="F1123" s="108" t="s">
        <v>415</v>
      </c>
      <c r="G1123" s="109">
        <f t="shared" si="934"/>
        <v>50</v>
      </c>
      <c r="H1123" s="109">
        <f t="shared" si="935"/>
        <v>48.24</v>
      </c>
      <c r="I1123" s="109">
        <f t="shared" si="936"/>
        <v>0</v>
      </c>
      <c r="J1123" s="239">
        <f t="shared" si="937"/>
        <v>924.69</v>
      </c>
      <c r="K1123" s="109">
        <f t="shared" si="938"/>
        <v>5</v>
      </c>
      <c r="L1123" s="109">
        <f t="shared" si="939"/>
        <v>1027.93</v>
      </c>
      <c r="M1123" s="109">
        <f t="shared" si="940"/>
        <v>112.65</v>
      </c>
      <c r="N1123" s="109">
        <f t="shared" si="941"/>
        <v>100</v>
      </c>
      <c r="O1123" s="109">
        <f t="shared" si="942"/>
        <v>120</v>
      </c>
      <c r="P1123" s="109">
        <f t="shared" si="943"/>
        <v>174.5</v>
      </c>
      <c r="Q1123" s="109">
        <f t="shared" si="944"/>
        <v>202.42</v>
      </c>
      <c r="R1123" s="109">
        <f t="shared" si="945"/>
        <v>234.81</v>
      </c>
      <c r="S1123" s="109">
        <f t="shared" si="946"/>
        <v>250</v>
      </c>
      <c r="T1123" s="109">
        <f t="shared" si="947"/>
        <v>655.53</v>
      </c>
      <c r="U1123" s="109">
        <f t="shared" si="948"/>
        <v>1200</v>
      </c>
      <c r="V1123" s="109">
        <f t="shared" si="949"/>
        <v>2629.48</v>
      </c>
      <c r="W1123" s="109">
        <f t="shared" si="950"/>
        <v>6707.32</v>
      </c>
      <c r="X1123" s="112"/>
      <c r="Y1123" s="112"/>
    </row>
    <row r="1124" spans="1:25" s="262" customFormat="1">
      <c r="A1124" s="179">
        <v>215</v>
      </c>
      <c r="B1124" s="106"/>
      <c r="C1124" s="106">
        <v>1</v>
      </c>
      <c r="D1124" s="106">
        <v>0</v>
      </c>
      <c r="E1124" s="107" t="s">
        <v>161</v>
      </c>
      <c r="F1124" s="108" t="s">
        <v>364</v>
      </c>
      <c r="G1124" s="109">
        <f t="shared" si="934"/>
        <v>50</v>
      </c>
      <c r="H1124" s="109">
        <f t="shared" si="935"/>
        <v>23.41</v>
      </c>
      <c r="I1124" s="109">
        <f t="shared" si="936"/>
        <v>0</v>
      </c>
      <c r="J1124" s="239">
        <f t="shared" si="937"/>
        <v>492.53</v>
      </c>
      <c r="K1124" s="109">
        <f t="shared" si="938"/>
        <v>5</v>
      </c>
      <c r="L1124" s="109">
        <f t="shared" si="939"/>
        <v>570.94000000000005</v>
      </c>
      <c r="M1124" s="109">
        <f t="shared" si="940"/>
        <v>69.180000000000007</v>
      </c>
      <c r="N1124" s="109">
        <f t="shared" si="941"/>
        <v>100</v>
      </c>
      <c r="O1124" s="109">
        <f t="shared" si="942"/>
        <v>105</v>
      </c>
      <c r="P1124" s="109">
        <f t="shared" si="943"/>
        <v>94.43</v>
      </c>
      <c r="Q1124" s="109">
        <f t="shared" si="944"/>
        <v>109.54</v>
      </c>
      <c r="R1124" s="109">
        <f t="shared" si="945"/>
        <v>127.06</v>
      </c>
      <c r="S1124" s="109">
        <f t="shared" si="946"/>
        <v>180</v>
      </c>
      <c r="T1124" s="109">
        <f t="shared" si="947"/>
        <v>0</v>
      </c>
      <c r="U1124" s="109">
        <f t="shared" si="948"/>
        <v>0</v>
      </c>
      <c r="V1124" s="109">
        <f t="shared" si="949"/>
        <v>0</v>
      </c>
      <c r="W1124" s="109">
        <f t="shared" si="950"/>
        <v>1356.15</v>
      </c>
      <c r="X1124" s="112"/>
      <c r="Y1124" s="112"/>
    </row>
    <row r="1125" spans="1:25" s="262" customFormat="1">
      <c r="A1125" s="179">
        <v>796</v>
      </c>
      <c r="B1125" s="106"/>
      <c r="C1125" s="106">
        <v>1</v>
      </c>
      <c r="D1125" s="106">
        <v>1</v>
      </c>
      <c r="E1125" s="107" t="s">
        <v>156</v>
      </c>
      <c r="F1125" s="108" t="s">
        <v>657</v>
      </c>
      <c r="G1125" s="109">
        <f t="shared" si="934"/>
        <v>50</v>
      </c>
      <c r="H1125" s="109">
        <f t="shared" si="935"/>
        <v>48.24</v>
      </c>
      <c r="I1125" s="109">
        <f t="shared" si="936"/>
        <v>0</v>
      </c>
      <c r="J1125" s="239">
        <f t="shared" si="937"/>
        <v>924.69</v>
      </c>
      <c r="K1125" s="109">
        <f t="shared" si="938"/>
        <v>5</v>
      </c>
      <c r="L1125" s="109">
        <f t="shared" si="939"/>
        <v>1027.93</v>
      </c>
      <c r="M1125" s="109">
        <f t="shared" si="940"/>
        <v>112.65</v>
      </c>
      <c r="N1125" s="109">
        <f t="shared" si="941"/>
        <v>100</v>
      </c>
      <c r="O1125" s="109">
        <f t="shared" si="942"/>
        <v>120</v>
      </c>
      <c r="P1125" s="109">
        <f t="shared" si="943"/>
        <v>174.5</v>
      </c>
      <c r="Q1125" s="109">
        <f t="shared" si="944"/>
        <v>202.42</v>
      </c>
      <c r="R1125" s="109">
        <f t="shared" si="945"/>
        <v>234.81</v>
      </c>
      <c r="S1125" s="109">
        <f t="shared" si="946"/>
        <v>250</v>
      </c>
      <c r="T1125" s="109">
        <f t="shared" si="947"/>
        <v>655.53</v>
      </c>
      <c r="U1125" s="109">
        <f t="shared" si="948"/>
        <v>1200</v>
      </c>
      <c r="V1125" s="109">
        <f t="shared" si="949"/>
        <v>2629.48</v>
      </c>
      <c r="W1125" s="109">
        <f t="shared" si="950"/>
        <v>6707.32</v>
      </c>
      <c r="X1125" s="112"/>
      <c r="Y1125" s="112"/>
    </row>
    <row r="1126" spans="1:25" s="262" customFormat="1">
      <c r="A1126" s="179">
        <v>797</v>
      </c>
      <c r="B1126" s="106"/>
      <c r="C1126" s="106">
        <v>1</v>
      </c>
      <c r="D1126" s="106">
        <v>1</v>
      </c>
      <c r="E1126" s="107" t="s">
        <v>156</v>
      </c>
      <c r="F1126" s="108" t="s">
        <v>1405</v>
      </c>
      <c r="G1126" s="109">
        <f t="shared" si="934"/>
        <v>50</v>
      </c>
      <c r="H1126" s="109">
        <f t="shared" si="935"/>
        <v>48.24</v>
      </c>
      <c r="I1126" s="109">
        <f t="shared" si="936"/>
        <v>0</v>
      </c>
      <c r="J1126" s="239">
        <f t="shared" si="937"/>
        <v>924.69</v>
      </c>
      <c r="K1126" s="109">
        <f t="shared" si="938"/>
        <v>5</v>
      </c>
      <c r="L1126" s="109">
        <f t="shared" si="939"/>
        <v>1027.93</v>
      </c>
      <c r="M1126" s="109">
        <f t="shared" si="940"/>
        <v>112.65</v>
      </c>
      <c r="N1126" s="109">
        <f t="shared" si="941"/>
        <v>100</v>
      </c>
      <c r="O1126" s="109">
        <f t="shared" si="942"/>
        <v>120</v>
      </c>
      <c r="P1126" s="109">
        <f t="shared" si="943"/>
        <v>174.5</v>
      </c>
      <c r="Q1126" s="109">
        <f t="shared" si="944"/>
        <v>202.42</v>
      </c>
      <c r="R1126" s="109">
        <f t="shared" si="945"/>
        <v>234.81</v>
      </c>
      <c r="S1126" s="109">
        <f t="shared" si="946"/>
        <v>250</v>
      </c>
      <c r="T1126" s="109">
        <f t="shared" si="947"/>
        <v>0</v>
      </c>
      <c r="U1126" s="109">
        <f t="shared" si="948"/>
        <v>0</v>
      </c>
      <c r="V1126" s="109">
        <f t="shared" si="949"/>
        <v>4485.01</v>
      </c>
      <c r="W1126" s="109">
        <f t="shared" si="950"/>
        <v>6707.32</v>
      </c>
      <c r="X1126" s="112"/>
      <c r="Y1126" s="112"/>
    </row>
    <row r="1127" spans="1:25" s="262" customFormat="1">
      <c r="A1127" s="179">
        <v>468</v>
      </c>
      <c r="B1127" s="106"/>
      <c r="C1127" s="106">
        <v>1</v>
      </c>
      <c r="D1127" s="106">
        <v>0</v>
      </c>
      <c r="E1127" s="107" t="s">
        <v>161</v>
      </c>
      <c r="F1127" s="108" t="s">
        <v>364</v>
      </c>
      <c r="G1127" s="109">
        <f t="shared" si="934"/>
        <v>50</v>
      </c>
      <c r="H1127" s="109">
        <f t="shared" si="935"/>
        <v>23.41</v>
      </c>
      <c r="I1127" s="109">
        <f t="shared" si="936"/>
        <v>0</v>
      </c>
      <c r="J1127" s="239">
        <f t="shared" si="937"/>
        <v>492.53</v>
      </c>
      <c r="K1127" s="109">
        <f t="shared" si="938"/>
        <v>5</v>
      </c>
      <c r="L1127" s="109">
        <f t="shared" si="939"/>
        <v>570.94000000000005</v>
      </c>
      <c r="M1127" s="109">
        <f t="shared" si="940"/>
        <v>69.180000000000007</v>
      </c>
      <c r="N1127" s="109">
        <f t="shared" si="941"/>
        <v>100</v>
      </c>
      <c r="O1127" s="109">
        <f t="shared" si="942"/>
        <v>105</v>
      </c>
      <c r="P1127" s="109">
        <f t="shared" si="943"/>
        <v>94.43</v>
      </c>
      <c r="Q1127" s="109">
        <f t="shared" si="944"/>
        <v>109.54</v>
      </c>
      <c r="R1127" s="109">
        <f t="shared" si="945"/>
        <v>127.06</v>
      </c>
      <c r="S1127" s="109">
        <f t="shared" si="946"/>
        <v>180</v>
      </c>
      <c r="T1127" s="109">
        <f t="shared" si="947"/>
        <v>0</v>
      </c>
      <c r="U1127" s="109">
        <f t="shared" si="948"/>
        <v>0</v>
      </c>
      <c r="V1127" s="109">
        <f t="shared" si="949"/>
        <v>0</v>
      </c>
      <c r="W1127" s="109">
        <f t="shared" si="950"/>
        <v>1356.15</v>
      </c>
      <c r="X1127" s="112"/>
      <c r="Y1127" s="112"/>
    </row>
    <row r="1128" spans="1:25" s="262" customFormat="1">
      <c r="A1128" s="179"/>
      <c r="B1128" s="108"/>
      <c r="C1128" s="106">
        <f>SUM(C1114:C1127)</f>
        <v>14</v>
      </c>
      <c r="D1128" s="106">
        <f>COUNTIF(D1114:D1127,"1")</f>
        <v>12</v>
      </c>
      <c r="E1128" s="106"/>
      <c r="F1128" s="106" t="s">
        <v>545</v>
      </c>
      <c r="G1128" s="239">
        <f t="shared" ref="G1128:L1128" si="951">SUM(G1114:G1127)</f>
        <v>700</v>
      </c>
      <c r="H1128" s="239">
        <f t="shared" si="951"/>
        <v>500.14</v>
      </c>
      <c r="I1128" s="239">
        <f t="shared" si="951"/>
        <v>0</v>
      </c>
      <c r="J1128" s="239">
        <f t="shared" si="951"/>
        <v>10172.98</v>
      </c>
      <c r="K1128" s="239">
        <f t="shared" si="951"/>
        <v>70</v>
      </c>
      <c r="L1128" s="239">
        <f t="shared" si="951"/>
        <v>11443.12</v>
      </c>
      <c r="M1128" s="239">
        <f t="shared" ref="M1128:U1128" si="952">SUM(M1114:M1127)</f>
        <v>1273.0999999999999</v>
      </c>
      <c r="N1128" s="239">
        <f t="shared" si="952"/>
        <v>1400</v>
      </c>
      <c r="O1128" s="239">
        <f t="shared" si="952"/>
        <v>1550</v>
      </c>
      <c r="P1128" s="239">
        <f t="shared" si="952"/>
        <v>1922.72</v>
      </c>
      <c r="Q1128" s="239">
        <f t="shared" si="952"/>
        <v>2230.36</v>
      </c>
      <c r="R1128" s="239">
        <f t="shared" si="952"/>
        <v>2587.1999999999998</v>
      </c>
      <c r="S1128" s="239">
        <f t="shared" si="952"/>
        <v>2920</v>
      </c>
      <c r="T1128" s="239">
        <f t="shared" si="952"/>
        <v>2111.7399999999998</v>
      </c>
      <c r="U1128" s="239">
        <f t="shared" si="952"/>
        <v>4460</v>
      </c>
      <c r="V1128" s="239">
        <f t="shared" ref="V1128" si="953">SUM(V1114:V1127)</f>
        <v>17707.34</v>
      </c>
      <c r="W1128" s="109">
        <f>SUM(W1114:W1127)</f>
        <v>49605.58</v>
      </c>
      <c r="X1128" s="112"/>
      <c r="Y1128" s="112"/>
    </row>
    <row r="1129" spans="1:25" s="262" customFormat="1">
      <c r="A1129" s="298" t="s">
        <v>152</v>
      </c>
      <c r="B1129" s="108"/>
      <c r="C1129" s="106">
        <f>+C1128+C1108+C1089</f>
        <v>46</v>
      </c>
      <c r="D1129" s="106">
        <f>+D1128+D1108+D1089</f>
        <v>40</v>
      </c>
      <c r="E1129" s="106"/>
      <c r="F1129" s="108"/>
      <c r="G1129" s="239">
        <f t="shared" ref="G1129:W1129" si="954">SUM(G1128+G1108+G1089)</f>
        <v>2275</v>
      </c>
      <c r="H1129" s="239">
        <f t="shared" si="954"/>
        <v>1729.46</v>
      </c>
      <c r="I1129" s="239">
        <f t="shared" si="954"/>
        <v>0</v>
      </c>
      <c r="J1129" s="239">
        <f t="shared" si="954"/>
        <v>34793.65</v>
      </c>
      <c r="K1129" s="239">
        <f t="shared" si="954"/>
        <v>225</v>
      </c>
      <c r="L1129" s="239">
        <f t="shared" si="954"/>
        <v>39023.11</v>
      </c>
      <c r="M1129" s="239">
        <f t="shared" si="954"/>
        <v>4314.29</v>
      </c>
      <c r="N1129" s="239">
        <f t="shared" si="954"/>
        <v>4600</v>
      </c>
      <c r="O1129" s="239">
        <f t="shared" si="954"/>
        <v>5075</v>
      </c>
      <c r="P1129" s="239">
        <f t="shared" si="954"/>
        <v>6570.37</v>
      </c>
      <c r="Q1129" s="239">
        <f t="shared" si="954"/>
        <v>7621.65</v>
      </c>
      <c r="R1129" s="239">
        <f t="shared" si="954"/>
        <v>8841.1</v>
      </c>
      <c r="S1129" s="239">
        <f t="shared" si="954"/>
        <v>9780</v>
      </c>
      <c r="T1129" s="239">
        <f t="shared" si="954"/>
        <v>6745.55</v>
      </c>
      <c r="U1129" s="239">
        <f t="shared" si="954"/>
        <v>17700</v>
      </c>
      <c r="V1129" s="239">
        <f t="shared" si="954"/>
        <v>68581.59</v>
      </c>
      <c r="W1129" s="239">
        <f t="shared" si="954"/>
        <v>178852.66</v>
      </c>
      <c r="X1129" s="112"/>
      <c r="Y1129" s="112"/>
    </row>
    <row r="1130" spans="1:25" s="262" customFormat="1">
      <c r="A1130" s="295"/>
      <c r="B1130" s="241"/>
      <c r="C1130" s="244"/>
      <c r="D1130" s="244"/>
      <c r="E1130" s="244"/>
      <c r="F1130" s="241"/>
      <c r="G1130" s="248"/>
      <c r="H1130" s="246"/>
      <c r="I1130" s="246"/>
      <c r="J1130" s="247"/>
      <c r="K1130" s="248"/>
      <c r="L1130" s="248"/>
      <c r="M1130" s="248"/>
      <c r="N1130" s="248"/>
      <c r="O1130" s="248"/>
      <c r="P1130" s="248"/>
      <c r="Q1130" s="248"/>
      <c r="R1130" s="248"/>
      <c r="S1130" s="248"/>
      <c r="T1130" s="248"/>
      <c r="U1130" s="248"/>
      <c r="V1130" s="248"/>
      <c r="W1130" s="248"/>
      <c r="X1130" s="112"/>
      <c r="Y1130" s="112"/>
    </row>
    <row r="1131" spans="1:25" s="262" customFormat="1">
      <c r="A1131" s="295"/>
      <c r="B1131" s="241"/>
      <c r="C1131" s="244"/>
      <c r="D1131" s="244"/>
      <c r="E1131" s="244"/>
      <c r="F1131" s="241"/>
      <c r="G1131" s="248"/>
      <c r="H1131" s="246"/>
      <c r="I1131" s="246"/>
      <c r="J1131" s="247"/>
      <c r="K1131" s="248"/>
      <c r="L1131" s="248"/>
      <c r="M1131" s="248"/>
      <c r="N1131" s="248"/>
      <c r="O1131" s="248"/>
      <c r="P1131" s="248"/>
      <c r="Q1131" s="248"/>
      <c r="R1131" s="248"/>
      <c r="S1131" s="248"/>
      <c r="T1131" s="248"/>
      <c r="U1131" s="248"/>
      <c r="V1131" s="248"/>
      <c r="W1131" s="248"/>
      <c r="X1131" s="112"/>
      <c r="Y1131" s="112"/>
    </row>
    <row r="1132" spans="1:25" s="226" customFormat="1" ht="18.75">
      <c r="A1132" s="295" t="s">
        <v>102</v>
      </c>
      <c r="B1132" s="241"/>
      <c r="C1132" s="244"/>
      <c r="D1132" s="244"/>
      <c r="E1132" s="244"/>
      <c r="F1132" s="241"/>
      <c r="G1132" s="248"/>
      <c r="H1132" s="246"/>
      <c r="I1132" s="246"/>
      <c r="J1132" s="247"/>
      <c r="K1132" s="248"/>
      <c r="L1132" s="248"/>
      <c r="M1132" s="248"/>
      <c r="N1132" s="248"/>
      <c r="O1132" s="248"/>
      <c r="P1132" s="248"/>
      <c r="Q1132" s="248"/>
      <c r="R1132" s="248"/>
      <c r="S1132" s="248"/>
      <c r="T1132" s="248"/>
      <c r="U1132" s="248"/>
      <c r="V1132" s="248"/>
      <c r="W1132" s="248"/>
      <c r="X1132" s="112"/>
      <c r="Y1132" s="112"/>
    </row>
    <row r="1133" spans="1:25" s="226" customFormat="1" ht="18.75">
      <c r="A1133" s="295" t="s">
        <v>158</v>
      </c>
      <c r="B1133" s="326"/>
      <c r="C1133" s="241"/>
      <c r="D1133" s="241"/>
      <c r="E1133" s="244"/>
      <c r="F1133" s="241"/>
      <c r="G1133" s="248"/>
      <c r="H1133" s="246"/>
      <c r="I1133" s="246"/>
      <c r="J1133" s="247"/>
      <c r="K1133" s="248"/>
      <c r="L1133" s="248"/>
      <c r="M1133" s="248"/>
      <c r="N1133" s="248"/>
      <c r="O1133" s="248"/>
      <c r="P1133" s="248"/>
      <c r="Q1133" s="248"/>
      <c r="R1133" s="248"/>
      <c r="S1133" s="248"/>
      <c r="T1133" s="248"/>
      <c r="U1133" s="248"/>
      <c r="V1133" s="248"/>
      <c r="W1133" s="248"/>
      <c r="X1133" s="112"/>
      <c r="Y1133" s="112"/>
    </row>
    <row r="1134" spans="1:25" s="226" customFormat="1" ht="18.75">
      <c r="A1134" s="295" t="s">
        <v>159</v>
      </c>
      <c r="B1134" s="326"/>
      <c r="C1134" s="241"/>
      <c r="D1134" s="241" t="s">
        <v>103</v>
      </c>
      <c r="E1134" s="244"/>
      <c r="F1134" s="241"/>
      <c r="G1134" s="248"/>
      <c r="H1134" s="246"/>
      <c r="I1134" s="246"/>
      <c r="J1134" s="247"/>
      <c r="K1134" s="248"/>
      <c r="L1134" s="248"/>
      <c r="M1134" s="248"/>
      <c r="N1134" s="248"/>
      <c r="O1134" s="248"/>
      <c r="P1134" s="248"/>
      <c r="Q1134" s="248"/>
      <c r="R1134" s="248"/>
      <c r="S1134" s="248"/>
      <c r="T1134" s="248"/>
      <c r="U1134" s="248"/>
      <c r="V1134" s="248"/>
      <c r="W1134" s="248"/>
      <c r="X1134" s="112"/>
      <c r="Y1134" s="112"/>
    </row>
    <row r="1135" spans="1:25" s="226" customFormat="1" ht="18.75">
      <c r="A1135" s="295" t="s">
        <v>159</v>
      </c>
      <c r="B1135" s="326"/>
      <c r="C1135" s="241"/>
      <c r="D1135" s="241" t="s">
        <v>104</v>
      </c>
      <c r="E1135" s="244"/>
      <c r="F1135" s="241"/>
      <c r="G1135" s="248"/>
      <c r="H1135" s="246"/>
      <c r="I1135" s="246"/>
      <c r="J1135" s="247"/>
      <c r="K1135" s="248"/>
      <c r="L1135" s="248"/>
      <c r="M1135" s="248"/>
      <c r="N1135" s="248"/>
      <c r="O1135" s="248"/>
      <c r="P1135" s="248"/>
      <c r="Q1135" s="248"/>
      <c r="R1135" s="248"/>
      <c r="S1135" s="248"/>
      <c r="T1135" s="248"/>
      <c r="U1135" s="248"/>
      <c r="V1135" s="248"/>
      <c r="W1135" s="248"/>
      <c r="X1135" s="112"/>
      <c r="Y1135" s="112"/>
    </row>
    <row r="1136" spans="1:25" s="226" customFormat="1" ht="18.75">
      <c r="A1136" s="295" t="s">
        <v>159</v>
      </c>
      <c r="B1136" s="326"/>
      <c r="C1136" s="241"/>
      <c r="D1136" s="241" t="s">
        <v>105</v>
      </c>
      <c r="E1136" s="244"/>
      <c r="F1136" s="241"/>
      <c r="G1136" s="248"/>
      <c r="H1136" s="246"/>
      <c r="I1136" s="246"/>
      <c r="J1136" s="247"/>
      <c r="K1136" s="248"/>
      <c r="L1136" s="248"/>
      <c r="M1136" s="248"/>
      <c r="N1136" s="248"/>
      <c r="O1136" s="248"/>
      <c r="P1136" s="248"/>
      <c r="Q1136" s="248"/>
      <c r="R1136" s="248"/>
      <c r="S1136" s="248"/>
      <c r="T1136" s="248"/>
      <c r="U1136" s="248"/>
      <c r="V1136" s="248"/>
      <c r="W1136" s="248"/>
      <c r="X1136" s="112"/>
      <c r="Y1136" s="112"/>
    </row>
    <row r="1137" spans="1:25" s="226" customFormat="1" ht="18.75">
      <c r="A1137" s="295" t="s">
        <v>159</v>
      </c>
      <c r="B1137" s="326"/>
      <c r="C1137" s="241"/>
      <c r="D1137" s="241" t="s">
        <v>106</v>
      </c>
      <c r="E1137" s="244"/>
      <c r="F1137" s="241"/>
      <c r="G1137" s="248"/>
      <c r="H1137" s="246"/>
      <c r="I1137" s="246"/>
      <c r="J1137" s="247"/>
      <c r="K1137" s="248"/>
      <c r="L1137" s="248"/>
      <c r="M1137" s="248"/>
      <c r="N1137" s="248"/>
      <c r="O1137" s="248"/>
      <c r="P1137" s="248"/>
      <c r="Q1137" s="248"/>
      <c r="R1137" s="248"/>
      <c r="S1137" s="248"/>
      <c r="T1137" s="248"/>
      <c r="U1137" s="248"/>
      <c r="V1137" s="248"/>
      <c r="W1137" s="248"/>
      <c r="X1137" s="112"/>
      <c r="Y1137" s="112"/>
    </row>
    <row r="1138" spans="1:25" s="226" customFormat="1" ht="18.75">
      <c r="A1138" s="295"/>
      <c r="B1138" s="326"/>
      <c r="C1138" s="241"/>
      <c r="D1138" s="334" t="s">
        <v>197</v>
      </c>
      <c r="E1138" s="334"/>
      <c r="F1138" s="334"/>
      <c r="G1138" s="334"/>
      <c r="H1138" s="334"/>
      <c r="I1138" s="246"/>
      <c r="J1138" s="247"/>
      <c r="K1138" s="248"/>
      <c r="L1138" s="248"/>
      <c r="M1138" s="248"/>
      <c r="N1138" s="248"/>
      <c r="O1138" s="248"/>
      <c r="P1138" s="248"/>
      <c r="Q1138" s="248"/>
      <c r="R1138" s="248"/>
      <c r="S1138" s="248"/>
      <c r="T1138" s="248"/>
      <c r="U1138" s="248"/>
      <c r="V1138" s="248"/>
      <c r="W1138" s="248"/>
      <c r="X1138" s="112"/>
      <c r="Y1138" s="112"/>
    </row>
    <row r="1139" spans="1:25" s="226" customFormat="1" ht="18.75">
      <c r="A1139" s="295" t="s">
        <v>256</v>
      </c>
      <c r="B1139" s="241"/>
      <c r="C1139" s="244"/>
      <c r="D1139" s="244"/>
      <c r="E1139" s="244"/>
      <c r="F1139" s="241"/>
      <c r="G1139" s="248"/>
      <c r="H1139" s="246"/>
      <c r="I1139" s="246"/>
      <c r="J1139" s="247"/>
      <c r="K1139" s="248"/>
      <c r="L1139" s="248"/>
      <c r="M1139" s="248"/>
      <c r="N1139" s="248"/>
      <c r="O1139" s="248"/>
      <c r="P1139" s="248"/>
      <c r="Q1139" s="248"/>
      <c r="R1139" s="248"/>
      <c r="S1139" s="248"/>
      <c r="T1139" s="248"/>
      <c r="U1139" s="248"/>
      <c r="V1139" s="248"/>
      <c r="W1139" s="301"/>
      <c r="X1139" s="112"/>
      <c r="Y1139" s="112"/>
    </row>
    <row r="1140" spans="1:25" s="262" customFormat="1">
      <c r="A1140" s="330" t="s">
        <v>236</v>
      </c>
      <c r="B1140" s="254"/>
      <c r="C1140" s="254" t="s">
        <v>153</v>
      </c>
      <c r="D1140" s="255" t="s">
        <v>538</v>
      </c>
      <c r="E1140" s="254" t="s">
        <v>22</v>
      </c>
      <c r="F1140" s="254" t="s">
        <v>154</v>
      </c>
      <c r="G1140" s="303" t="s">
        <v>503</v>
      </c>
      <c r="H1140" s="303" t="s">
        <v>505</v>
      </c>
      <c r="I1140" s="303" t="s">
        <v>535</v>
      </c>
      <c r="J1140" s="303" t="s">
        <v>507</v>
      </c>
      <c r="K1140" s="304" t="s">
        <v>509</v>
      </c>
      <c r="L1140" s="303" t="s">
        <v>511</v>
      </c>
      <c r="M1140" s="303" t="s">
        <v>514</v>
      </c>
      <c r="N1140" s="304" t="s">
        <v>669</v>
      </c>
      <c r="O1140" s="304" t="s">
        <v>603</v>
      </c>
      <c r="P1140" s="303" t="s">
        <v>518</v>
      </c>
      <c r="Q1140" s="303" t="s">
        <v>517</v>
      </c>
      <c r="R1140" s="303" t="s">
        <v>528</v>
      </c>
      <c r="S1140" s="304" t="s">
        <v>485</v>
      </c>
      <c r="T1140" s="303" t="s">
        <v>1785</v>
      </c>
      <c r="U1140" s="303" t="s">
        <v>1787</v>
      </c>
      <c r="V1140" s="303" t="s">
        <v>1788</v>
      </c>
      <c r="W1140" s="303" t="s">
        <v>532</v>
      </c>
      <c r="X1140" s="112"/>
      <c r="Y1140" s="112"/>
    </row>
    <row r="1141" spans="1:25" s="262" customFormat="1">
      <c r="A1141" s="331" t="s">
        <v>655</v>
      </c>
      <c r="B1141" s="329"/>
      <c r="C1141" s="329" t="s">
        <v>124</v>
      </c>
      <c r="D1141" s="256" t="s">
        <v>539</v>
      </c>
      <c r="E1141" s="329" t="s">
        <v>21</v>
      </c>
      <c r="F1141" s="329"/>
      <c r="G1141" s="328" t="s">
        <v>504</v>
      </c>
      <c r="H1141" s="328" t="s">
        <v>506</v>
      </c>
      <c r="I1141" s="328" t="s">
        <v>537</v>
      </c>
      <c r="J1141" s="328" t="s">
        <v>508</v>
      </c>
      <c r="K1141" s="306" t="s">
        <v>510</v>
      </c>
      <c r="L1141" s="328"/>
      <c r="M1141" s="328"/>
      <c r="N1141" s="306" t="s">
        <v>670</v>
      </c>
      <c r="O1141" s="308" t="s">
        <v>611</v>
      </c>
      <c r="P1141" s="328" t="s">
        <v>519</v>
      </c>
      <c r="Q1141" s="328" t="s">
        <v>530</v>
      </c>
      <c r="R1141" s="328" t="s">
        <v>529</v>
      </c>
      <c r="S1141" s="308" t="s">
        <v>565</v>
      </c>
      <c r="T1141" s="309" t="s">
        <v>1786</v>
      </c>
      <c r="U1141" s="309" t="s">
        <v>377</v>
      </c>
      <c r="V1141" s="309" t="s">
        <v>377</v>
      </c>
      <c r="W1141" s="328" t="s">
        <v>531</v>
      </c>
      <c r="X1141" s="112"/>
      <c r="Y1141" s="112"/>
    </row>
    <row r="1142" spans="1:25" s="262" customFormat="1">
      <c r="A1142" s="179"/>
      <c r="B1142" s="108"/>
      <c r="C1142" s="106"/>
      <c r="D1142" s="106"/>
      <c r="E1142" s="107" t="s">
        <v>533</v>
      </c>
      <c r="F1142" s="108"/>
      <c r="G1142" s="239"/>
      <c r="H1142" s="258"/>
      <c r="I1142" s="258"/>
      <c r="J1142" s="239"/>
      <c r="K1142" s="239"/>
      <c r="L1142" s="239"/>
      <c r="M1142" s="239"/>
      <c r="N1142" s="239"/>
      <c r="O1142" s="239"/>
      <c r="P1142" s="239"/>
      <c r="Q1142" s="239"/>
      <c r="R1142" s="239"/>
      <c r="S1142" s="239"/>
      <c r="T1142" s="239"/>
      <c r="U1142" s="239"/>
      <c r="V1142" s="239"/>
      <c r="W1142" s="239"/>
      <c r="X1142" s="112"/>
      <c r="Y1142" s="112"/>
    </row>
    <row r="1143" spans="1:25" s="262" customFormat="1">
      <c r="A1143" s="179">
        <v>815</v>
      </c>
      <c r="B1143" s="106"/>
      <c r="C1143" s="106">
        <v>1</v>
      </c>
      <c r="D1143" s="106">
        <v>1</v>
      </c>
      <c r="E1143" s="107" t="s">
        <v>163</v>
      </c>
      <c r="F1143" s="108" t="s">
        <v>794</v>
      </c>
      <c r="G1143" s="109">
        <f t="shared" ref="G1143:G1167" si="955">VLOOKUP(E1143,REMU,3,0)</f>
        <v>50</v>
      </c>
      <c r="H1143" s="109">
        <f t="shared" ref="H1143:H1167" si="956">VLOOKUP(E1143,REMU,4,0)</f>
        <v>39.31</v>
      </c>
      <c r="I1143" s="109">
        <f t="shared" ref="I1143:I1167" si="957">VLOOKUP(E1143,REMU,8,0)</f>
        <v>0</v>
      </c>
      <c r="J1143" s="239">
        <f t="shared" ref="J1143:J1167" si="958">VLOOKUP(E1143,REMU,7,0)</f>
        <v>785.63</v>
      </c>
      <c r="K1143" s="109">
        <f t="shared" ref="K1143:K1167" si="959">VLOOKUP(E1143,REMU,10,0)</f>
        <v>5</v>
      </c>
      <c r="L1143" s="109">
        <f t="shared" ref="L1143:L1167" si="960">SUM(G1143:K1143)</f>
        <v>879.94</v>
      </c>
      <c r="M1143" s="109">
        <f t="shared" ref="M1143:M1167" si="961">VLOOKUP(E1143,REMU,12,0)</f>
        <v>95.75</v>
      </c>
      <c r="N1143" s="109">
        <f t="shared" ref="N1143:N1167" si="962">VLOOKUP(E1143,REMU,13,0)</f>
        <v>100</v>
      </c>
      <c r="O1143" s="109">
        <f t="shared" ref="O1143:O1167" si="963">VLOOKUP(E1143,REMU,19,0)</f>
        <v>110</v>
      </c>
      <c r="P1143" s="109">
        <f t="shared" ref="P1143:P1167" si="964">VLOOKUP(E1143,REMU,16,0)</f>
        <v>148.12</v>
      </c>
      <c r="Q1143" s="109">
        <f t="shared" ref="Q1143:Q1167" si="965">VLOOKUP(E1143,REMU,17,0)</f>
        <v>171.82</v>
      </c>
      <c r="R1143" s="109">
        <f t="shared" ref="R1143:R1167" si="966">VLOOKUP(E1143,REMU,18,0)</f>
        <v>199.31</v>
      </c>
      <c r="S1143" s="109">
        <f t="shared" ref="S1143:S1167" si="967">VLOOKUP(E1143,DSUP,2,FALSE)</f>
        <v>210</v>
      </c>
      <c r="T1143" s="109">
        <f t="shared" ref="T1143:T1167" si="968">IF(F1143="VACANTE",0,VLOOKUP(F1143,HOMO,8,0))</f>
        <v>286.04000000000002</v>
      </c>
      <c r="U1143" s="109">
        <f t="shared" ref="U1143:U1167" si="969">IF(F1143="VACANTE",0,VLOOKUP(F1143,HOMO,9,0))</f>
        <v>580</v>
      </c>
      <c r="V1143" s="109">
        <f t="shared" ref="V1143:V1167" si="970">+IF(D1143=0,0,(VLOOKUP(E1143,CATE,2,0)-L1143-SUM(M1143:U1143)))</f>
        <v>227.02</v>
      </c>
      <c r="W1143" s="109">
        <f t="shared" ref="W1143:W1167" si="971">+L1143+SUM(M1143:V1143)</f>
        <v>3008</v>
      </c>
      <c r="X1143" s="112"/>
      <c r="Y1143" s="112"/>
    </row>
    <row r="1144" spans="1:25" s="262" customFormat="1">
      <c r="A1144" s="179">
        <v>816</v>
      </c>
      <c r="B1144" s="106"/>
      <c r="C1144" s="106">
        <v>1</v>
      </c>
      <c r="D1144" s="106">
        <v>1</v>
      </c>
      <c r="E1144" s="107" t="s">
        <v>163</v>
      </c>
      <c r="F1144" s="108" t="s">
        <v>425</v>
      </c>
      <c r="G1144" s="109">
        <f t="shared" si="955"/>
        <v>50</v>
      </c>
      <c r="H1144" s="109">
        <f t="shared" si="956"/>
        <v>39.31</v>
      </c>
      <c r="I1144" s="109">
        <f t="shared" si="957"/>
        <v>0</v>
      </c>
      <c r="J1144" s="239">
        <f t="shared" si="958"/>
        <v>785.63</v>
      </c>
      <c r="K1144" s="109">
        <f t="shared" si="959"/>
        <v>5</v>
      </c>
      <c r="L1144" s="109">
        <f t="shared" si="960"/>
        <v>879.94</v>
      </c>
      <c r="M1144" s="109">
        <f t="shared" si="961"/>
        <v>95.75</v>
      </c>
      <c r="N1144" s="109">
        <f t="shared" si="962"/>
        <v>100</v>
      </c>
      <c r="O1144" s="109">
        <f t="shared" si="963"/>
        <v>110</v>
      </c>
      <c r="P1144" s="109">
        <f t="shared" si="964"/>
        <v>148.12</v>
      </c>
      <c r="Q1144" s="109">
        <f t="shared" si="965"/>
        <v>171.82</v>
      </c>
      <c r="R1144" s="109">
        <f t="shared" si="966"/>
        <v>199.31</v>
      </c>
      <c r="S1144" s="109">
        <f t="shared" si="967"/>
        <v>210</v>
      </c>
      <c r="T1144" s="109">
        <f t="shared" si="968"/>
        <v>282.72000000000003</v>
      </c>
      <c r="U1144" s="109">
        <f t="shared" si="969"/>
        <v>580</v>
      </c>
      <c r="V1144" s="109">
        <f t="shared" si="970"/>
        <v>230.34</v>
      </c>
      <c r="W1144" s="109">
        <f t="shared" si="971"/>
        <v>3008</v>
      </c>
      <c r="X1144" s="112"/>
      <c r="Y1144" s="112"/>
    </row>
    <row r="1145" spans="1:25" s="262" customFormat="1">
      <c r="A1145" s="179">
        <v>830</v>
      </c>
      <c r="B1145" s="106"/>
      <c r="C1145" s="106">
        <v>1</v>
      </c>
      <c r="D1145" s="106">
        <v>2</v>
      </c>
      <c r="E1145" s="107" t="s">
        <v>161</v>
      </c>
      <c r="F1145" s="108" t="s">
        <v>364</v>
      </c>
      <c r="G1145" s="109">
        <f t="shared" si="955"/>
        <v>50</v>
      </c>
      <c r="H1145" s="109">
        <f t="shared" si="956"/>
        <v>23.41</v>
      </c>
      <c r="I1145" s="109">
        <f t="shared" si="957"/>
        <v>0</v>
      </c>
      <c r="J1145" s="239">
        <f t="shared" si="958"/>
        <v>492.53</v>
      </c>
      <c r="K1145" s="109">
        <f t="shared" si="959"/>
        <v>5</v>
      </c>
      <c r="L1145" s="109">
        <f t="shared" si="960"/>
        <v>570.94000000000005</v>
      </c>
      <c r="M1145" s="109">
        <f t="shared" si="961"/>
        <v>69.180000000000007</v>
      </c>
      <c r="N1145" s="109">
        <f t="shared" si="962"/>
        <v>100</v>
      </c>
      <c r="O1145" s="109">
        <f t="shared" si="963"/>
        <v>105</v>
      </c>
      <c r="P1145" s="109">
        <f t="shared" si="964"/>
        <v>94.43</v>
      </c>
      <c r="Q1145" s="109">
        <f t="shared" si="965"/>
        <v>109.54</v>
      </c>
      <c r="R1145" s="109">
        <f t="shared" si="966"/>
        <v>127.06</v>
      </c>
      <c r="S1145" s="109">
        <f t="shared" si="967"/>
        <v>180</v>
      </c>
      <c r="T1145" s="109">
        <f t="shared" si="968"/>
        <v>0</v>
      </c>
      <c r="U1145" s="109">
        <f t="shared" si="969"/>
        <v>0</v>
      </c>
      <c r="V1145" s="109">
        <f t="shared" si="970"/>
        <v>651.85</v>
      </c>
      <c r="W1145" s="109">
        <f t="shared" si="971"/>
        <v>2008</v>
      </c>
      <c r="X1145" s="112"/>
      <c r="Y1145" s="112"/>
    </row>
    <row r="1146" spans="1:25" s="262" customFormat="1">
      <c r="A1146" s="179">
        <v>512</v>
      </c>
      <c r="B1146" s="106"/>
      <c r="C1146" s="106">
        <v>1</v>
      </c>
      <c r="D1146" s="106">
        <v>1</v>
      </c>
      <c r="E1146" s="107" t="s">
        <v>160</v>
      </c>
      <c r="F1146" s="108" t="s">
        <v>426</v>
      </c>
      <c r="G1146" s="109">
        <f t="shared" si="955"/>
        <v>50</v>
      </c>
      <c r="H1146" s="109">
        <f t="shared" si="956"/>
        <v>32.17</v>
      </c>
      <c r="I1146" s="109">
        <f t="shared" si="957"/>
        <v>0</v>
      </c>
      <c r="J1146" s="239">
        <f t="shared" si="958"/>
        <v>587.77</v>
      </c>
      <c r="K1146" s="109">
        <f t="shared" si="959"/>
        <v>5</v>
      </c>
      <c r="L1146" s="109">
        <f t="shared" si="960"/>
        <v>674.94</v>
      </c>
      <c r="M1146" s="109">
        <f t="shared" si="961"/>
        <v>81.39</v>
      </c>
      <c r="N1146" s="109">
        <f t="shared" si="962"/>
        <v>100</v>
      </c>
      <c r="O1146" s="109">
        <f t="shared" si="963"/>
        <v>110</v>
      </c>
      <c r="P1146" s="109">
        <f t="shared" si="964"/>
        <v>113.02</v>
      </c>
      <c r="Q1146" s="109">
        <f t="shared" si="965"/>
        <v>131.11000000000001</v>
      </c>
      <c r="R1146" s="109">
        <f t="shared" si="966"/>
        <v>152.08000000000001</v>
      </c>
      <c r="S1146" s="109">
        <f t="shared" si="967"/>
        <v>210</v>
      </c>
      <c r="T1146" s="109">
        <f t="shared" si="968"/>
        <v>286.33</v>
      </c>
      <c r="U1146" s="109">
        <f t="shared" si="969"/>
        <v>560</v>
      </c>
      <c r="V1146" s="109">
        <f t="shared" si="970"/>
        <v>589.13</v>
      </c>
      <c r="W1146" s="109">
        <f t="shared" si="971"/>
        <v>3008</v>
      </c>
      <c r="X1146" s="112"/>
      <c r="Y1146" s="112"/>
    </row>
    <row r="1147" spans="1:25" s="262" customFormat="1">
      <c r="A1147" s="179">
        <v>818</v>
      </c>
      <c r="B1147" s="106"/>
      <c r="C1147" s="106">
        <v>1</v>
      </c>
      <c r="D1147" s="106">
        <v>1</v>
      </c>
      <c r="E1147" s="107" t="s">
        <v>157</v>
      </c>
      <c r="F1147" s="108" t="s">
        <v>424</v>
      </c>
      <c r="G1147" s="109">
        <f t="shared" si="955"/>
        <v>50</v>
      </c>
      <c r="H1147" s="109">
        <f t="shared" si="956"/>
        <v>39.299999999999997</v>
      </c>
      <c r="I1147" s="109">
        <f t="shared" si="957"/>
        <v>0</v>
      </c>
      <c r="J1147" s="239">
        <f t="shared" si="958"/>
        <v>684.63</v>
      </c>
      <c r="K1147" s="109">
        <f t="shared" si="959"/>
        <v>5</v>
      </c>
      <c r="L1147" s="109">
        <f t="shared" si="960"/>
        <v>778.93</v>
      </c>
      <c r="M1147" s="109">
        <f t="shared" si="961"/>
        <v>95.75</v>
      </c>
      <c r="N1147" s="109">
        <f t="shared" si="962"/>
        <v>100</v>
      </c>
      <c r="O1147" s="109">
        <f t="shared" si="963"/>
        <v>120</v>
      </c>
      <c r="P1147" s="109">
        <f t="shared" si="964"/>
        <v>131.96</v>
      </c>
      <c r="Q1147" s="109">
        <f t="shared" si="965"/>
        <v>153.07</v>
      </c>
      <c r="R1147" s="109">
        <f t="shared" si="966"/>
        <v>177.57</v>
      </c>
      <c r="S1147" s="109">
        <f t="shared" si="967"/>
        <v>250</v>
      </c>
      <c r="T1147" s="109">
        <f t="shared" si="968"/>
        <v>277.10000000000002</v>
      </c>
      <c r="U1147" s="109">
        <f t="shared" si="969"/>
        <v>560</v>
      </c>
      <c r="V1147" s="109">
        <f t="shared" si="970"/>
        <v>4062.94</v>
      </c>
      <c r="W1147" s="109">
        <f t="shared" si="971"/>
        <v>6707.32</v>
      </c>
      <c r="X1147" s="112"/>
      <c r="Y1147" s="112"/>
    </row>
    <row r="1148" spans="1:25" s="262" customFormat="1">
      <c r="A1148" s="179">
        <v>856</v>
      </c>
      <c r="B1148" s="106"/>
      <c r="C1148" s="106">
        <v>1</v>
      </c>
      <c r="D1148" s="106">
        <v>1</v>
      </c>
      <c r="E1148" s="107" t="s">
        <v>157</v>
      </c>
      <c r="F1148" s="108" t="s">
        <v>1053</v>
      </c>
      <c r="G1148" s="109">
        <f t="shared" si="955"/>
        <v>50</v>
      </c>
      <c r="H1148" s="109">
        <f t="shared" si="956"/>
        <v>39.299999999999997</v>
      </c>
      <c r="I1148" s="109">
        <f t="shared" si="957"/>
        <v>0</v>
      </c>
      <c r="J1148" s="239">
        <f t="shared" si="958"/>
        <v>684.63</v>
      </c>
      <c r="K1148" s="109">
        <f t="shared" si="959"/>
        <v>5</v>
      </c>
      <c r="L1148" s="109">
        <f t="shared" si="960"/>
        <v>778.93</v>
      </c>
      <c r="M1148" s="109">
        <f t="shared" si="961"/>
        <v>95.75</v>
      </c>
      <c r="N1148" s="109">
        <f t="shared" si="962"/>
        <v>100</v>
      </c>
      <c r="O1148" s="109">
        <f t="shared" si="963"/>
        <v>120</v>
      </c>
      <c r="P1148" s="109">
        <f t="shared" si="964"/>
        <v>131.96</v>
      </c>
      <c r="Q1148" s="109">
        <f t="shared" si="965"/>
        <v>153.07</v>
      </c>
      <c r="R1148" s="109">
        <f t="shared" si="966"/>
        <v>177.57</v>
      </c>
      <c r="S1148" s="109">
        <f t="shared" si="967"/>
        <v>250</v>
      </c>
      <c r="T1148" s="109">
        <f t="shared" si="968"/>
        <v>271.33999999999997</v>
      </c>
      <c r="U1148" s="109">
        <f t="shared" si="969"/>
        <v>560</v>
      </c>
      <c r="V1148" s="109">
        <f t="shared" si="970"/>
        <v>4068.7</v>
      </c>
      <c r="W1148" s="109">
        <f t="shared" si="971"/>
        <v>6707.32</v>
      </c>
      <c r="X1148" s="112"/>
      <c r="Y1148" s="112"/>
    </row>
    <row r="1149" spans="1:25" s="262" customFormat="1">
      <c r="A1149" s="179">
        <v>14</v>
      </c>
      <c r="B1149" s="106"/>
      <c r="C1149" s="106">
        <v>1</v>
      </c>
      <c r="D1149" s="106">
        <v>1</v>
      </c>
      <c r="E1149" s="107" t="s">
        <v>163</v>
      </c>
      <c r="F1149" s="108" t="s">
        <v>618</v>
      </c>
      <c r="G1149" s="109">
        <f>VLOOKUP(E1149,REMU,3,0)</f>
        <v>50</v>
      </c>
      <c r="H1149" s="109">
        <f>VLOOKUP(E1149,REMU,4,0)</f>
        <v>39.31</v>
      </c>
      <c r="I1149" s="109">
        <f>VLOOKUP(E1149,REMU,8,0)</f>
        <v>0</v>
      </c>
      <c r="J1149" s="239">
        <f>VLOOKUP(E1149,REMU,7,0)</f>
        <v>785.63</v>
      </c>
      <c r="K1149" s="109">
        <f>VLOOKUP(E1149,REMU,10,0)</f>
        <v>5</v>
      </c>
      <c r="L1149" s="109">
        <f t="shared" ref="L1149" si="972">SUM(G1149:K1149)</f>
        <v>879.94</v>
      </c>
      <c r="M1149" s="109">
        <f>VLOOKUP(E1149,REMU,12,0)</f>
        <v>95.75</v>
      </c>
      <c r="N1149" s="109">
        <f>VLOOKUP(E1149,REMU,13,0)</f>
        <v>100</v>
      </c>
      <c r="O1149" s="109">
        <f>VLOOKUP(E1149,REMU,19,0)</f>
        <v>110</v>
      </c>
      <c r="P1149" s="109">
        <f>VLOOKUP(E1149,REMU,16,0)</f>
        <v>148.12</v>
      </c>
      <c r="Q1149" s="109">
        <f>VLOOKUP(E1149,REMU,17,0)</f>
        <v>171.82</v>
      </c>
      <c r="R1149" s="109">
        <f>VLOOKUP(E1149,REMU,18,0)</f>
        <v>199.31</v>
      </c>
      <c r="S1149" s="109">
        <f>VLOOKUP(E1149,DSUP,2,FALSE)</f>
        <v>210</v>
      </c>
      <c r="T1149" s="109">
        <f t="shared" ref="T1149" si="973">IF(F1149="VACANTE",0,VLOOKUP(F1149,HOMO,8,0))</f>
        <v>0</v>
      </c>
      <c r="U1149" s="109">
        <f t="shared" ref="U1149" si="974">IF(F1149="VACANTE",0,VLOOKUP(F1149,HOMO,9,0))</f>
        <v>140</v>
      </c>
      <c r="V1149" s="109">
        <f t="shared" si="970"/>
        <v>953.06</v>
      </c>
      <c r="W1149" s="109">
        <f t="shared" ref="W1149" si="975">+L1149+SUM(M1149:V1149)</f>
        <v>3008</v>
      </c>
      <c r="X1149" s="112"/>
      <c r="Y1149" s="112"/>
    </row>
    <row r="1150" spans="1:25" s="262" customFormat="1">
      <c r="A1150" s="179">
        <v>692</v>
      </c>
      <c r="B1150" s="106"/>
      <c r="C1150" s="106">
        <v>1</v>
      </c>
      <c r="D1150" s="106">
        <v>1</v>
      </c>
      <c r="E1150" s="107" t="s">
        <v>156</v>
      </c>
      <c r="F1150" s="108" t="s">
        <v>18</v>
      </c>
      <c r="G1150" s="109">
        <f t="shared" si="955"/>
        <v>50</v>
      </c>
      <c r="H1150" s="109">
        <f t="shared" si="956"/>
        <v>48.24</v>
      </c>
      <c r="I1150" s="109">
        <f t="shared" si="957"/>
        <v>0</v>
      </c>
      <c r="J1150" s="239">
        <f t="shared" si="958"/>
        <v>924.69</v>
      </c>
      <c r="K1150" s="109">
        <f t="shared" si="959"/>
        <v>5</v>
      </c>
      <c r="L1150" s="109">
        <f t="shared" si="960"/>
        <v>1027.93</v>
      </c>
      <c r="M1150" s="109">
        <f t="shared" si="961"/>
        <v>112.65</v>
      </c>
      <c r="N1150" s="109">
        <f t="shared" si="962"/>
        <v>100</v>
      </c>
      <c r="O1150" s="109">
        <f t="shared" si="963"/>
        <v>120</v>
      </c>
      <c r="P1150" s="109">
        <f t="shared" si="964"/>
        <v>174.5</v>
      </c>
      <c r="Q1150" s="109">
        <f t="shared" si="965"/>
        <v>202.42</v>
      </c>
      <c r="R1150" s="109">
        <f t="shared" si="966"/>
        <v>234.81</v>
      </c>
      <c r="S1150" s="109">
        <f t="shared" si="967"/>
        <v>250</v>
      </c>
      <c r="T1150" s="109">
        <f t="shared" si="968"/>
        <v>286.02999999999997</v>
      </c>
      <c r="U1150" s="109">
        <f t="shared" si="969"/>
        <v>560</v>
      </c>
      <c r="V1150" s="109">
        <f t="shared" si="970"/>
        <v>3638.98</v>
      </c>
      <c r="W1150" s="109">
        <f t="shared" si="971"/>
        <v>6707.32</v>
      </c>
      <c r="X1150" s="112"/>
      <c r="Y1150" s="112"/>
    </row>
    <row r="1151" spans="1:25" s="262" customFormat="1">
      <c r="A1151" s="179">
        <v>827</v>
      </c>
      <c r="B1151" s="106"/>
      <c r="C1151" s="106">
        <v>1</v>
      </c>
      <c r="D1151" s="106">
        <v>2</v>
      </c>
      <c r="E1151" s="107" t="s">
        <v>161</v>
      </c>
      <c r="F1151" s="111" t="s">
        <v>364</v>
      </c>
      <c r="G1151" s="109">
        <f t="shared" si="955"/>
        <v>50</v>
      </c>
      <c r="H1151" s="109">
        <f t="shared" si="956"/>
        <v>23.41</v>
      </c>
      <c r="I1151" s="109">
        <f t="shared" si="957"/>
        <v>0</v>
      </c>
      <c r="J1151" s="239">
        <f t="shared" si="958"/>
        <v>492.53</v>
      </c>
      <c r="K1151" s="109">
        <f t="shared" si="959"/>
        <v>5</v>
      </c>
      <c r="L1151" s="109">
        <f t="shared" si="960"/>
        <v>570.94000000000005</v>
      </c>
      <c r="M1151" s="109">
        <f t="shared" si="961"/>
        <v>69.180000000000007</v>
      </c>
      <c r="N1151" s="109">
        <f t="shared" si="962"/>
        <v>100</v>
      </c>
      <c r="O1151" s="109">
        <f t="shared" si="963"/>
        <v>105</v>
      </c>
      <c r="P1151" s="109">
        <f t="shared" si="964"/>
        <v>94.43</v>
      </c>
      <c r="Q1151" s="109">
        <f t="shared" si="965"/>
        <v>109.54</v>
      </c>
      <c r="R1151" s="109">
        <f t="shared" si="966"/>
        <v>127.06</v>
      </c>
      <c r="S1151" s="109">
        <f t="shared" si="967"/>
        <v>180</v>
      </c>
      <c r="T1151" s="109">
        <f t="shared" si="968"/>
        <v>0</v>
      </c>
      <c r="U1151" s="109">
        <f t="shared" si="969"/>
        <v>0</v>
      </c>
      <c r="V1151" s="109">
        <f t="shared" si="970"/>
        <v>651.85</v>
      </c>
      <c r="W1151" s="109">
        <f t="shared" si="971"/>
        <v>2008</v>
      </c>
      <c r="X1151" s="112"/>
      <c r="Y1151" s="112"/>
    </row>
    <row r="1152" spans="1:25" s="262" customFormat="1">
      <c r="A1152" s="179">
        <v>965</v>
      </c>
      <c r="B1152" s="106"/>
      <c r="C1152" s="106">
        <v>1</v>
      </c>
      <c r="D1152" s="106">
        <v>1</v>
      </c>
      <c r="E1152" s="107" t="s">
        <v>160</v>
      </c>
      <c r="F1152" s="108" t="s">
        <v>1206</v>
      </c>
      <c r="G1152" s="109">
        <f t="shared" si="955"/>
        <v>50</v>
      </c>
      <c r="H1152" s="109">
        <f t="shared" si="956"/>
        <v>32.17</v>
      </c>
      <c r="I1152" s="109">
        <f t="shared" si="957"/>
        <v>0</v>
      </c>
      <c r="J1152" s="239">
        <f t="shared" si="958"/>
        <v>587.77</v>
      </c>
      <c r="K1152" s="109">
        <f t="shared" si="959"/>
        <v>5</v>
      </c>
      <c r="L1152" s="109">
        <f t="shared" si="960"/>
        <v>674.94</v>
      </c>
      <c r="M1152" s="109">
        <f t="shared" si="961"/>
        <v>81.39</v>
      </c>
      <c r="N1152" s="109">
        <f t="shared" si="962"/>
        <v>100</v>
      </c>
      <c r="O1152" s="109">
        <f t="shared" si="963"/>
        <v>110</v>
      </c>
      <c r="P1152" s="109">
        <f t="shared" si="964"/>
        <v>113.02</v>
      </c>
      <c r="Q1152" s="109">
        <f t="shared" si="965"/>
        <v>131.11000000000001</v>
      </c>
      <c r="R1152" s="109">
        <f t="shared" si="966"/>
        <v>152.08000000000001</v>
      </c>
      <c r="S1152" s="109">
        <f t="shared" si="967"/>
        <v>210</v>
      </c>
      <c r="T1152" s="109">
        <f t="shared" si="968"/>
        <v>130.37</v>
      </c>
      <c r="U1152" s="109">
        <f t="shared" si="969"/>
        <v>280</v>
      </c>
      <c r="V1152" s="109">
        <f t="shared" si="970"/>
        <v>1025.0899999999999</v>
      </c>
      <c r="W1152" s="109">
        <f t="shared" si="971"/>
        <v>3008</v>
      </c>
      <c r="X1152" s="112"/>
      <c r="Y1152" s="112"/>
    </row>
    <row r="1153" spans="1:25" s="262" customFormat="1">
      <c r="A1153" s="179">
        <v>210</v>
      </c>
      <c r="B1153" s="106"/>
      <c r="C1153" s="106">
        <v>1</v>
      </c>
      <c r="D1153" s="106">
        <v>1</v>
      </c>
      <c r="E1153" s="107" t="s">
        <v>163</v>
      </c>
      <c r="F1153" s="108" t="s">
        <v>1239</v>
      </c>
      <c r="G1153" s="109">
        <f t="shared" si="955"/>
        <v>50</v>
      </c>
      <c r="H1153" s="109">
        <f t="shared" si="956"/>
        <v>39.31</v>
      </c>
      <c r="I1153" s="109">
        <f t="shared" si="957"/>
        <v>0</v>
      </c>
      <c r="J1153" s="239">
        <f t="shared" si="958"/>
        <v>785.63</v>
      </c>
      <c r="K1153" s="109">
        <f t="shared" si="959"/>
        <v>5</v>
      </c>
      <c r="L1153" s="109">
        <f t="shared" si="960"/>
        <v>879.94</v>
      </c>
      <c r="M1153" s="109">
        <f t="shared" si="961"/>
        <v>95.75</v>
      </c>
      <c r="N1153" s="109">
        <f t="shared" si="962"/>
        <v>100</v>
      </c>
      <c r="O1153" s="109">
        <f t="shared" si="963"/>
        <v>110</v>
      </c>
      <c r="P1153" s="109">
        <f t="shared" si="964"/>
        <v>148.12</v>
      </c>
      <c r="Q1153" s="109">
        <f t="shared" si="965"/>
        <v>171.82</v>
      </c>
      <c r="R1153" s="109">
        <f t="shared" si="966"/>
        <v>199.31</v>
      </c>
      <c r="S1153" s="109">
        <f t="shared" si="967"/>
        <v>210</v>
      </c>
      <c r="T1153" s="109">
        <f t="shared" si="968"/>
        <v>130.37</v>
      </c>
      <c r="U1153" s="109">
        <f t="shared" si="969"/>
        <v>280</v>
      </c>
      <c r="V1153" s="109">
        <f t="shared" si="970"/>
        <v>682.69</v>
      </c>
      <c r="W1153" s="109">
        <f t="shared" si="971"/>
        <v>3008</v>
      </c>
      <c r="X1153" s="112"/>
      <c r="Y1153" s="112"/>
    </row>
    <row r="1154" spans="1:25" s="262" customFormat="1">
      <c r="A1154" s="179">
        <v>967</v>
      </c>
      <c r="B1154" s="106"/>
      <c r="C1154" s="106">
        <v>1</v>
      </c>
      <c r="D1154" s="106">
        <v>1</v>
      </c>
      <c r="E1154" s="107" t="s">
        <v>160</v>
      </c>
      <c r="F1154" s="108" t="s">
        <v>1250</v>
      </c>
      <c r="G1154" s="109">
        <f t="shared" si="955"/>
        <v>50</v>
      </c>
      <c r="H1154" s="109">
        <f t="shared" si="956"/>
        <v>32.17</v>
      </c>
      <c r="I1154" s="109">
        <f t="shared" si="957"/>
        <v>0</v>
      </c>
      <c r="J1154" s="239">
        <f t="shared" si="958"/>
        <v>587.77</v>
      </c>
      <c r="K1154" s="109">
        <f t="shared" si="959"/>
        <v>5</v>
      </c>
      <c r="L1154" s="109">
        <f t="shared" si="960"/>
        <v>674.94</v>
      </c>
      <c r="M1154" s="109">
        <f t="shared" si="961"/>
        <v>81.39</v>
      </c>
      <c r="N1154" s="109">
        <f t="shared" si="962"/>
        <v>100</v>
      </c>
      <c r="O1154" s="109">
        <f t="shared" si="963"/>
        <v>110</v>
      </c>
      <c r="P1154" s="109">
        <f t="shared" si="964"/>
        <v>113.02</v>
      </c>
      <c r="Q1154" s="109">
        <f t="shared" si="965"/>
        <v>131.11000000000001</v>
      </c>
      <c r="R1154" s="109">
        <f t="shared" si="966"/>
        <v>152.08000000000001</v>
      </c>
      <c r="S1154" s="109">
        <f t="shared" si="967"/>
        <v>210</v>
      </c>
      <c r="T1154" s="109">
        <f t="shared" si="968"/>
        <v>130.37</v>
      </c>
      <c r="U1154" s="109">
        <f t="shared" si="969"/>
        <v>280</v>
      </c>
      <c r="V1154" s="109">
        <f t="shared" si="970"/>
        <v>1025.0899999999999</v>
      </c>
      <c r="W1154" s="109">
        <f t="shared" si="971"/>
        <v>3008</v>
      </c>
      <c r="X1154" s="112"/>
      <c r="Y1154" s="112"/>
    </row>
    <row r="1155" spans="1:25" s="262" customFormat="1">
      <c r="A1155" s="179">
        <v>817</v>
      </c>
      <c r="B1155" s="106"/>
      <c r="C1155" s="106">
        <v>1</v>
      </c>
      <c r="D1155" s="106">
        <v>1</v>
      </c>
      <c r="E1155" s="107" t="s">
        <v>163</v>
      </c>
      <c r="F1155" s="108" t="s">
        <v>1275</v>
      </c>
      <c r="G1155" s="109">
        <f t="shared" si="955"/>
        <v>50</v>
      </c>
      <c r="H1155" s="109">
        <f t="shared" si="956"/>
        <v>39.31</v>
      </c>
      <c r="I1155" s="109">
        <f t="shared" si="957"/>
        <v>0</v>
      </c>
      <c r="J1155" s="239">
        <f t="shared" si="958"/>
        <v>785.63</v>
      </c>
      <c r="K1155" s="109">
        <f t="shared" si="959"/>
        <v>5</v>
      </c>
      <c r="L1155" s="109">
        <f t="shared" si="960"/>
        <v>879.94</v>
      </c>
      <c r="M1155" s="109">
        <f t="shared" si="961"/>
        <v>95.75</v>
      </c>
      <c r="N1155" s="109">
        <f t="shared" si="962"/>
        <v>100</v>
      </c>
      <c r="O1155" s="109">
        <f t="shared" si="963"/>
        <v>110</v>
      </c>
      <c r="P1155" s="109">
        <f t="shared" si="964"/>
        <v>148.12</v>
      </c>
      <c r="Q1155" s="109">
        <f t="shared" si="965"/>
        <v>171.82</v>
      </c>
      <c r="R1155" s="109">
        <f t="shared" si="966"/>
        <v>199.31</v>
      </c>
      <c r="S1155" s="109">
        <f t="shared" si="967"/>
        <v>210</v>
      </c>
      <c r="T1155" s="109">
        <f t="shared" si="968"/>
        <v>130.37</v>
      </c>
      <c r="U1155" s="109">
        <f t="shared" si="969"/>
        <v>280</v>
      </c>
      <c r="V1155" s="109">
        <f t="shared" si="970"/>
        <v>682.69</v>
      </c>
      <c r="W1155" s="109">
        <f t="shared" si="971"/>
        <v>3008</v>
      </c>
      <c r="X1155" s="112"/>
      <c r="Y1155" s="112"/>
    </row>
    <row r="1156" spans="1:25" s="262" customFormat="1">
      <c r="A1156" s="179">
        <v>833</v>
      </c>
      <c r="B1156" s="106"/>
      <c r="C1156" s="106">
        <v>1</v>
      </c>
      <c r="D1156" s="106">
        <v>1</v>
      </c>
      <c r="E1156" s="107" t="s">
        <v>161</v>
      </c>
      <c r="F1156" s="108" t="s">
        <v>243</v>
      </c>
      <c r="G1156" s="109">
        <f t="shared" si="955"/>
        <v>50</v>
      </c>
      <c r="H1156" s="109">
        <f t="shared" si="956"/>
        <v>23.41</v>
      </c>
      <c r="I1156" s="109">
        <f t="shared" si="957"/>
        <v>0</v>
      </c>
      <c r="J1156" s="239">
        <f t="shared" si="958"/>
        <v>492.53</v>
      </c>
      <c r="K1156" s="109">
        <f t="shared" si="959"/>
        <v>5</v>
      </c>
      <c r="L1156" s="109">
        <f t="shared" si="960"/>
        <v>570.94000000000005</v>
      </c>
      <c r="M1156" s="109">
        <f t="shared" si="961"/>
        <v>69.180000000000007</v>
      </c>
      <c r="N1156" s="109">
        <f t="shared" si="962"/>
        <v>100</v>
      </c>
      <c r="O1156" s="109">
        <f t="shared" si="963"/>
        <v>105</v>
      </c>
      <c r="P1156" s="109">
        <f t="shared" si="964"/>
        <v>94.43</v>
      </c>
      <c r="Q1156" s="109">
        <f t="shared" si="965"/>
        <v>109.54</v>
      </c>
      <c r="R1156" s="109">
        <f t="shared" si="966"/>
        <v>127.06</v>
      </c>
      <c r="S1156" s="109">
        <f t="shared" si="967"/>
        <v>180</v>
      </c>
      <c r="T1156" s="109">
        <f t="shared" si="968"/>
        <v>0</v>
      </c>
      <c r="U1156" s="109">
        <f t="shared" si="969"/>
        <v>280</v>
      </c>
      <c r="V1156" s="109">
        <f t="shared" si="970"/>
        <v>371.85</v>
      </c>
      <c r="W1156" s="109">
        <f t="shared" si="971"/>
        <v>2008</v>
      </c>
      <c r="X1156" s="112"/>
      <c r="Y1156" s="112"/>
    </row>
    <row r="1157" spans="1:25" s="262" customFormat="1">
      <c r="A1157" s="179">
        <v>516</v>
      </c>
      <c r="B1157" s="106"/>
      <c r="C1157" s="106">
        <v>1</v>
      </c>
      <c r="D1157" s="106">
        <v>1</v>
      </c>
      <c r="E1157" s="107" t="s">
        <v>647</v>
      </c>
      <c r="F1157" s="108" t="s">
        <v>1139</v>
      </c>
      <c r="G1157" s="109">
        <f t="shared" si="955"/>
        <v>25</v>
      </c>
      <c r="H1157" s="109">
        <f t="shared" si="956"/>
        <v>17.36</v>
      </c>
      <c r="I1157" s="109">
        <f t="shared" si="957"/>
        <v>0</v>
      </c>
      <c r="J1157" s="239">
        <f t="shared" si="958"/>
        <v>412.6</v>
      </c>
      <c r="K1157" s="109">
        <f t="shared" si="959"/>
        <v>0</v>
      </c>
      <c r="L1157" s="109">
        <f t="shared" si="960"/>
        <v>454.96</v>
      </c>
      <c r="M1157" s="109">
        <f t="shared" si="961"/>
        <v>47.88</v>
      </c>
      <c r="N1157" s="109">
        <f t="shared" si="962"/>
        <v>100</v>
      </c>
      <c r="O1157" s="109">
        <f t="shared" si="963"/>
        <v>40</v>
      </c>
      <c r="P1157" s="109">
        <f t="shared" si="964"/>
        <v>76.459999999999994</v>
      </c>
      <c r="Q1157" s="109">
        <f t="shared" si="965"/>
        <v>88.69</v>
      </c>
      <c r="R1157" s="109">
        <f t="shared" si="966"/>
        <v>102.88</v>
      </c>
      <c r="S1157" s="109">
        <f t="shared" si="967"/>
        <v>110</v>
      </c>
      <c r="T1157" s="109">
        <f t="shared" si="968"/>
        <v>29.34</v>
      </c>
      <c r="U1157" s="109">
        <f t="shared" si="969"/>
        <v>140</v>
      </c>
      <c r="V1157" s="109">
        <f t="shared" si="970"/>
        <v>313.79000000000002</v>
      </c>
      <c r="W1157" s="109">
        <f t="shared" si="971"/>
        <v>1504</v>
      </c>
      <c r="X1157" s="112"/>
      <c r="Y1157" s="112"/>
    </row>
    <row r="1158" spans="1:25" s="262" customFormat="1">
      <c r="A1158" s="179">
        <v>835</v>
      </c>
      <c r="B1158" s="106"/>
      <c r="C1158" s="106">
        <v>1</v>
      </c>
      <c r="D1158" s="106">
        <v>2</v>
      </c>
      <c r="E1158" s="107" t="s">
        <v>644</v>
      </c>
      <c r="F1158" s="262" t="s">
        <v>364</v>
      </c>
      <c r="G1158" s="109">
        <f t="shared" si="955"/>
        <v>25</v>
      </c>
      <c r="H1158" s="109">
        <f t="shared" si="956"/>
        <v>14.37</v>
      </c>
      <c r="I1158" s="109">
        <f t="shared" si="957"/>
        <v>0</v>
      </c>
      <c r="J1158" s="239">
        <f t="shared" si="958"/>
        <v>343.6</v>
      </c>
      <c r="K1158" s="109">
        <f t="shared" si="959"/>
        <v>0</v>
      </c>
      <c r="L1158" s="109">
        <f t="shared" si="960"/>
        <v>382.97</v>
      </c>
      <c r="M1158" s="109">
        <f t="shared" si="961"/>
        <v>40.700000000000003</v>
      </c>
      <c r="N1158" s="109">
        <f t="shared" si="962"/>
        <v>100</v>
      </c>
      <c r="O1158" s="109">
        <f t="shared" si="963"/>
        <v>30</v>
      </c>
      <c r="P1158" s="109">
        <f t="shared" si="964"/>
        <v>63.79</v>
      </c>
      <c r="Q1158" s="109">
        <f t="shared" si="965"/>
        <v>74</v>
      </c>
      <c r="R1158" s="109">
        <f t="shared" si="966"/>
        <v>85.84</v>
      </c>
      <c r="S1158" s="109">
        <f t="shared" si="967"/>
        <v>80</v>
      </c>
      <c r="T1158" s="109">
        <f>IF(F1158="VACANTE",0,VLOOKUP(F1158,HOMO,8,0))</f>
        <v>0</v>
      </c>
      <c r="U1158" s="109">
        <f>IF(F1158="VACANTE",0,VLOOKUP(F1158,HOMO,9,0))</f>
        <v>0</v>
      </c>
      <c r="V1158" s="109">
        <f t="shared" si="970"/>
        <v>146.69999999999999</v>
      </c>
      <c r="W1158" s="109">
        <f t="shared" si="971"/>
        <v>1004</v>
      </c>
      <c r="X1158" s="112"/>
      <c r="Y1158" s="112"/>
    </row>
    <row r="1159" spans="1:25" s="262" customFormat="1">
      <c r="A1159" s="179">
        <v>836</v>
      </c>
      <c r="B1159" s="106"/>
      <c r="C1159" s="106">
        <v>1</v>
      </c>
      <c r="D1159" s="106">
        <v>1</v>
      </c>
      <c r="E1159" s="107" t="s">
        <v>644</v>
      </c>
      <c r="F1159" s="108" t="s">
        <v>1775</v>
      </c>
      <c r="G1159" s="109">
        <f t="shared" si="955"/>
        <v>25</v>
      </c>
      <c r="H1159" s="109">
        <f t="shared" si="956"/>
        <v>14.37</v>
      </c>
      <c r="I1159" s="109">
        <f t="shared" si="957"/>
        <v>0</v>
      </c>
      <c r="J1159" s="239">
        <f t="shared" si="958"/>
        <v>343.6</v>
      </c>
      <c r="K1159" s="109">
        <f t="shared" si="959"/>
        <v>0</v>
      </c>
      <c r="L1159" s="109">
        <f t="shared" si="960"/>
        <v>382.97</v>
      </c>
      <c r="M1159" s="109">
        <f t="shared" si="961"/>
        <v>40.700000000000003</v>
      </c>
      <c r="N1159" s="109">
        <f t="shared" si="962"/>
        <v>100</v>
      </c>
      <c r="O1159" s="109">
        <f t="shared" si="963"/>
        <v>30</v>
      </c>
      <c r="P1159" s="109">
        <f t="shared" si="964"/>
        <v>63.79</v>
      </c>
      <c r="Q1159" s="109">
        <f t="shared" si="965"/>
        <v>74</v>
      </c>
      <c r="R1159" s="109">
        <f t="shared" si="966"/>
        <v>85.84</v>
      </c>
      <c r="S1159" s="109">
        <f t="shared" si="967"/>
        <v>80</v>
      </c>
      <c r="T1159" s="109">
        <f t="shared" si="968"/>
        <v>0</v>
      </c>
      <c r="U1159" s="109">
        <f t="shared" si="969"/>
        <v>0</v>
      </c>
      <c r="V1159" s="109">
        <f t="shared" si="970"/>
        <v>146.69999999999999</v>
      </c>
      <c r="W1159" s="109">
        <f t="shared" si="971"/>
        <v>1004</v>
      </c>
      <c r="X1159" s="112"/>
      <c r="Y1159" s="112"/>
    </row>
    <row r="1160" spans="1:25" s="262" customFormat="1">
      <c r="A1160" s="179">
        <v>807</v>
      </c>
      <c r="B1160" s="106"/>
      <c r="C1160" s="106">
        <v>1</v>
      </c>
      <c r="D1160" s="106">
        <v>1</v>
      </c>
      <c r="E1160" s="107" t="s">
        <v>156</v>
      </c>
      <c r="F1160" s="108" t="s">
        <v>418</v>
      </c>
      <c r="G1160" s="109">
        <f t="shared" si="955"/>
        <v>50</v>
      </c>
      <c r="H1160" s="109">
        <f t="shared" si="956"/>
        <v>48.24</v>
      </c>
      <c r="I1160" s="109">
        <f t="shared" si="957"/>
        <v>0</v>
      </c>
      <c r="J1160" s="239">
        <f t="shared" si="958"/>
        <v>924.69</v>
      </c>
      <c r="K1160" s="109">
        <f t="shared" si="959"/>
        <v>5</v>
      </c>
      <c r="L1160" s="109">
        <f t="shared" si="960"/>
        <v>1027.93</v>
      </c>
      <c r="M1160" s="109">
        <f t="shared" si="961"/>
        <v>112.65</v>
      </c>
      <c r="N1160" s="109">
        <f t="shared" si="962"/>
        <v>100</v>
      </c>
      <c r="O1160" s="109">
        <f t="shared" si="963"/>
        <v>120</v>
      </c>
      <c r="P1160" s="109">
        <f t="shared" si="964"/>
        <v>174.5</v>
      </c>
      <c r="Q1160" s="109">
        <f t="shared" si="965"/>
        <v>202.42</v>
      </c>
      <c r="R1160" s="109">
        <f t="shared" si="966"/>
        <v>234.81</v>
      </c>
      <c r="S1160" s="109">
        <f t="shared" si="967"/>
        <v>250</v>
      </c>
      <c r="T1160" s="109">
        <f t="shared" si="968"/>
        <v>655.53</v>
      </c>
      <c r="U1160" s="109">
        <f t="shared" si="969"/>
        <v>1200</v>
      </c>
      <c r="V1160" s="109">
        <f t="shared" si="970"/>
        <v>2629.48</v>
      </c>
      <c r="W1160" s="109">
        <f t="shared" si="971"/>
        <v>6707.32</v>
      </c>
      <c r="X1160" s="112"/>
      <c r="Y1160" s="112"/>
    </row>
    <row r="1161" spans="1:25" s="262" customFormat="1">
      <c r="A1161" s="179">
        <v>808</v>
      </c>
      <c r="B1161" s="106"/>
      <c r="C1161" s="106">
        <v>1</v>
      </c>
      <c r="D1161" s="106">
        <v>1</v>
      </c>
      <c r="E1161" s="107" t="s">
        <v>156</v>
      </c>
      <c r="F1161" s="108" t="s">
        <v>17</v>
      </c>
      <c r="G1161" s="109">
        <f t="shared" si="955"/>
        <v>50</v>
      </c>
      <c r="H1161" s="109">
        <f t="shared" si="956"/>
        <v>48.24</v>
      </c>
      <c r="I1161" s="109">
        <f t="shared" si="957"/>
        <v>0</v>
      </c>
      <c r="J1161" s="239">
        <f t="shared" si="958"/>
        <v>924.69</v>
      </c>
      <c r="K1161" s="109">
        <f t="shared" si="959"/>
        <v>5</v>
      </c>
      <c r="L1161" s="109">
        <f t="shared" si="960"/>
        <v>1027.93</v>
      </c>
      <c r="M1161" s="109">
        <f t="shared" si="961"/>
        <v>112.65</v>
      </c>
      <c r="N1161" s="109">
        <f t="shared" si="962"/>
        <v>100</v>
      </c>
      <c r="O1161" s="109">
        <f t="shared" si="963"/>
        <v>120</v>
      </c>
      <c r="P1161" s="109">
        <f t="shared" si="964"/>
        <v>174.5</v>
      </c>
      <c r="Q1161" s="109">
        <f t="shared" si="965"/>
        <v>202.42</v>
      </c>
      <c r="R1161" s="109">
        <f t="shared" si="966"/>
        <v>234.81</v>
      </c>
      <c r="S1161" s="109">
        <f t="shared" si="967"/>
        <v>250</v>
      </c>
      <c r="T1161" s="109">
        <f t="shared" si="968"/>
        <v>242.54</v>
      </c>
      <c r="U1161" s="109">
        <f t="shared" si="969"/>
        <v>1200</v>
      </c>
      <c r="V1161" s="109">
        <f t="shared" si="970"/>
        <v>3042.47</v>
      </c>
      <c r="W1161" s="109">
        <f t="shared" si="971"/>
        <v>6707.32</v>
      </c>
      <c r="X1161" s="112"/>
      <c r="Y1161" s="112"/>
    </row>
    <row r="1162" spans="1:25" s="262" customFormat="1">
      <c r="A1162" s="179">
        <v>825</v>
      </c>
      <c r="B1162" s="106"/>
      <c r="C1162" s="106">
        <v>1</v>
      </c>
      <c r="D1162" s="106">
        <v>0</v>
      </c>
      <c r="E1162" s="107" t="s">
        <v>161</v>
      </c>
      <c r="F1162" s="108" t="s">
        <v>364</v>
      </c>
      <c r="G1162" s="109">
        <f>VLOOKUP(E1162,REMU,3,0)</f>
        <v>50</v>
      </c>
      <c r="H1162" s="109">
        <f>VLOOKUP(E1162,REMU,4,0)</f>
        <v>23.41</v>
      </c>
      <c r="I1162" s="109">
        <f>VLOOKUP(E1162,REMU,8,0)</f>
        <v>0</v>
      </c>
      <c r="J1162" s="239">
        <f>VLOOKUP(E1162,REMU,7,0)</f>
        <v>492.53</v>
      </c>
      <c r="K1162" s="109">
        <f>VLOOKUP(E1162,REMU,10,0)</f>
        <v>5</v>
      </c>
      <c r="L1162" s="109">
        <f t="shared" si="960"/>
        <v>570.94000000000005</v>
      </c>
      <c r="M1162" s="109">
        <f>VLOOKUP(E1162,REMU,12,0)</f>
        <v>69.180000000000007</v>
      </c>
      <c r="N1162" s="109">
        <f>VLOOKUP(E1162,REMU,13,0)</f>
        <v>100</v>
      </c>
      <c r="O1162" s="109">
        <f>VLOOKUP(E1162,REMU,19,0)</f>
        <v>105</v>
      </c>
      <c r="P1162" s="109">
        <f>VLOOKUP(E1162,REMU,16,0)</f>
        <v>94.43</v>
      </c>
      <c r="Q1162" s="109">
        <f>VLOOKUP(E1162,REMU,17,0)</f>
        <v>109.54</v>
      </c>
      <c r="R1162" s="109">
        <f>VLOOKUP(E1162,REMU,18,0)</f>
        <v>127.06</v>
      </c>
      <c r="S1162" s="109">
        <f>VLOOKUP(E1162,DSUP,2,FALSE)</f>
        <v>180</v>
      </c>
      <c r="T1162" s="109">
        <f t="shared" si="968"/>
        <v>0</v>
      </c>
      <c r="U1162" s="109">
        <f t="shared" si="969"/>
        <v>0</v>
      </c>
      <c r="V1162" s="109">
        <f t="shared" si="970"/>
        <v>0</v>
      </c>
      <c r="W1162" s="109">
        <f t="shared" si="971"/>
        <v>1356.15</v>
      </c>
      <c r="X1162" s="112"/>
      <c r="Y1162" s="112"/>
    </row>
    <row r="1163" spans="1:25" s="262" customFormat="1">
      <c r="A1163" s="179">
        <v>810</v>
      </c>
      <c r="B1163" s="106"/>
      <c r="C1163" s="106">
        <v>1</v>
      </c>
      <c r="D1163" s="106">
        <v>1</v>
      </c>
      <c r="E1163" s="107" t="s">
        <v>156</v>
      </c>
      <c r="F1163" s="108" t="s">
        <v>420</v>
      </c>
      <c r="G1163" s="109">
        <f t="shared" si="955"/>
        <v>50</v>
      </c>
      <c r="H1163" s="109">
        <f t="shared" si="956"/>
        <v>48.24</v>
      </c>
      <c r="I1163" s="109">
        <f t="shared" si="957"/>
        <v>0</v>
      </c>
      <c r="J1163" s="239">
        <f t="shared" si="958"/>
        <v>924.69</v>
      </c>
      <c r="K1163" s="109">
        <f t="shared" si="959"/>
        <v>5</v>
      </c>
      <c r="L1163" s="109">
        <f t="shared" si="960"/>
        <v>1027.93</v>
      </c>
      <c r="M1163" s="109">
        <f t="shared" si="961"/>
        <v>112.65</v>
      </c>
      <c r="N1163" s="109">
        <f t="shared" si="962"/>
        <v>100</v>
      </c>
      <c r="O1163" s="109">
        <f t="shared" si="963"/>
        <v>120</v>
      </c>
      <c r="P1163" s="109">
        <f t="shared" si="964"/>
        <v>174.5</v>
      </c>
      <c r="Q1163" s="109">
        <f t="shared" si="965"/>
        <v>202.42</v>
      </c>
      <c r="R1163" s="109">
        <f t="shared" si="966"/>
        <v>234.81</v>
      </c>
      <c r="S1163" s="109">
        <f t="shared" si="967"/>
        <v>250</v>
      </c>
      <c r="T1163" s="109">
        <f t="shared" si="968"/>
        <v>655.53</v>
      </c>
      <c r="U1163" s="109">
        <f t="shared" si="969"/>
        <v>1200</v>
      </c>
      <c r="V1163" s="109">
        <f t="shared" si="970"/>
        <v>2629.48</v>
      </c>
      <c r="W1163" s="109">
        <f t="shared" si="971"/>
        <v>6707.32</v>
      </c>
      <c r="X1163" s="112"/>
      <c r="Y1163" s="112"/>
    </row>
    <row r="1164" spans="1:25" s="262" customFormat="1">
      <c r="A1164" s="179">
        <v>811</v>
      </c>
      <c r="B1164" s="106"/>
      <c r="C1164" s="106">
        <v>1</v>
      </c>
      <c r="D1164" s="106">
        <v>1</v>
      </c>
      <c r="E1164" s="107" t="s">
        <v>156</v>
      </c>
      <c r="F1164" s="108" t="s">
        <v>421</v>
      </c>
      <c r="G1164" s="109">
        <f t="shared" si="955"/>
        <v>50</v>
      </c>
      <c r="H1164" s="109">
        <f t="shared" si="956"/>
        <v>48.24</v>
      </c>
      <c r="I1164" s="109">
        <f t="shared" si="957"/>
        <v>0</v>
      </c>
      <c r="J1164" s="239">
        <f t="shared" si="958"/>
        <v>924.69</v>
      </c>
      <c r="K1164" s="109">
        <f t="shared" si="959"/>
        <v>5</v>
      </c>
      <c r="L1164" s="109">
        <f t="shared" si="960"/>
        <v>1027.93</v>
      </c>
      <c r="M1164" s="109">
        <f t="shared" si="961"/>
        <v>112.65</v>
      </c>
      <c r="N1164" s="109">
        <f t="shared" si="962"/>
        <v>100</v>
      </c>
      <c r="O1164" s="109">
        <f t="shared" si="963"/>
        <v>120</v>
      </c>
      <c r="P1164" s="109">
        <f t="shared" si="964"/>
        <v>174.5</v>
      </c>
      <c r="Q1164" s="109">
        <f t="shared" si="965"/>
        <v>202.42</v>
      </c>
      <c r="R1164" s="109">
        <f t="shared" si="966"/>
        <v>234.81</v>
      </c>
      <c r="S1164" s="109">
        <f t="shared" si="967"/>
        <v>250</v>
      </c>
      <c r="T1164" s="109">
        <f t="shared" si="968"/>
        <v>645.55999999999995</v>
      </c>
      <c r="U1164" s="109">
        <f t="shared" si="969"/>
        <v>1200</v>
      </c>
      <c r="V1164" s="109">
        <f t="shared" si="970"/>
        <v>2639.45</v>
      </c>
      <c r="W1164" s="109">
        <f t="shared" si="971"/>
        <v>6707.32</v>
      </c>
      <c r="X1164" s="112"/>
      <c r="Y1164" s="112"/>
    </row>
    <row r="1165" spans="1:25" s="262" customFormat="1">
      <c r="A1165" s="179">
        <v>812</v>
      </c>
      <c r="B1165" s="106"/>
      <c r="C1165" s="106">
        <v>1</v>
      </c>
      <c r="D1165" s="106">
        <v>1</v>
      </c>
      <c r="E1165" s="107" t="s">
        <v>156</v>
      </c>
      <c r="F1165" s="108" t="s">
        <v>422</v>
      </c>
      <c r="G1165" s="109">
        <f t="shared" si="955"/>
        <v>50</v>
      </c>
      <c r="H1165" s="109">
        <f t="shared" si="956"/>
        <v>48.24</v>
      </c>
      <c r="I1165" s="109">
        <f t="shared" si="957"/>
        <v>0</v>
      </c>
      <c r="J1165" s="239">
        <f t="shared" si="958"/>
        <v>924.69</v>
      </c>
      <c r="K1165" s="109">
        <f t="shared" si="959"/>
        <v>5</v>
      </c>
      <c r="L1165" s="109">
        <f t="shared" si="960"/>
        <v>1027.93</v>
      </c>
      <c r="M1165" s="109">
        <f t="shared" si="961"/>
        <v>112.65</v>
      </c>
      <c r="N1165" s="109">
        <f t="shared" si="962"/>
        <v>100</v>
      </c>
      <c r="O1165" s="109">
        <f t="shared" si="963"/>
        <v>120</v>
      </c>
      <c r="P1165" s="109">
        <f t="shared" si="964"/>
        <v>174.5</v>
      </c>
      <c r="Q1165" s="109">
        <f t="shared" si="965"/>
        <v>202.42</v>
      </c>
      <c r="R1165" s="109">
        <f t="shared" si="966"/>
        <v>234.81</v>
      </c>
      <c r="S1165" s="109">
        <f t="shared" si="967"/>
        <v>250</v>
      </c>
      <c r="T1165" s="109">
        <f t="shared" si="968"/>
        <v>630.79</v>
      </c>
      <c r="U1165" s="109">
        <f t="shared" si="969"/>
        <v>1200</v>
      </c>
      <c r="V1165" s="109">
        <f t="shared" si="970"/>
        <v>2654.22</v>
      </c>
      <c r="W1165" s="109">
        <f t="shared" si="971"/>
        <v>6707.32</v>
      </c>
      <c r="X1165" s="112"/>
      <c r="Y1165" s="112"/>
    </row>
    <row r="1166" spans="1:25" s="262" customFormat="1">
      <c r="A1166" s="179">
        <v>813</v>
      </c>
      <c r="B1166" s="106"/>
      <c r="C1166" s="106">
        <v>1</v>
      </c>
      <c r="D1166" s="106">
        <v>1</v>
      </c>
      <c r="E1166" s="107" t="s">
        <v>156</v>
      </c>
      <c r="F1166" s="108" t="s">
        <v>1416</v>
      </c>
      <c r="G1166" s="109">
        <f t="shared" si="955"/>
        <v>50</v>
      </c>
      <c r="H1166" s="109">
        <f t="shared" si="956"/>
        <v>48.24</v>
      </c>
      <c r="I1166" s="109">
        <f t="shared" si="957"/>
        <v>0</v>
      </c>
      <c r="J1166" s="239">
        <f t="shared" si="958"/>
        <v>924.69</v>
      </c>
      <c r="K1166" s="109">
        <f t="shared" si="959"/>
        <v>5</v>
      </c>
      <c r="L1166" s="109">
        <f t="shared" si="960"/>
        <v>1027.93</v>
      </c>
      <c r="M1166" s="109">
        <f t="shared" si="961"/>
        <v>112.65</v>
      </c>
      <c r="N1166" s="109">
        <f t="shared" si="962"/>
        <v>100</v>
      </c>
      <c r="O1166" s="109">
        <f t="shared" si="963"/>
        <v>120</v>
      </c>
      <c r="P1166" s="109">
        <f t="shared" si="964"/>
        <v>174.5</v>
      </c>
      <c r="Q1166" s="109">
        <f t="shared" si="965"/>
        <v>202.42</v>
      </c>
      <c r="R1166" s="109">
        <f t="shared" si="966"/>
        <v>234.81</v>
      </c>
      <c r="S1166" s="109">
        <f t="shared" si="967"/>
        <v>250</v>
      </c>
      <c r="T1166" s="109">
        <f t="shared" si="968"/>
        <v>257.02</v>
      </c>
      <c r="U1166" s="109">
        <f t="shared" si="969"/>
        <v>1200</v>
      </c>
      <c r="V1166" s="109">
        <f t="shared" si="970"/>
        <v>3027.99</v>
      </c>
      <c r="W1166" s="109">
        <f t="shared" si="971"/>
        <v>6707.32</v>
      </c>
      <c r="X1166" s="112"/>
      <c r="Y1166" s="112"/>
    </row>
    <row r="1167" spans="1:25" s="262" customFormat="1">
      <c r="A1167" s="179">
        <v>814</v>
      </c>
      <c r="B1167" s="106"/>
      <c r="C1167" s="106">
        <v>1</v>
      </c>
      <c r="D1167" s="106">
        <v>1</v>
      </c>
      <c r="E1167" s="107" t="s">
        <v>156</v>
      </c>
      <c r="F1167" s="108" t="s">
        <v>423</v>
      </c>
      <c r="G1167" s="109">
        <f t="shared" si="955"/>
        <v>50</v>
      </c>
      <c r="H1167" s="109">
        <f t="shared" si="956"/>
        <v>48.24</v>
      </c>
      <c r="I1167" s="109">
        <f t="shared" si="957"/>
        <v>0</v>
      </c>
      <c r="J1167" s="239">
        <f t="shared" si="958"/>
        <v>924.69</v>
      </c>
      <c r="K1167" s="109">
        <f t="shared" si="959"/>
        <v>5</v>
      </c>
      <c r="L1167" s="109">
        <f t="shared" si="960"/>
        <v>1027.93</v>
      </c>
      <c r="M1167" s="109">
        <f t="shared" si="961"/>
        <v>112.65</v>
      </c>
      <c r="N1167" s="109">
        <f t="shared" si="962"/>
        <v>100</v>
      </c>
      <c r="O1167" s="109">
        <f t="shared" si="963"/>
        <v>120</v>
      </c>
      <c r="P1167" s="109">
        <f t="shared" si="964"/>
        <v>174.5</v>
      </c>
      <c r="Q1167" s="109">
        <f t="shared" si="965"/>
        <v>202.42</v>
      </c>
      <c r="R1167" s="109">
        <f t="shared" si="966"/>
        <v>234.81</v>
      </c>
      <c r="S1167" s="109">
        <f t="shared" si="967"/>
        <v>250</v>
      </c>
      <c r="T1167" s="109">
        <f t="shared" si="968"/>
        <v>642.12</v>
      </c>
      <c r="U1167" s="109">
        <f t="shared" si="969"/>
        <v>1200</v>
      </c>
      <c r="V1167" s="109">
        <f t="shared" si="970"/>
        <v>2642.89</v>
      </c>
      <c r="W1167" s="109">
        <f t="shared" si="971"/>
        <v>6707.32</v>
      </c>
      <c r="X1167" s="112"/>
      <c r="Y1167" s="112"/>
    </row>
    <row r="1168" spans="1:25" s="262" customFormat="1">
      <c r="A1168" s="179"/>
      <c r="B1168" s="108"/>
      <c r="C1168" s="106">
        <f>SUM(C1143:C1167)</f>
        <v>25</v>
      </c>
      <c r="D1168" s="106">
        <f>COUNTIF(D1143:D1167,"1")</f>
        <v>21</v>
      </c>
      <c r="E1168" s="106"/>
      <c r="F1168" s="106" t="s">
        <v>545</v>
      </c>
      <c r="G1168" s="239">
        <f>SUM(G1143:G1167)</f>
        <v>1175</v>
      </c>
      <c r="H1168" s="239">
        <f>SUM(H1143:H1167)</f>
        <v>897.32</v>
      </c>
      <c r="I1168" s="239">
        <f t="shared" ref="I1168:U1168" si="976">SUM(I1143:I1167)</f>
        <v>0</v>
      </c>
      <c r="J1168" s="239">
        <f t="shared" si="976"/>
        <v>17528.16</v>
      </c>
      <c r="K1168" s="239">
        <f t="shared" si="976"/>
        <v>110</v>
      </c>
      <c r="L1168" s="239">
        <f>SUM(L1143:L1167)</f>
        <v>19710.48</v>
      </c>
      <c r="M1168" s="239">
        <f t="shared" si="976"/>
        <v>2221.62</v>
      </c>
      <c r="N1168" s="239">
        <f t="shared" si="976"/>
        <v>2500</v>
      </c>
      <c r="O1168" s="239">
        <f t="shared" si="976"/>
        <v>2600</v>
      </c>
      <c r="P1168" s="239">
        <f t="shared" si="976"/>
        <v>3321.34</v>
      </c>
      <c r="Q1168" s="239">
        <f t="shared" si="976"/>
        <v>3852.78</v>
      </c>
      <c r="R1168" s="239">
        <f t="shared" si="976"/>
        <v>4469.21</v>
      </c>
      <c r="S1168" s="239">
        <f t="shared" si="976"/>
        <v>5170</v>
      </c>
      <c r="T1168" s="239">
        <f t="shared" si="976"/>
        <v>5969.47</v>
      </c>
      <c r="U1168" s="239">
        <f t="shared" si="976"/>
        <v>13480</v>
      </c>
      <c r="V1168" s="239">
        <f t="shared" ref="V1168" si="977">SUM(V1143:V1167)</f>
        <v>38734.449999999997</v>
      </c>
      <c r="W1168" s="239">
        <f>SUM(W1143:W1167)</f>
        <v>102029.35</v>
      </c>
      <c r="X1168" s="112"/>
      <c r="Y1168" s="112"/>
    </row>
    <row r="1169" spans="1:25" s="226" customFormat="1" ht="18.75">
      <c r="A1169" s="295" t="s">
        <v>255</v>
      </c>
      <c r="B1169" s="241"/>
      <c r="C1169" s="244"/>
      <c r="D1169" s="244"/>
      <c r="E1169" s="244"/>
      <c r="F1169" s="241"/>
      <c r="G1169" s="248"/>
      <c r="H1169" s="246"/>
      <c r="I1169" s="246"/>
      <c r="J1169" s="247"/>
      <c r="K1169" s="248"/>
      <c r="L1169" s="248"/>
      <c r="M1169" s="248"/>
      <c r="N1169" s="248"/>
      <c r="O1169" s="248"/>
      <c r="P1169" s="248"/>
      <c r="Q1169" s="248"/>
      <c r="R1169" s="248"/>
      <c r="S1169" s="248"/>
      <c r="T1169" s="248"/>
      <c r="U1169" s="248"/>
      <c r="V1169" s="248"/>
      <c r="W1169" s="301"/>
      <c r="X1169" s="112"/>
      <c r="Y1169" s="112"/>
    </row>
    <row r="1170" spans="1:25" s="262" customFormat="1">
      <c r="A1170" s="330" t="s">
        <v>236</v>
      </c>
      <c r="B1170" s="254"/>
      <c r="C1170" s="254" t="s">
        <v>153</v>
      </c>
      <c r="D1170" s="255" t="s">
        <v>538</v>
      </c>
      <c r="E1170" s="254" t="s">
        <v>22</v>
      </c>
      <c r="F1170" s="254" t="s">
        <v>154</v>
      </c>
      <c r="G1170" s="303" t="s">
        <v>503</v>
      </c>
      <c r="H1170" s="303" t="s">
        <v>505</v>
      </c>
      <c r="I1170" s="303" t="s">
        <v>535</v>
      </c>
      <c r="J1170" s="303" t="s">
        <v>507</v>
      </c>
      <c r="K1170" s="304" t="s">
        <v>509</v>
      </c>
      <c r="L1170" s="303" t="s">
        <v>511</v>
      </c>
      <c r="M1170" s="303" t="s">
        <v>514</v>
      </c>
      <c r="N1170" s="304" t="s">
        <v>669</v>
      </c>
      <c r="O1170" s="304" t="s">
        <v>603</v>
      </c>
      <c r="P1170" s="303" t="s">
        <v>518</v>
      </c>
      <c r="Q1170" s="303" t="s">
        <v>517</v>
      </c>
      <c r="R1170" s="303" t="s">
        <v>528</v>
      </c>
      <c r="S1170" s="304" t="s">
        <v>485</v>
      </c>
      <c r="T1170" s="303" t="s">
        <v>1785</v>
      </c>
      <c r="U1170" s="303" t="s">
        <v>1787</v>
      </c>
      <c r="V1170" s="303" t="s">
        <v>1788</v>
      </c>
      <c r="W1170" s="303" t="s">
        <v>532</v>
      </c>
      <c r="X1170" s="112"/>
      <c r="Y1170" s="112"/>
    </row>
    <row r="1171" spans="1:25" s="262" customFormat="1">
      <c r="A1171" s="331" t="s">
        <v>655</v>
      </c>
      <c r="B1171" s="329"/>
      <c r="C1171" s="329" t="s">
        <v>124</v>
      </c>
      <c r="D1171" s="256" t="s">
        <v>539</v>
      </c>
      <c r="E1171" s="329" t="s">
        <v>21</v>
      </c>
      <c r="F1171" s="329"/>
      <c r="G1171" s="328" t="s">
        <v>504</v>
      </c>
      <c r="H1171" s="328" t="s">
        <v>506</v>
      </c>
      <c r="I1171" s="328" t="s">
        <v>537</v>
      </c>
      <c r="J1171" s="328" t="s">
        <v>508</v>
      </c>
      <c r="K1171" s="306" t="s">
        <v>510</v>
      </c>
      <c r="L1171" s="328"/>
      <c r="M1171" s="328"/>
      <c r="N1171" s="306" t="s">
        <v>670</v>
      </c>
      <c r="O1171" s="308" t="s">
        <v>611</v>
      </c>
      <c r="P1171" s="328" t="s">
        <v>519</v>
      </c>
      <c r="Q1171" s="328" t="s">
        <v>530</v>
      </c>
      <c r="R1171" s="328" t="s">
        <v>529</v>
      </c>
      <c r="S1171" s="308" t="s">
        <v>565</v>
      </c>
      <c r="T1171" s="309" t="s">
        <v>1786</v>
      </c>
      <c r="U1171" s="309" t="s">
        <v>377</v>
      </c>
      <c r="V1171" s="309" t="s">
        <v>377</v>
      </c>
      <c r="W1171" s="328" t="s">
        <v>531</v>
      </c>
      <c r="X1171" s="112"/>
      <c r="Y1171" s="112"/>
    </row>
    <row r="1172" spans="1:25" s="262" customFormat="1">
      <c r="A1172" s="179"/>
      <c r="B1172" s="108"/>
      <c r="C1172" s="106"/>
      <c r="D1172" s="106"/>
      <c r="E1172" s="107" t="s">
        <v>533</v>
      </c>
      <c r="F1172" s="108"/>
      <c r="G1172" s="239"/>
      <c r="H1172" s="258"/>
      <c r="I1172" s="258"/>
      <c r="J1172" s="239"/>
      <c r="K1172" s="239"/>
      <c r="L1172" s="239"/>
      <c r="M1172" s="239"/>
      <c r="N1172" s="239"/>
      <c r="O1172" s="239"/>
      <c r="P1172" s="239"/>
      <c r="Q1172" s="239"/>
      <c r="R1172" s="239"/>
      <c r="S1172" s="239"/>
      <c r="T1172" s="239"/>
      <c r="U1172" s="239"/>
      <c r="V1172" s="239"/>
      <c r="W1172" s="239"/>
      <c r="X1172" s="112"/>
      <c r="Y1172" s="112"/>
    </row>
    <row r="1173" spans="1:25" s="262" customFormat="1">
      <c r="A1173" s="179">
        <v>849</v>
      </c>
      <c r="B1173" s="106">
        <v>3193</v>
      </c>
      <c r="C1173" s="106">
        <v>1</v>
      </c>
      <c r="D1173" s="106">
        <v>2</v>
      </c>
      <c r="E1173" s="107" t="s">
        <v>161</v>
      </c>
      <c r="F1173" s="108" t="s">
        <v>364</v>
      </c>
      <c r="G1173" s="109">
        <f>VLOOKUP(E1173,REMU,3,0)</f>
        <v>50</v>
      </c>
      <c r="H1173" s="109">
        <f>VLOOKUP(E1173,REMU,4,0)</f>
        <v>23.41</v>
      </c>
      <c r="I1173" s="109">
        <f>VLOOKUP(E1173,REMU,8,0)</f>
        <v>0</v>
      </c>
      <c r="J1173" s="239">
        <f>VLOOKUP(E1173,REMU,7,0)</f>
        <v>492.53</v>
      </c>
      <c r="K1173" s="109">
        <f>VLOOKUP(E1173,REMU,10,0)</f>
        <v>5</v>
      </c>
      <c r="L1173" s="109">
        <f>SUM(G1173:K1173)</f>
        <v>570.94000000000005</v>
      </c>
      <c r="M1173" s="109">
        <f>VLOOKUP(E1173,REMU,12,0)</f>
        <v>69.180000000000007</v>
      </c>
      <c r="N1173" s="109">
        <f>VLOOKUP(E1173,REMU,13,0)</f>
        <v>100</v>
      </c>
      <c r="O1173" s="109">
        <f>VLOOKUP(E1173,REMU,19,0)</f>
        <v>105</v>
      </c>
      <c r="P1173" s="109">
        <f>VLOOKUP(E1173,REMU,16,0)</f>
        <v>94.43</v>
      </c>
      <c r="Q1173" s="109">
        <f>VLOOKUP(E1173,REMU,17,0)</f>
        <v>109.54</v>
      </c>
      <c r="R1173" s="109">
        <f>VLOOKUP(E1173,REMU,18,0)</f>
        <v>127.06</v>
      </c>
      <c r="S1173" s="109">
        <f>VLOOKUP(E1173,DSUP,2,FALSE)</f>
        <v>180</v>
      </c>
      <c r="T1173" s="109">
        <f>IF(F1173="VACANTE",0,VLOOKUP(F1173,HOMO,8,0))</f>
        <v>0</v>
      </c>
      <c r="U1173" s="109">
        <f>IF(F1173="VACANTE",0,VLOOKUP(F1173,HOMO,9,0))</f>
        <v>0</v>
      </c>
      <c r="V1173" s="109">
        <f t="shared" ref="V1173:V1184" si="978">+IF(D1173=0,0,(VLOOKUP(E1173,CATE,2,0)-L1173-SUM(M1173:U1173)))</f>
        <v>651.85</v>
      </c>
      <c r="W1173" s="109">
        <f t="shared" ref="W1173:W1184" si="979">+L1173+SUM(M1173:V1173)</f>
        <v>2008</v>
      </c>
      <c r="X1173" s="112"/>
      <c r="Y1173" s="112"/>
    </row>
    <row r="1174" spans="1:25" s="262" customFormat="1">
      <c r="A1174" s="179">
        <v>710</v>
      </c>
      <c r="B1174" s="106"/>
      <c r="C1174" s="106">
        <v>1</v>
      </c>
      <c r="D1174" s="106">
        <v>1</v>
      </c>
      <c r="E1174" s="107" t="s">
        <v>163</v>
      </c>
      <c r="F1174" s="108" t="s">
        <v>811</v>
      </c>
      <c r="G1174" s="109">
        <f t="shared" ref="G1174:G1184" si="980">VLOOKUP(E1174,REMU,3,0)</f>
        <v>50</v>
      </c>
      <c r="H1174" s="109">
        <f t="shared" ref="H1174:H1184" si="981">VLOOKUP(E1174,REMU,4,0)</f>
        <v>39.31</v>
      </c>
      <c r="I1174" s="109">
        <f t="shared" ref="I1174:I1184" si="982">VLOOKUP(E1174,REMU,8,0)</f>
        <v>0</v>
      </c>
      <c r="J1174" s="239">
        <f t="shared" ref="J1174:J1184" si="983">VLOOKUP(E1174,REMU,7,0)</f>
        <v>785.63</v>
      </c>
      <c r="K1174" s="109">
        <f t="shared" ref="K1174:K1184" si="984">VLOOKUP(E1174,REMU,10,0)</f>
        <v>5</v>
      </c>
      <c r="L1174" s="109">
        <f t="shared" ref="L1174:L1184" si="985">SUM(G1174:K1174)</f>
        <v>879.94</v>
      </c>
      <c r="M1174" s="109">
        <f t="shared" ref="M1174:M1184" si="986">VLOOKUP(E1174,REMU,12,0)</f>
        <v>95.75</v>
      </c>
      <c r="N1174" s="109">
        <f t="shared" ref="N1174:N1184" si="987">VLOOKUP(E1174,REMU,13,0)</f>
        <v>100</v>
      </c>
      <c r="O1174" s="109">
        <f t="shared" ref="O1174:O1184" si="988">VLOOKUP(E1174,REMU,19,0)</f>
        <v>110</v>
      </c>
      <c r="P1174" s="109">
        <f t="shared" ref="P1174:P1184" si="989">VLOOKUP(E1174,REMU,16,0)</f>
        <v>148.12</v>
      </c>
      <c r="Q1174" s="109">
        <f t="shared" ref="Q1174:Q1184" si="990">VLOOKUP(E1174,REMU,17,0)</f>
        <v>171.82</v>
      </c>
      <c r="R1174" s="109">
        <f t="shared" ref="R1174:R1184" si="991">VLOOKUP(E1174,REMU,18,0)</f>
        <v>199.31</v>
      </c>
      <c r="S1174" s="109">
        <f t="shared" ref="S1174:S1184" si="992">VLOOKUP(E1174,DSUP,2,FALSE)</f>
        <v>210</v>
      </c>
      <c r="T1174" s="109">
        <f t="shared" ref="T1174:T1184" si="993">IF(F1174="VACANTE",0,VLOOKUP(F1174,HOMO,8,0))</f>
        <v>129.41999999999999</v>
      </c>
      <c r="U1174" s="109">
        <f t="shared" ref="U1174:U1184" si="994">IF(F1174="VACANTE",0,VLOOKUP(F1174,HOMO,9,0))</f>
        <v>280</v>
      </c>
      <c r="V1174" s="109">
        <f t="shared" si="978"/>
        <v>683.64</v>
      </c>
      <c r="W1174" s="109">
        <f t="shared" si="979"/>
        <v>3008</v>
      </c>
      <c r="X1174" s="112"/>
      <c r="Y1174" s="112"/>
    </row>
    <row r="1175" spans="1:25" s="262" customFormat="1">
      <c r="A1175" s="179">
        <v>838</v>
      </c>
      <c r="B1175" s="106"/>
      <c r="C1175" s="106">
        <v>1</v>
      </c>
      <c r="D1175" s="106">
        <v>2</v>
      </c>
      <c r="E1175" s="107" t="s">
        <v>644</v>
      </c>
      <c r="F1175" s="108" t="s">
        <v>364</v>
      </c>
      <c r="G1175" s="109">
        <f t="shared" si="980"/>
        <v>25</v>
      </c>
      <c r="H1175" s="109">
        <f t="shared" si="981"/>
        <v>14.37</v>
      </c>
      <c r="I1175" s="109">
        <f t="shared" si="982"/>
        <v>0</v>
      </c>
      <c r="J1175" s="239">
        <f t="shared" si="983"/>
        <v>343.6</v>
      </c>
      <c r="K1175" s="109">
        <f t="shared" si="984"/>
        <v>0</v>
      </c>
      <c r="L1175" s="109">
        <f t="shared" si="985"/>
        <v>382.97</v>
      </c>
      <c r="M1175" s="109">
        <f t="shared" si="986"/>
        <v>40.700000000000003</v>
      </c>
      <c r="N1175" s="109">
        <f t="shared" si="987"/>
        <v>100</v>
      </c>
      <c r="O1175" s="109">
        <f t="shared" si="988"/>
        <v>30</v>
      </c>
      <c r="P1175" s="109">
        <f t="shared" si="989"/>
        <v>63.79</v>
      </c>
      <c r="Q1175" s="109">
        <f t="shared" si="990"/>
        <v>74</v>
      </c>
      <c r="R1175" s="109">
        <f t="shared" si="991"/>
        <v>85.84</v>
      </c>
      <c r="S1175" s="109">
        <f t="shared" si="992"/>
        <v>80</v>
      </c>
      <c r="T1175" s="109">
        <f t="shared" si="993"/>
        <v>0</v>
      </c>
      <c r="U1175" s="109">
        <f t="shared" si="994"/>
        <v>0</v>
      </c>
      <c r="V1175" s="109">
        <f t="shared" si="978"/>
        <v>146.69999999999999</v>
      </c>
      <c r="W1175" s="109">
        <f t="shared" si="979"/>
        <v>1004</v>
      </c>
      <c r="X1175" s="112"/>
      <c r="Y1175" s="112"/>
    </row>
    <row r="1176" spans="1:25" s="262" customFormat="1">
      <c r="A1176" s="179">
        <v>831</v>
      </c>
      <c r="B1176" s="106"/>
      <c r="C1176" s="106">
        <v>1</v>
      </c>
      <c r="D1176" s="106">
        <v>1</v>
      </c>
      <c r="E1176" s="107" t="s">
        <v>161</v>
      </c>
      <c r="F1176" s="108" t="s">
        <v>1270</v>
      </c>
      <c r="G1176" s="109">
        <f t="shared" si="980"/>
        <v>50</v>
      </c>
      <c r="H1176" s="109">
        <f t="shared" si="981"/>
        <v>23.41</v>
      </c>
      <c r="I1176" s="109">
        <f t="shared" si="982"/>
        <v>0</v>
      </c>
      <c r="J1176" s="239">
        <f t="shared" si="983"/>
        <v>492.53</v>
      </c>
      <c r="K1176" s="109">
        <f t="shared" si="984"/>
        <v>5</v>
      </c>
      <c r="L1176" s="109">
        <f t="shared" si="985"/>
        <v>570.94000000000005</v>
      </c>
      <c r="M1176" s="109">
        <f t="shared" si="986"/>
        <v>69.180000000000007</v>
      </c>
      <c r="N1176" s="109">
        <f t="shared" si="987"/>
        <v>100</v>
      </c>
      <c r="O1176" s="109">
        <f t="shared" si="988"/>
        <v>105</v>
      </c>
      <c r="P1176" s="109">
        <f t="shared" si="989"/>
        <v>94.43</v>
      </c>
      <c r="Q1176" s="109">
        <f t="shared" si="990"/>
        <v>109.54</v>
      </c>
      <c r="R1176" s="109">
        <f t="shared" si="991"/>
        <v>127.06</v>
      </c>
      <c r="S1176" s="109">
        <f t="shared" si="992"/>
        <v>180</v>
      </c>
      <c r="T1176" s="109">
        <f t="shared" si="993"/>
        <v>130.37</v>
      </c>
      <c r="U1176" s="109">
        <f t="shared" si="994"/>
        <v>280</v>
      </c>
      <c r="V1176" s="109">
        <f t="shared" si="978"/>
        <v>241.48</v>
      </c>
      <c r="W1176" s="109">
        <f t="shared" si="979"/>
        <v>2008</v>
      </c>
      <c r="X1176" s="112"/>
      <c r="Y1176" s="112"/>
    </row>
    <row r="1177" spans="1:25" s="262" customFormat="1">
      <c r="A1177" s="179">
        <v>832</v>
      </c>
      <c r="B1177" s="106"/>
      <c r="C1177" s="106">
        <v>1</v>
      </c>
      <c r="D1177" s="106">
        <v>1</v>
      </c>
      <c r="E1177" s="107" t="s">
        <v>161</v>
      </c>
      <c r="F1177" s="108" t="s">
        <v>667</v>
      </c>
      <c r="G1177" s="109">
        <f t="shared" si="980"/>
        <v>50</v>
      </c>
      <c r="H1177" s="109">
        <f t="shared" si="981"/>
        <v>23.41</v>
      </c>
      <c r="I1177" s="109">
        <f t="shared" si="982"/>
        <v>0</v>
      </c>
      <c r="J1177" s="239">
        <f t="shared" si="983"/>
        <v>492.53</v>
      </c>
      <c r="K1177" s="109">
        <f t="shared" si="984"/>
        <v>5</v>
      </c>
      <c r="L1177" s="109">
        <f t="shared" si="985"/>
        <v>570.94000000000005</v>
      </c>
      <c r="M1177" s="109">
        <f t="shared" si="986"/>
        <v>69.180000000000007</v>
      </c>
      <c r="N1177" s="109">
        <f t="shared" si="987"/>
        <v>100</v>
      </c>
      <c r="O1177" s="109">
        <f t="shared" si="988"/>
        <v>105</v>
      </c>
      <c r="P1177" s="109">
        <f t="shared" si="989"/>
        <v>94.43</v>
      </c>
      <c r="Q1177" s="109">
        <f t="shared" si="990"/>
        <v>109.54</v>
      </c>
      <c r="R1177" s="109">
        <f t="shared" si="991"/>
        <v>127.06</v>
      </c>
      <c r="S1177" s="109">
        <f t="shared" si="992"/>
        <v>180</v>
      </c>
      <c r="T1177" s="109">
        <f t="shared" si="993"/>
        <v>130.37</v>
      </c>
      <c r="U1177" s="109">
        <f t="shared" si="994"/>
        <v>280</v>
      </c>
      <c r="V1177" s="109">
        <f t="shared" si="978"/>
        <v>241.48</v>
      </c>
      <c r="W1177" s="109">
        <f t="shared" si="979"/>
        <v>2008</v>
      </c>
      <c r="X1177" s="112"/>
      <c r="Y1177" s="112"/>
    </row>
    <row r="1178" spans="1:25" s="262" customFormat="1">
      <c r="A1178" s="179">
        <v>207</v>
      </c>
      <c r="B1178" s="106"/>
      <c r="C1178" s="106">
        <v>1</v>
      </c>
      <c r="D1178" s="106">
        <v>1</v>
      </c>
      <c r="E1178" s="107" t="s">
        <v>163</v>
      </c>
      <c r="F1178" s="108" t="s">
        <v>36</v>
      </c>
      <c r="G1178" s="109">
        <f t="shared" si="980"/>
        <v>50</v>
      </c>
      <c r="H1178" s="109">
        <f t="shared" si="981"/>
        <v>39.31</v>
      </c>
      <c r="I1178" s="109">
        <f t="shared" si="982"/>
        <v>0</v>
      </c>
      <c r="J1178" s="239">
        <f t="shared" si="983"/>
        <v>785.63</v>
      </c>
      <c r="K1178" s="109">
        <f t="shared" si="984"/>
        <v>5</v>
      </c>
      <c r="L1178" s="109">
        <f t="shared" si="985"/>
        <v>879.94</v>
      </c>
      <c r="M1178" s="109">
        <f t="shared" si="986"/>
        <v>95.75</v>
      </c>
      <c r="N1178" s="109">
        <f t="shared" si="987"/>
        <v>100</v>
      </c>
      <c r="O1178" s="109">
        <f t="shared" si="988"/>
        <v>110</v>
      </c>
      <c r="P1178" s="109">
        <f t="shared" si="989"/>
        <v>148.12</v>
      </c>
      <c r="Q1178" s="109">
        <f t="shared" si="990"/>
        <v>171.82</v>
      </c>
      <c r="R1178" s="109">
        <f t="shared" si="991"/>
        <v>199.31</v>
      </c>
      <c r="S1178" s="109">
        <f t="shared" si="992"/>
        <v>210</v>
      </c>
      <c r="T1178" s="109">
        <f t="shared" si="993"/>
        <v>0</v>
      </c>
      <c r="U1178" s="109">
        <f t="shared" si="994"/>
        <v>280</v>
      </c>
      <c r="V1178" s="109">
        <f t="shared" si="978"/>
        <v>813.06</v>
      </c>
      <c r="W1178" s="109">
        <f t="shared" si="979"/>
        <v>3008</v>
      </c>
      <c r="X1178" s="112"/>
      <c r="Y1178" s="112"/>
    </row>
    <row r="1179" spans="1:25" s="262" customFormat="1">
      <c r="A1179" s="179">
        <v>837</v>
      </c>
      <c r="B1179" s="106"/>
      <c r="C1179" s="106">
        <v>1</v>
      </c>
      <c r="D1179" s="106">
        <v>2</v>
      </c>
      <c r="E1179" s="107" t="s">
        <v>644</v>
      </c>
      <c r="F1179" s="111" t="s">
        <v>364</v>
      </c>
      <c r="G1179" s="109">
        <f t="shared" si="980"/>
        <v>25</v>
      </c>
      <c r="H1179" s="109">
        <f t="shared" si="981"/>
        <v>14.37</v>
      </c>
      <c r="I1179" s="109">
        <f t="shared" si="982"/>
        <v>0</v>
      </c>
      <c r="J1179" s="239">
        <f t="shared" si="983"/>
        <v>343.6</v>
      </c>
      <c r="K1179" s="109">
        <f t="shared" si="984"/>
        <v>0</v>
      </c>
      <c r="L1179" s="109">
        <f t="shared" si="985"/>
        <v>382.97</v>
      </c>
      <c r="M1179" s="109">
        <f t="shared" si="986"/>
        <v>40.700000000000003</v>
      </c>
      <c r="N1179" s="109">
        <f t="shared" si="987"/>
        <v>100</v>
      </c>
      <c r="O1179" s="109">
        <f t="shared" si="988"/>
        <v>30</v>
      </c>
      <c r="P1179" s="109">
        <f t="shared" si="989"/>
        <v>63.79</v>
      </c>
      <c r="Q1179" s="109">
        <f t="shared" si="990"/>
        <v>74</v>
      </c>
      <c r="R1179" s="109">
        <f t="shared" si="991"/>
        <v>85.84</v>
      </c>
      <c r="S1179" s="109">
        <f t="shared" si="992"/>
        <v>80</v>
      </c>
      <c r="T1179" s="109">
        <f t="shared" si="993"/>
        <v>0</v>
      </c>
      <c r="U1179" s="109">
        <f t="shared" si="994"/>
        <v>0</v>
      </c>
      <c r="V1179" s="109">
        <f t="shared" si="978"/>
        <v>146.69999999999999</v>
      </c>
      <c r="W1179" s="109">
        <f t="shared" si="979"/>
        <v>1004</v>
      </c>
      <c r="X1179" s="112"/>
      <c r="Y1179" s="112"/>
    </row>
    <row r="1180" spans="1:25" s="262" customFormat="1">
      <c r="A1180" s="179">
        <v>383</v>
      </c>
      <c r="B1180" s="106">
        <v>4230</v>
      </c>
      <c r="C1180" s="106">
        <v>1</v>
      </c>
      <c r="D1180" s="106">
        <v>1</v>
      </c>
      <c r="E1180" s="107" t="s">
        <v>161</v>
      </c>
      <c r="F1180" s="108" t="s">
        <v>1879</v>
      </c>
      <c r="G1180" s="109">
        <f t="shared" si="980"/>
        <v>50</v>
      </c>
      <c r="H1180" s="109">
        <f t="shared" si="981"/>
        <v>23.41</v>
      </c>
      <c r="I1180" s="109">
        <f t="shared" si="982"/>
        <v>0</v>
      </c>
      <c r="J1180" s="239">
        <f t="shared" si="983"/>
        <v>492.53</v>
      </c>
      <c r="K1180" s="109">
        <f t="shared" si="984"/>
        <v>5</v>
      </c>
      <c r="L1180" s="109">
        <f t="shared" si="985"/>
        <v>570.94000000000005</v>
      </c>
      <c r="M1180" s="109">
        <f t="shared" si="986"/>
        <v>69.180000000000007</v>
      </c>
      <c r="N1180" s="109">
        <f t="shared" si="987"/>
        <v>100</v>
      </c>
      <c r="O1180" s="109">
        <f t="shared" si="988"/>
        <v>105</v>
      </c>
      <c r="P1180" s="109">
        <f t="shared" si="989"/>
        <v>94.43</v>
      </c>
      <c r="Q1180" s="109">
        <f t="shared" si="990"/>
        <v>109.54</v>
      </c>
      <c r="R1180" s="109">
        <f t="shared" si="991"/>
        <v>127.06</v>
      </c>
      <c r="S1180" s="109">
        <f t="shared" si="992"/>
        <v>180</v>
      </c>
      <c r="T1180" s="109">
        <f t="shared" si="993"/>
        <v>0</v>
      </c>
      <c r="U1180" s="109">
        <f t="shared" si="994"/>
        <v>0</v>
      </c>
      <c r="V1180" s="109">
        <f t="shared" si="978"/>
        <v>651.85</v>
      </c>
      <c r="W1180" s="109">
        <f t="shared" ref="W1180:W1181" si="995">+L1180+SUM(M1180:V1180)</f>
        <v>2008</v>
      </c>
      <c r="X1180" s="112"/>
      <c r="Y1180" s="112"/>
    </row>
    <row r="1181" spans="1:25" s="262" customFormat="1">
      <c r="A1181" s="179">
        <v>1009</v>
      </c>
      <c r="B1181" s="106"/>
      <c r="C1181" s="106">
        <v>1</v>
      </c>
      <c r="D1181" s="106">
        <v>2</v>
      </c>
      <c r="E1181" s="107" t="s">
        <v>161</v>
      </c>
      <c r="F1181" s="108" t="s">
        <v>364</v>
      </c>
      <c r="G1181" s="109">
        <f t="shared" si="980"/>
        <v>50</v>
      </c>
      <c r="H1181" s="109">
        <f t="shared" si="981"/>
        <v>23.41</v>
      </c>
      <c r="I1181" s="109">
        <f t="shared" si="982"/>
        <v>0</v>
      </c>
      <c r="J1181" s="239">
        <f t="shared" si="983"/>
        <v>492.53</v>
      </c>
      <c r="K1181" s="109">
        <f t="shared" si="984"/>
        <v>5</v>
      </c>
      <c r="L1181" s="109">
        <f t="shared" si="985"/>
        <v>570.94000000000005</v>
      </c>
      <c r="M1181" s="109">
        <f t="shared" si="986"/>
        <v>69.180000000000007</v>
      </c>
      <c r="N1181" s="109">
        <f t="shared" si="987"/>
        <v>100</v>
      </c>
      <c r="O1181" s="109">
        <f t="shared" si="988"/>
        <v>105</v>
      </c>
      <c r="P1181" s="109">
        <f t="shared" si="989"/>
        <v>94.43</v>
      </c>
      <c r="Q1181" s="109">
        <f t="shared" si="990"/>
        <v>109.54</v>
      </c>
      <c r="R1181" s="109">
        <f t="shared" si="991"/>
        <v>127.06</v>
      </c>
      <c r="S1181" s="109">
        <f t="shared" si="992"/>
        <v>180</v>
      </c>
      <c r="T1181" s="109">
        <f t="shared" si="993"/>
        <v>0</v>
      </c>
      <c r="U1181" s="109">
        <f t="shared" si="994"/>
        <v>0</v>
      </c>
      <c r="V1181" s="109">
        <f t="shared" si="978"/>
        <v>651.85</v>
      </c>
      <c r="W1181" s="109">
        <f t="shared" si="995"/>
        <v>2008</v>
      </c>
      <c r="X1181" s="112"/>
      <c r="Y1181" s="112"/>
    </row>
    <row r="1182" spans="1:25" s="262" customFormat="1">
      <c r="A1182" s="179">
        <v>987</v>
      </c>
      <c r="B1182" s="106"/>
      <c r="C1182" s="106">
        <v>1</v>
      </c>
      <c r="D1182" s="106">
        <v>1</v>
      </c>
      <c r="E1182" s="107" t="s">
        <v>161</v>
      </c>
      <c r="F1182" s="108" t="s">
        <v>400</v>
      </c>
      <c r="G1182" s="109">
        <f t="shared" si="980"/>
        <v>50</v>
      </c>
      <c r="H1182" s="109">
        <f t="shared" si="981"/>
        <v>23.41</v>
      </c>
      <c r="I1182" s="109">
        <f t="shared" si="982"/>
        <v>0</v>
      </c>
      <c r="J1182" s="239">
        <f t="shared" si="983"/>
        <v>492.53</v>
      </c>
      <c r="K1182" s="109">
        <f t="shared" si="984"/>
        <v>5</v>
      </c>
      <c r="L1182" s="109">
        <f t="shared" si="985"/>
        <v>570.94000000000005</v>
      </c>
      <c r="M1182" s="109">
        <f t="shared" si="986"/>
        <v>69.180000000000007</v>
      </c>
      <c r="N1182" s="109">
        <f t="shared" si="987"/>
        <v>100</v>
      </c>
      <c r="O1182" s="109">
        <f t="shared" si="988"/>
        <v>105</v>
      </c>
      <c r="P1182" s="109">
        <f t="shared" si="989"/>
        <v>94.43</v>
      </c>
      <c r="Q1182" s="109">
        <f t="shared" si="990"/>
        <v>109.54</v>
      </c>
      <c r="R1182" s="109">
        <f t="shared" si="991"/>
        <v>127.06</v>
      </c>
      <c r="S1182" s="109">
        <f t="shared" si="992"/>
        <v>180</v>
      </c>
      <c r="T1182" s="109">
        <f t="shared" si="993"/>
        <v>0</v>
      </c>
      <c r="U1182" s="109">
        <f t="shared" si="994"/>
        <v>0</v>
      </c>
      <c r="V1182" s="109">
        <f t="shared" si="978"/>
        <v>651.85</v>
      </c>
      <c r="W1182" s="109">
        <f t="shared" si="979"/>
        <v>2008</v>
      </c>
      <c r="X1182" s="112"/>
      <c r="Y1182" s="112"/>
    </row>
    <row r="1183" spans="1:25" s="262" customFormat="1">
      <c r="A1183" s="179">
        <v>754</v>
      </c>
      <c r="B1183" s="106"/>
      <c r="C1183" s="106">
        <v>1</v>
      </c>
      <c r="D1183" s="106">
        <v>1</v>
      </c>
      <c r="E1183" s="107" t="s">
        <v>160</v>
      </c>
      <c r="F1183" s="108" t="s">
        <v>1288</v>
      </c>
      <c r="G1183" s="109">
        <f t="shared" si="980"/>
        <v>50</v>
      </c>
      <c r="H1183" s="109">
        <f t="shared" si="981"/>
        <v>32.17</v>
      </c>
      <c r="I1183" s="109">
        <f t="shared" si="982"/>
        <v>0</v>
      </c>
      <c r="J1183" s="239">
        <f t="shared" si="983"/>
        <v>587.77</v>
      </c>
      <c r="K1183" s="109">
        <f t="shared" si="984"/>
        <v>5</v>
      </c>
      <c r="L1183" s="109">
        <f t="shared" si="985"/>
        <v>674.94</v>
      </c>
      <c r="M1183" s="109">
        <f t="shared" si="986"/>
        <v>81.39</v>
      </c>
      <c r="N1183" s="109">
        <f t="shared" si="987"/>
        <v>100</v>
      </c>
      <c r="O1183" s="109">
        <f t="shared" si="988"/>
        <v>110</v>
      </c>
      <c r="P1183" s="109">
        <f t="shared" si="989"/>
        <v>113.02</v>
      </c>
      <c r="Q1183" s="109">
        <f t="shared" si="990"/>
        <v>131.11000000000001</v>
      </c>
      <c r="R1183" s="109">
        <f t="shared" si="991"/>
        <v>152.08000000000001</v>
      </c>
      <c r="S1183" s="109">
        <f t="shared" si="992"/>
        <v>210</v>
      </c>
      <c r="T1183" s="109">
        <f t="shared" si="993"/>
        <v>0</v>
      </c>
      <c r="U1183" s="109">
        <f t="shared" si="994"/>
        <v>140</v>
      </c>
      <c r="V1183" s="109">
        <f t="shared" si="978"/>
        <v>1295.46</v>
      </c>
      <c r="W1183" s="109">
        <f t="shared" si="979"/>
        <v>3008</v>
      </c>
      <c r="X1183" s="112"/>
      <c r="Y1183" s="112"/>
    </row>
    <row r="1184" spans="1:25" s="262" customFormat="1">
      <c r="A1184" s="179">
        <v>712</v>
      </c>
      <c r="B1184" s="106"/>
      <c r="C1184" s="106">
        <v>1</v>
      </c>
      <c r="D1184" s="106">
        <v>1</v>
      </c>
      <c r="E1184" s="107" t="s">
        <v>163</v>
      </c>
      <c r="F1184" s="108" t="s">
        <v>37</v>
      </c>
      <c r="G1184" s="109">
        <f t="shared" si="980"/>
        <v>50</v>
      </c>
      <c r="H1184" s="109">
        <f t="shared" si="981"/>
        <v>39.31</v>
      </c>
      <c r="I1184" s="109">
        <f t="shared" si="982"/>
        <v>0</v>
      </c>
      <c r="J1184" s="239">
        <f t="shared" si="983"/>
        <v>785.63</v>
      </c>
      <c r="K1184" s="109">
        <f t="shared" si="984"/>
        <v>5</v>
      </c>
      <c r="L1184" s="109">
        <f t="shared" si="985"/>
        <v>879.94</v>
      </c>
      <c r="M1184" s="109">
        <f t="shared" si="986"/>
        <v>95.75</v>
      </c>
      <c r="N1184" s="109">
        <f t="shared" si="987"/>
        <v>100</v>
      </c>
      <c r="O1184" s="109">
        <f t="shared" si="988"/>
        <v>110</v>
      </c>
      <c r="P1184" s="109">
        <f t="shared" si="989"/>
        <v>148.12</v>
      </c>
      <c r="Q1184" s="109">
        <f t="shared" si="990"/>
        <v>171.82</v>
      </c>
      <c r="R1184" s="109">
        <f t="shared" si="991"/>
        <v>199.31</v>
      </c>
      <c r="S1184" s="109">
        <f t="shared" si="992"/>
        <v>210</v>
      </c>
      <c r="T1184" s="109">
        <f t="shared" si="993"/>
        <v>0</v>
      </c>
      <c r="U1184" s="109">
        <f t="shared" si="994"/>
        <v>140</v>
      </c>
      <c r="V1184" s="109">
        <f t="shared" si="978"/>
        <v>953.06</v>
      </c>
      <c r="W1184" s="109">
        <f t="shared" si="979"/>
        <v>3008</v>
      </c>
      <c r="X1184" s="112"/>
      <c r="Y1184" s="112"/>
    </row>
    <row r="1185" spans="1:59" s="262" customFormat="1">
      <c r="A1185" s="298"/>
      <c r="B1185" s="108"/>
      <c r="C1185" s="106">
        <f>SUM(C1173:C1184)</f>
        <v>12</v>
      </c>
      <c r="D1185" s="106">
        <f>COUNTIF(D1173:D1184,"1")</f>
        <v>8</v>
      </c>
      <c r="E1185" s="106"/>
      <c r="F1185" s="106" t="s">
        <v>545</v>
      </c>
      <c r="G1185" s="239">
        <f t="shared" ref="G1185:W1185" si="996">SUM(G1173:G1184)</f>
        <v>550</v>
      </c>
      <c r="H1185" s="239">
        <f t="shared" si="996"/>
        <v>319.3</v>
      </c>
      <c r="I1185" s="239">
        <f t="shared" si="996"/>
        <v>0</v>
      </c>
      <c r="J1185" s="239">
        <f t="shared" si="996"/>
        <v>6587.04</v>
      </c>
      <c r="K1185" s="239">
        <f t="shared" si="996"/>
        <v>50</v>
      </c>
      <c r="L1185" s="239">
        <f t="shared" si="996"/>
        <v>7506.34</v>
      </c>
      <c r="M1185" s="239">
        <f t="shared" si="996"/>
        <v>865.12</v>
      </c>
      <c r="N1185" s="239">
        <f t="shared" si="996"/>
        <v>1200</v>
      </c>
      <c r="O1185" s="239">
        <f t="shared" si="996"/>
        <v>1130</v>
      </c>
      <c r="P1185" s="239">
        <f t="shared" si="996"/>
        <v>1251.54</v>
      </c>
      <c r="Q1185" s="239">
        <f t="shared" si="996"/>
        <v>1451.81</v>
      </c>
      <c r="R1185" s="239">
        <f t="shared" si="996"/>
        <v>1684.05</v>
      </c>
      <c r="S1185" s="239">
        <f t="shared" si="996"/>
        <v>2080</v>
      </c>
      <c r="T1185" s="239">
        <f t="shared" si="996"/>
        <v>390.16</v>
      </c>
      <c r="U1185" s="239">
        <f t="shared" si="996"/>
        <v>1400</v>
      </c>
      <c r="V1185" s="239">
        <f t="shared" si="996"/>
        <v>7128.98</v>
      </c>
      <c r="W1185" s="239">
        <f t="shared" si="996"/>
        <v>26088</v>
      </c>
      <c r="X1185" s="112"/>
      <c r="Y1185" s="112"/>
    </row>
    <row r="1186" spans="1:59" s="226" customFormat="1" ht="18.75">
      <c r="A1186" s="295" t="s">
        <v>673</v>
      </c>
      <c r="B1186" s="241"/>
      <c r="C1186" s="244"/>
      <c r="D1186" s="244"/>
      <c r="E1186" s="244"/>
      <c r="F1186" s="241"/>
      <c r="G1186" s="248"/>
      <c r="H1186" s="246"/>
      <c r="I1186" s="246"/>
      <c r="J1186" s="247"/>
      <c r="K1186" s="248"/>
      <c r="L1186" s="248"/>
      <c r="M1186" s="248"/>
      <c r="N1186" s="248"/>
      <c r="O1186" s="248"/>
      <c r="P1186" s="248"/>
      <c r="Q1186" s="248"/>
      <c r="R1186" s="248"/>
      <c r="S1186" s="248"/>
      <c r="T1186" s="248"/>
      <c r="U1186" s="248"/>
      <c r="V1186" s="248"/>
      <c r="W1186" s="301"/>
      <c r="X1186" s="112"/>
      <c r="Y1186" s="112"/>
    </row>
    <row r="1187" spans="1:59" s="262" customFormat="1">
      <c r="A1187" s="330" t="s">
        <v>236</v>
      </c>
      <c r="B1187" s="254"/>
      <c r="C1187" s="254" t="s">
        <v>153</v>
      </c>
      <c r="D1187" s="255" t="s">
        <v>538</v>
      </c>
      <c r="E1187" s="254" t="s">
        <v>22</v>
      </c>
      <c r="F1187" s="254" t="s">
        <v>154</v>
      </c>
      <c r="G1187" s="303" t="s">
        <v>503</v>
      </c>
      <c r="H1187" s="303" t="s">
        <v>505</v>
      </c>
      <c r="I1187" s="303" t="s">
        <v>535</v>
      </c>
      <c r="J1187" s="303" t="s">
        <v>507</v>
      </c>
      <c r="K1187" s="304" t="s">
        <v>509</v>
      </c>
      <c r="L1187" s="303" t="s">
        <v>511</v>
      </c>
      <c r="M1187" s="303" t="s">
        <v>514</v>
      </c>
      <c r="N1187" s="304" t="s">
        <v>669</v>
      </c>
      <c r="O1187" s="304" t="s">
        <v>603</v>
      </c>
      <c r="P1187" s="303" t="s">
        <v>518</v>
      </c>
      <c r="Q1187" s="303" t="s">
        <v>517</v>
      </c>
      <c r="R1187" s="303" t="s">
        <v>528</v>
      </c>
      <c r="S1187" s="304" t="s">
        <v>485</v>
      </c>
      <c r="T1187" s="303" t="s">
        <v>1785</v>
      </c>
      <c r="U1187" s="303" t="s">
        <v>1787</v>
      </c>
      <c r="V1187" s="303" t="s">
        <v>1788</v>
      </c>
      <c r="W1187" s="303" t="s">
        <v>532</v>
      </c>
      <c r="X1187" s="112"/>
      <c r="Y1187" s="112"/>
    </row>
    <row r="1188" spans="1:59" s="262" customFormat="1">
      <c r="A1188" s="331" t="s">
        <v>155</v>
      </c>
      <c r="B1188" s="329"/>
      <c r="C1188" s="329" t="s">
        <v>540</v>
      </c>
      <c r="D1188" s="256" t="s">
        <v>539</v>
      </c>
      <c r="E1188" s="329" t="s">
        <v>21</v>
      </c>
      <c r="F1188" s="329"/>
      <c r="G1188" s="328" t="s">
        <v>504</v>
      </c>
      <c r="H1188" s="328" t="s">
        <v>506</v>
      </c>
      <c r="I1188" s="328" t="s">
        <v>537</v>
      </c>
      <c r="J1188" s="328" t="s">
        <v>508</v>
      </c>
      <c r="K1188" s="306" t="s">
        <v>510</v>
      </c>
      <c r="L1188" s="328"/>
      <c r="M1188" s="328"/>
      <c r="N1188" s="306" t="s">
        <v>670</v>
      </c>
      <c r="O1188" s="308" t="s">
        <v>611</v>
      </c>
      <c r="P1188" s="328" t="s">
        <v>519</v>
      </c>
      <c r="Q1188" s="328" t="s">
        <v>530</v>
      </c>
      <c r="R1188" s="328" t="s">
        <v>529</v>
      </c>
      <c r="S1188" s="308" t="s">
        <v>565</v>
      </c>
      <c r="T1188" s="309" t="s">
        <v>1786</v>
      </c>
      <c r="U1188" s="309" t="s">
        <v>377</v>
      </c>
      <c r="V1188" s="309" t="s">
        <v>377</v>
      </c>
      <c r="W1188" s="328" t="s">
        <v>531</v>
      </c>
      <c r="X1188" s="112"/>
      <c r="Y1188" s="112"/>
    </row>
    <row r="1189" spans="1:59" s="262" customFormat="1">
      <c r="A1189" s="179"/>
      <c r="B1189" s="108"/>
      <c r="C1189" s="106"/>
      <c r="D1189" s="106"/>
      <c r="E1189" s="107" t="s">
        <v>533</v>
      </c>
      <c r="F1189" s="108"/>
      <c r="G1189" s="239"/>
      <c r="H1189" s="258"/>
      <c r="I1189" s="258"/>
      <c r="J1189" s="239"/>
      <c r="K1189" s="239"/>
      <c r="L1189" s="239"/>
      <c r="M1189" s="239"/>
      <c r="N1189" s="239"/>
      <c r="O1189" s="239"/>
      <c r="P1189" s="239"/>
      <c r="Q1189" s="239"/>
      <c r="R1189" s="239"/>
      <c r="S1189" s="239"/>
      <c r="T1189" s="239"/>
      <c r="U1189" s="239"/>
      <c r="V1189" s="239"/>
      <c r="W1189" s="239"/>
      <c r="X1189" s="112"/>
      <c r="Y1189" s="112"/>
    </row>
    <row r="1190" spans="1:59" s="262" customFormat="1">
      <c r="A1190" s="179">
        <v>809</v>
      </c>
      <c r="B1190" s="106"/>
      <c r="C1190" s="106">
        <v>1</v>
      </c>
      <c r="D1190" s="106">
        <v>1</v>
      </c>
      <c r="E1190" s="107" t="s">
        <v>156</v>
      </c>
      <c r="F1190" s="108" t="s">
        <v>989</v>
      </c>
      <c r="G1190" s="109">
        <f t="shared" ref="G1190:G1212" si="997">VLOOKUP(E1190,REMU,3,0)</f>
        <v>50</v>
      </c>
      <c r="H1190" s="109">
        <f t="shared" ref="H1190:H1212" si="998">VLOOKUP(E1190,REMU,4,0)</f>
        <v>48.24</v>
      </c>
      <c r="I1190" s="109">
        <f t="shared" ref="I1190:I1212" si="999">VLOOKUP(E1190,REMU,8,0)</f>
        <v>0</v>
      </c>
      <c r="J1190" s="239">
        <f t="shared" ref="J1190:J1212" si="1000">VLOOKUP(E1190,REMU,7,0)</f>
        <v>924.69</v>
      </c>
      <c r="K1190" s="109">
        <f t="shared" ref="K1190:K1212" si="1001">VLOOKUP(E1190,REMU,10,0)</f>
        <v>5</v>
      </c>
      <c r="L1190" s="109">
        <f t="shared" ref="L1190:L1212" si="1002">SUM(G1190:K1190)</f>
        <v>1027.93</v>
      </c>
      <c r="M1190" s="109">
        <f t="shared" ref="M1190:M1212" si="1003">VLOOKUP(E1190,REMU,12,0)</f>
        <v>112.65</v>
      </c>
      <c r="N1190" s="109">
        <f t="shared" ref="N1190:N1212" si="1004">VLOOKUP(E1190,REMU,13,0)</f>
        <v>100</v>
      </c>
      <c r="O1190" s="109">
        <f t="shared" ref="O1190:O1212" si="1005">VLOOKUP(E1190,REMU,19,0)</f>
        <v>120</v>
      </c>
      <c r="P1190" s="109">
        <f t="shared" ref="P1190:P1212" si="1006">VLOOKUP(E1190,REMU,16,0)</f>
        <v>174.5</v>
      </c>
      <c r="Q1190" s="109">
        <f t="shared" ref="Q1190:Q1212" si="1007">VLOOKUP(E1190,REMU,17,0)</f>
        <v>202.42</v>
      </c>
      <c r="R1190" s="109">
        <f t="shared" ref="R1190:R1212" si="1008">VLOOKUP(E1190,REMU,18,0)</f>
        <v>234.81</v>
      </c>
      <c r="S1190" s="109">
        <f t="shared" ref="S1190:S1212" si="1009">VLOOKUP(E1190,DSUP,2,FALSE)</f>
        <v>250</v>
      </c>
      <c r="T1190" s="109">
        <f t="shared" ref="T1190:T1212" si="1010">IF(F1190="VACANTE",0,VLOOKUP(F1190,HOMO,8,0))</f>
        <v>246.99</v>
      </c>
      <c r="U1190" s="109">
        <f t="shared" ref="U1190:U1212" si="1011">IF(F1190="VACANTE",0,VLOOKUP(F1190,HOMO,9,0))</f>
        <v>580</v>
      </c>
      <c r="V1190" s="109">
        <f t="shared" ref="V1190:V1212" si="1012">+IF(D1190=0,0,(VLOOKUP(E1190,CATE,2,0)-L1190-SUM(M1190:U1190)))</f>
        <v>3658.02</v>
      </c>
      <c r="W1190" s="109">
        <f t="shared" ref="W1190:W1212" si="1013">+L1190+SUM(M1190:V1190)</f>
        <v>6707.32</v>
      </c>
      <c r="X1190" s="112"/>
      <c r="Y1190" s="112"/>
    </row>
    <row r="1191" spans="1:59" s="262" customFormat="1">
      <c r="A1191" s="179">
        <v>887</v>
      </c>
      <c r="B1191" s="106"/>
      <c r="C1191" s="106">
        <v>1</v>
      </c>
      <c r="D1191" s="106">
        <v>1</v>
      </c>
      <c r="E1191" s="107" t="s">
        <v>163</v>
      </c>
      <c r="F1191" s="108" t="s">
        <v>1033</v>
      </c>
      <c r="G1191" s="109">
        <f t="shared" si="997"/>
        <v>50</v>
      </c>
      <c r="H1191" s="109">
        <f t="shared" si="998"/>
        <v>39.31</v>
      </c>
      <c r="I1191" s="109">
        <f t="shared" si="999"/>
        <v>0</v>
      </c>
      <c r="J1191" s="239">
        <f t="shared" si="1000"/>
        <v>785.63</v>
      </c>
      <c r="K1191" s="109">
        <f t="shared" si="1001"/>
        <v>5</v>
      </c>
      <c r="L1191" s="109">
        <f t="shared" si="1002"/>
        <v>879.94</v>
      </c>
      <c r="M1191" s="109">
        <f t="shared" si="1003"/>
        <v>95.75</v>
      </c>
      <c r="N1191" s="109">
        <f t="shared" si="1004"/>
        <v>100</v>
      </c>
      <c r="O1191" s="109">
        <f t="shared" si="1005"/>
        <v>110</v>
      </c>
      <c r="P1191" s="109">
        <f t="shared" si="1006"/>
        <v>148.12</v>
      </c>
      <c r="Q1191" s="109">
        <f t="shared" si="1007"/>
        <v>171.82</v>
      </c>
      <c r="R1191" s="109">
        <f t="shared" si="1008"/>
        <v>199.31</v>
      </c>
      <c r="S1191" s="109">
        <f t="shared" si="1009"/>
        <v>210</v>
      </c>
      <c r="T1191" s="109">
        <f t="shared" si="1010"/>
        <v>86.32</v>
      </c>
      <c r="U1191" s="109">
        <f t="shared" si="1011"/>
        <v>580</v>
      </c>
      <c r="V1191" s="109">
        <f t="shared" si="1012"/>
        <v>426.74</v>
      </c>
      <c r="W1191" s="109">
        <f t="shared" si="1013"/>
        <v>3008</v>
      </c>
      <c r="X1191" s="112"/>
      <c r="Y1191" s="112"/>
    </row>
    <row r="1192" spans="1:59" s="262" customFormat="1">
      <c r="A1192" s="179">
        <v>843</v>
      </c>
      <c r="B1192" s="106"/>
      <c r="C1192" s="106">
        <v>1</v>
      </c>
      <c r="D1192" s="106">
        <v>1</v>
      </c>
      <c r="E1192" s="107" t="s">
        <v>163</v>
      </c>
      <c r="F1192" s="108" t="s">
        <v>961</v>
      </c>
      <c r="G1192" s="109">
        <f t="shared" si="997"/>
        <v>50</v>
      </c>
      <c r="H1192" s="109">
        <f t="shared" si="998"/>
        <v>39.31</v>
      </c>
      <c r="I1192" s="109">
        <f t="shared" si="999"/>
        <v>0</v>
      </c>
      <c r="J1192" s="239">
        <f t="shared" si="1000"/>
        <v>785.63</v>
      </c>
      <c r="K1192" s="109">
        <f t="shared" si="1001"/>
        <v>5</v>
      </c>
      <c r="L1192" s="109">
        <f t="shared" si="1002"/>
        <v>879.94</v>
      </c>
      <c r="M1192" s="109">
        <f t="shared" si="1003"/>
        <v>95.75</v>
      </c>
      <c r="N1192" s="109">
        <f t="shared" si="1004"/>
        <v>100</v>
      </c>
      <c r="O1192" s="109">
        <f t="shared" si="1005"/>
        <v>110</v>
      </c>
      <c r="P1192" s="109">
        <f t="shared" si="1006"/>
        <v>148.12</v>
      </c>
      <c r="Q1192" s="109">
        <f t="shared" si="1007"/>
        <v>171.82</v>
      </c>
      <c r="R1192" s="109">
        <f t="shared" si="1008"/>
        <v>199.31</v>
      </c>
      <c r="S1192" s="109">
        <f t="shared" si="1009"/>
        <v>210</v>
      </c>
      <c r="T1192" s="109">
        <f t="shared" si="1010"/>
        <v>246.99</v>
      </c>
      <c r="U1192" s="109">
        <f t="shared" si="1011"/>
        <v>580</v>
      </c>
      <c r="V1192" s="109">
        <f t="shared" si="1012"/>
        <v>266.07</v>
      </c>
      <c r="W1192" s="109">
        <f t="shared" si="1013"/>
        <v>3008</v>
      </c>
      <c r="X1192" s="112"/>
      <c r="Y1192" s="112"/>
    </row>
    <row r="1193" spans="1:59" s="262" customFormat="1">
      <c r="A1193" s="180">
        <v>10</v>
      </c>
      <c r="B1193" s="110"/>
      <c r="C1193" s="106">
        <v>1</v>
      </c>
      <c r="D1193" s="106">
        <v>1</v>
      </c>
      <c r="E1193" s="107" t="s">
        <v>156</v>
      </c>
      <c r="F1193" s="108" t="s">
        <v>987</v>
      </c>
      <c r="G1193" s="109">
        <f t="shared" si="997"/>
        <v>50</v>
      </c>
      <c r="H1193" s="109">
        <f t="shared" si="998"/>
        <v>48.24</v>
      </c>
      <c r="I1193" s="109">
        <f t="shared" si="999"/>
        <v>0</v>
      </c>
      <c r="J1193" s="239">
        <f t="shared" si="1000"/>
        <v>924.69</v>
      </c>
      <c r="K1193" s="109">
        <f t="shared" si="1001"/>
        <v>5</v>
      </c>
      <c r="L1193" s="109">
        <f t="shared" si="1002"/>
        <v>1027.93</v>
      </c>
      <c r="M1193" s="109">
        <f t="shared" si="1003"/>
        <v>112.65</v>
      </c>
      <c r="N1193" s="109">
        <f t="shared" si="1004"/>
        <v>100</v>
      </c>
      <c r="O1193" s="109">
        <f t="shared" si="1005"/>
        <v>120</v>
      </c>
      <c r="P1193" s="109">
        <f t="shared" si="1006"/>
        <v>174.5</v>
      </c>
      <c r="Q1193" s="109">
        <f t="shared" si="1007"/>
        <v>202.42</v>
      </c>
      <c r="R1193" s="109">
        <f t="shared" si="1008"/>
        <v>234.81</v>
      </c>
      <c r="S1193" s="109">
        <f t="shared" si="1009"/>
        <v>250</v>
      </c>
      <c r="T1193" s="109">
        <f t="shared" si="1010"/>
        <v>246.99</v>
      </c>
      <c r="U1193" s="109">
        <f t="shared" si="1011"/>
        <v>580</v>
      </c>
      <c r="V1193" s="109">
        <f t="shared" si="1012"/>
        <v>3658.02</v>
      </c>
      <c r="W1193" s="109">
        <f t="shared" si="1013"/>
        <v>6707.32</v>
      </c>
      <c r="X1193" s="112"/>
      <c r="Y1193" s="112"/>
    </row>
    <row r="1194" spans="1:59" s="262" customFormat="1">
      <c r="A1194" s="180">
        <v>9</v>
      </c>
      <c r="B1194" s="110"/>
      <c r="C1194" s="106">
        <v>1</v>
      </c>
      <c r="D1194" s="106">
        <v>1</v>
      </c>
      <c r="E1194" s="107" t="s">
        <v>163</v>
      </c>
      <c r="F1194" s="108" t="s">
        <v>783</v>
      </c>
      <c r="G1194" s="109">
        <f t="shared" si="997"/>
        <v>50</v>
      </c>
      <c r="H1194" s="109">
        <f t="shared" si="998"/>
        <v>39.31</v>
      </c>
      <c r="I1194" s="109">
        <f t="shared" si="999"/>
        <v>0</v>
      </c>
      <c r="J1194" s="239">
        <f t="shared" si="1000"/>
        <v>785.63</v>
      </c>
      <c r="K1194" s="109">
        <f t="shared" si="1001"/>
        <v>5</v>
      </c>
      <c r="L1194" s="109">
        <f t="shared" si="1002"/>
        <v>879.94</v>
      </c>
      <c r="M1194" s="109">
        <f t="shared" si="1003"/>
        <v>95.75</v>
      </c>
      <c r="N1194" s="109">
        <f t="shared" si="1004"/>
        <v>100</v>
      </c>
      <c r="O1194" s="109">
        <f t="shared" si="1005"/>
        <v>110</v>
      </c>
      <c r="P1194" s="109">
        <f t="shared" si="1006"/>
        <v>148.12</v>
      </c>
      <c r="Q1194" s="109">
        <f t="shared" si="1007"/>
        <v>171.82</v>
      </c>
      <c r="R1194" s="109">
        <f t="shared" si="1008"/>
        <v>199.31</v>
      </c>
      <c r="S1194" s="109">
        <f t="shared" si="1009"/>
        <v>210</v>
      </c>
      <c r="T1194" s="109">
        <f t="shared" si="1010"/>
        <v>240.9</v>
      </c>
      <c r="U1194" s="109">
        <f t="shared" si="1011"/>
        <v>580</v>
      </c>
      <c r="V1194" s="109">
        <f t="shared" si="1012"/>
        <v>272.16000000000003</v>
      </c>
      <c r="W1194" s="109">
        <f t="shared" si="1013"/>
        <v>3008</v>
      </c>
      <c r="X1194" s="112"/>
      <c r="Y1194" s="112"/>
    </row>
    <row r="1195" spans="1:59" s="262" customFormat="1">
      <c r="A1195" s="179">
        <v>585</v>
      </c>
      <c r="B1195" s="106"/>
      <c r="C1195" s="106">
        <v>1</v>
      </c>
      <c r="D1195" s="106">
        <v>1</v>
      </c>
      <c r="E1195" s="107" t="s">
        <v>163</v>
      </c>
      <c r="F1195" s="108" t="s">
        <v>654</v>
      </c>
      <c r="G1195" s="109">
        <f>VLOOKUP(E1195,REMU,3,0)</f>
        <v>50</v>
      </c>
      <c r="H1195" s="109">
        <f>VLOOKUP(E1195,REMU,4,0)</f>
        <v>39.31</v>
      </c>
      <c r="I1195" s="109">
        <f>VLOOKUP(E1195,REMU,8,0)</f>
        <v>0</v>
      </c>
      <c r="J1195" s="239">
        <f>VLOOKUP(E1195,REMU,7,0)</f>
        <v>785.63</v>
      </c>
      <c r="K1195" s="109">
        <f>VLOOKUP(E1195,REMU,10,0)</f>
        <v>5</v>
      </c>
      <c r="L1195" s="109">
        <f>SUM(G1195:K1195)</f>
        <v>879.94</v>
      </c>
      <c r="M1195" s="109">
        <f>VLOOKUP(E1195,REMU,12,0)</f>
        <v>95.75</v>
      </c>
      <c r="N1195" s="109">
        <f>VLOOKUP(E1195,REMU,13,0)</f>
        <v>100</v>
      </c>
      <c r="O1195" s="109">
        <f>VLOOKUP(E1195,REMU,19,0)</f>
        <v>110</v>
      </c>
      <c r="P1195" s="109">
        <f>VLOOKUP(E1195,REMU,16,0)</f>
        <v>148.12</v>
      </c>
      <c r="Q1195" s="109">
        <f>VLOOKUP(E1195,REMU,17,0)</f>
        <v>171.82</v>
      </c>
      <c r="R1195" s="109">
        <f>VLOOKUP(E1195,REMU,18,0)</f>
        <v>199.31</v>
      </c>
      <c r="S1195" s="109">
        <f>VLOOKUP(E1195,DSUP,2,FALSE)</f>
        <v>210</v>
      </c>
      <c r="T1195" s="109">
        <f>IF(F1195="VACANTE",0,VLOOKUP(F1195,HOMO,8,0))</f>
        <v>126.8</v>
      </c>
      <c r="U1195" s="109">
        <f>IF(F1195="VACANTE",0,VLOOKUP(F1195,HOMO,9,0))</f>
        <v>300</v>
      </c>
      <c r="V1195" s="109">
        <f t="shared" si="1012"/>
        <v>666.26</v>
      </c>
      <c r="W1195" s="109">
        <f t="shared" si="1013"/>
        <v>3008</v>
      </c>
      <c r="X1195" s="112"/>
      <c r="Y1195" s="112"/>
    </row>
    <row r="1196" spans="1:59" s="262" customFormat="1">
      <c r="A1196" s="179">
        <v>851</v>
      </c>
      <c r="B1196" s="106"/>
      <c r="C1196" s="106">
        <v>1</v>
      </c>
      <c r="D1196" s="106">
        <v>1</v>
      </c>
      <c r="E1196" s="107" t="s">
        <v>160</v>
      </c>
      <c r="F1196" s="108" t="s">
        <v>1229</v>
      </c>
      <c r="G1196" s="109">
        <f t="shared" si="997"/>
        <v>50</v>
      </c>
      <c r="H1196" s="109">
        <f t="shared" si="998"/>
        <v>32.17</v>
      </c>
      <c r="I1196" s="109">
        <f t="shared" si="999"/>
        <v>0</v>
      </c>
      <c r="J1196" s="239">
        <f t="shared" si="1000"/>
        <v>587.77</v>
      </c>
      <c r="K1196" s="109">
        <f t="shared" si="1001"/>
        <v>5</v>
      </c>
      <c r="L1196" s="109">
        <f t="shared" si="1002"/>
        <v>674.94</v>
      </c>
      <c r="M1196" s="109">
        <f t="shared" si="1003"/>
        <v>81.39</v>
      </c>
      <c r="N1196" s="109">
        <f t="shared" si="1004"/>
        <v>100</v>
      </c>
      <c r="O1196" s="109">
        <f t="shared" si="1005"/>
        <v>110</v>
      </c>
      <c r="P1196" s="109">
        <f t="shared" si="1006"/>
        <v>113.02</v>
      </c>
      <c r="Q1196" s="109">
        <f t="shared" si="1007"/>
        <v>131.11000000000001</v>
      </c>
      <c r="R1196" s="109">
        <f t="shared" si="1008"/>
        <v>152.08000000000001</v>
      </c>
      <c r="S1196" s="109">
        <f t="shared" si="1009"/>
        <v>210</v>
      </c>
      <c r="T1196" s="109">
        <f t="shared" si="1010"/>
        <v>130.37</v>
      </c>
      <c r="U1196" s="109">
        <f t="shared" si="1011"/>
        <v>280</v>
      </c>
      <c r="V1196" s="109">
        <f t="shared" si="1012"/>
        <v>1025.0899999999999</v>
      </c>
      <c r="W1196" s="109">
        <f t="shared" si="1013"/>
        <v>3008</v>
      </c>
      <c r="X1196" s="112"/>
      <c r="Y1196" s="112"/>
    </row>
    <row r="1197" spans="1:59" s="262" customFormat="1">
      <c r="A1197" s="179">
        <v>853</v>
      </c>
      <c r="B1197" s="106"/>
      <c r="C1197" s="106">
        <v>1</v>
      </c>
      <c r="D1197" s="106">
        <v>1</v>
      </c>
      <c r="E1197" s="107" t="s">
        <v>161</v>
      </c>
      <c r="F1197" s="108" t="s">
        <v>244</v>
      </c>
      <c r="G1197" s="109">
        <f t="shared" si="997"/>
        <v>50</v>
      </c>
      <c r="H1197" s="109">
        <f t="shared" si="998"/>
        <v>23.41</v>
      </c>
      <c r="I1197" s="109">
        <f t="shared" si="999"/>
        <v>0</v>
      </c>
      <c r="J1197" s="239">
        <f t="shared" si="1000"/>
        <v>492.53</v>
      </c>
      <c r="K1197" s="109">
        <f t="shared" si="1001"/>
        <v>5</v>
      </c>
      <c r="L1197" s="109">
        <f t="shared" si="1002"/>
        <v>570.94000000000005</v>
      </c>
      <c r="M1197" s="109">
        <f t="shared" si="1003"/>
        <v>69.180000000000007</v>
      </c>
      <c r="N1197" s="109">
        <f t="shared" si="1004"/>
        <v>100</v>
      </c>
      <c r="O1197" s="109">
        <f t="shared" si="1005"/>
        <v>105</v>
      </c>
      <c r="P1197" s="109">
        <f t="shared" si="1006"/>
        <v>94.43</v>
      </c>
      <c r="Q1197" s="109">
        <f t="shared" si="1007"/>
        <v>109.54</v>
      </c>
      <c r="R1197" s="109">
        <f t="shared" si="1008"/>
        <v>127.06</v>
      </c>
      <c r="S1197" s="109">
        <f t="shared" si="1009"/>
        <v>180</v>
      </c>
      <c r="T1197" s="109">
        <f t="shared" si="1010"/>
        <v>0</v>
      </c>
      <c r="U1197" s="109">
        <f t="shared" si="1011"/>
        <v>280</v>
      </c>
      <c r="V1197" s="109">
        <f t="shared" si="1012"/>
        <v>371.85</v>
      </c>
      <c r="W1197" s="109">
        <f t="shared" si="1013"/>
        <v>2008</v>
      </c>
      <c r="X1197" s="112"/>
      <c r="Y1197" s="112"/>
    </row>
    <row r="1198" spans="1:59" s="262" customFormat="1">
      <c r="A1198" s="179">
        <v>216</v>
      </c>
      <c r="B1198" s="106"/>
      <c r="C1198" s="106">
        <v>1</v>
      </c>
      <c r="D1198" s="106">
        <v>1</v>
      </c>
      <c r="E1198" s="107" t="s">
        <v>161</v>
      </c>
      <c r="F1198" s="108" t="s">
        <v>1312</v>
      </c>
      <c r="G1198" s="109">
        <f t="shared" si="997"/>
        <v>50</v>
      </c>
      <c r="H1198" s="109">
        <f t="shared" si="998"/>
        <v>23.41</v>
      </c>
      <c r="I1198" s="109">
        <f t="shared" si="999"/>
        <v>0</v>
      </c>
      <c r="J1198" s="239">
        <f t="shared" si="1000"/>
        <v>492.53</v>
      </c>
      <c r="K1198" s="109">
        <f t="shared" si="1001"/>
        <v>5</v>
      </c>
      <c r="L1198" s="109">
        <f t="shared" si="1002"/>
        <v>570.94000000000005</v>
      </c>
      <c r="M1198" s="109">
        <f t="shared" si="1003"/>
        <v>69.180000000000007</v>
      </c>
      <c r="N1198" s="109">
        <f t="shared" si="1004"/>
        <v>100</v>
      </c>
      <c r="O1198" s="109">
        <f t="shared" si="1005"/>
        <v>105</v>
      </c>
      <c r="P1198" s="109">
        <f t="shared" si="1006"/>
        <v>94.43</v>
      </c>
      <c r="Q1198" s="109">
        <f t="shared" si="1007"/>
        <v>109.54</v>
      </c>
      <c r="R1198" s="109">
        <f t="shared" si="1008"/>
        <v>127.06</v>
      </c>
      <c r="S1198" s="109">
        <f t="shared" si="1009"/>
        <v>180</v>
      </c>
      <c r="T1198" s="109">
        <f t="shared" si="1010"/>
        <v>29.34</v>
      </c>
      <c r="U1198" s="109">
        <f t="shared" si="1011"/>
        <v>140</v>
      </c>
      <c r="V1198" s="109">
        <f t="shared" si="1012"/>
        <v>482.51</v>
      </c>
      <c r="W1198" s="109">
        <f t="shared" si="1013"/>
        <v>2008</v>
      </c>
      <c r="X1198" s="112"/>
      <c r="Y1198" s="112"/>
    </row>
    <row r="1199" spans="1:59" s="262" customFormat="1">
      <c r="A1199" s="179">
        <v>779</v>
      </c>
      <c r="B1199" s="106"/>
      <c r="C1199" s="106">
        <v>1</v>
      </c>
      <c r="D1199" s="106">
        <v>1</v>
      </c>
      <c r="E1199" s="107" t="s">
        <v>163</v>
      </c>
      <c r="F1199" s="108" t="s">
        <v>902</v>
      </c>
      <c r="G1199" s="109">
        <f t="shared" si="997"/>
        <v>50</v>
      </c>
      <c r="H1199" s="109">
        <f t="shared" si="998"/>
        <v>39.31</v>
      </c>
      <c r="I1199" s="109">
        <f t="shared" si="999"/>
        <v>0</v>
      </c>
      <c r="J1199" s="239">
        <f t="shared" si="1000"/>
        <v>785.63</v>
      </c>
      <c r="K1199" s="109">
        <f t="shared" si="1001"/>
        <v>5</v>
      </c>
      <c r="L1199" s="109">
        <f t="shared" si="1002"/>
        <v>879.94</v>
      </c>
      <c r="M1199" s="109">
        <f t="shared" si="1003"/>
        <v>95.75</v>
      </c>
      <c r="N1199" s="109">
        <f t="shared" si="1004"/>
        <v>100</v>
      </c>
      <c r="O1199" s="109">
        <f t="shared" si="1005"/>
        <v>110</v>
      </c>
      <c r="P1199" s="109">
        <f t="shared" si="1006"/>
        <v>148.12</v>
      </c>
      <c r="Q1199" s="109">
        <f t="shared" si="1007"/>
        <v>171.82</v>
      </c>
      <c r="R1199" s="109">
        <f t="shared" si="1008"/>
        <v>199.31</v>
      </c>
      <c r="S1199" s="109">
        <f t="shared" si="1009"/>
        <v>210</v>
      </c>
      <c r="T1199" s="109">
        <f t="shared" si="1010"/>
        <v>0</v>
      </c>
      <c r="U1199" s="109">
        <f t="shared" si="1011"/>
        <v>0</v>
      </c>
      <c r="V1199" s="109">
        <f t="shared" si="1012"/>
        <v>1093.06</v>
      </c>
      <c r="W1199" s="109">
        <f t="shared" si="1013"/>
        <v>3008</v>
      </c>
      <c r="X1199" s="112"/>
      <c r="Y1199" s="112"/>
      <c r="AX1199" s="235"/>
      <c r="AY1199" s="236"/>
      <c r="AZ1199" s="236"/>
      <c r="BA1199" s="252"/>
      <c r="BB1199" s="253"/>
      <c r="BC1199" s="236"/>
      <c r="BD1199" s="235"/>
      <c r="BE1199" s="235"/>
      <c r="BF1199" s="236"/>
      <c r="BG1199" s="236"/>
    </row>
    <row r="1200" spans="1:59" s="262" customFormat="1">
      <c r="A1200" s="179">
        <v>674</v>
      </c>
      <c r="B1200" s="106"/>
      <c r="C1200" s="106">
        <v>1</v>
      </c>
      <c r="D1200" s="106">
        <v>1</v>
      </c>
      <c r="E1200" s="107" t="s">
        <v>644</v>
      </c>
      <c r="F1200" s="108" t="s">
        <v>401</v>
      </c>
      <c r="G1200" s="109">
        <f t="shared" si="997"/>
        <v>25</v>
      </c>
      <c r="H1200" s="109">
        <f t="shared" si="998"/>
        <v>14.37</v>
      </c>
      <c r="I1200" s="109">
        <f t="shared" si="999"/>
        <v>0</v>
      </c>
      <c r="J1200" s="239">
        <f t="shared" si="1000"/>
        <v>343.6</v>
      </c>
      <c r="K1200" s="109">
        <f t="shared" si="1001"/>
        <v>0</v>
      </c>
      <c r="L1200" s="109">
        <f t="shared" si="1002"/>
        <v>382.97</v>
      </c>
      <c r="M1200" s="109">
        <f t="shared" si="1003"/>
        <v>40.700000000000003</v>
      </c>
      <c r="N1200" s="109">
        <f t="shared" si="1004"/>
        <v>100</v>
      </c>
      <c r="O1200" s="109">
        <f t="shared" si="1005"/>
        <v>30</v>
      </c>
      <c r="P1200" s="109">
        <f t="shared" si="1006"/>
        <v>63.79</v>
      </c>
      <c r="Q1200" s="109">
        <f t="shared" si="1007"/>
        <v>74</v>
      </c>
      <c r="R1200" s="109">
        <f t="shared" si="1008"/>
        <v>85.84</v>
      </c>
      <c r="S1200" s="109">
        <f t="shared" si="1009"/>
        <v>80</v>
      </c>
      <c r="T1200" s="109">
        <f t="shared" si="1010"/>
        <v>0</v>
      </c>
      <c r="U1200" s="109">
        <f t="shared" si="1011"/>
        <v>0</v>
      </c>
      <c r="V1200" s="109">
        <f t="shared" si="1012"/>
        <v>146.69999999999999</v>
      </c>
      <c r="W1200" s="109">
        <f t="shared" si="1013"/>
        <v>1004</v>
      </c>
      <c r="X1200" s="112"/>
      <c r="Y1200" s="112"/>
    </row>
    <row r="1201" spans="1:51" s="262" customFormat="1">
      <c r="A1201" s="179">
        <v>459</v>
      </c>
      <c r="B1201" s="106">
        <v>4071</v>
      </c>
      <c r="C1201" s="106">
        <v>1</v>
      </c>
      <c r="D1201" s="106">
        <v>1</v>
      </c>
      <c r="E1201" s="107" t="s">
        <v>161</v>
      </c>
      <c r="F1201" s="108" t="s">
        <v>1878</v>
      </c>
      <c r="G1201" s="109">
        <f t="shared" si="997"/>
        <v>50</v>
      </c>
      <c r="H1201" s="109">
        <f t="shared" si="998"/>
        <v>23.41</v>
      </c>
      <c r="I1201" s="109">
        <f t="shared" si="999"/>
        <v>0</v>
      </c>
      <c r="J1201" s="239">
        <f t="shared" si="1000"/>
        <v>492.53</v>
      </c>
      <c r="K1201" s="109">
        <f t="shared" si="1001"/>
        <v>5</v>
      </c>
      <c r="L1201" s="109">
        <f t="shared" si="1002"/>
        <v>570.94000000000005</v>
      </c>
      <c r="M1201" s="109">
        <f t="shared" si="1003"/>
        <v>69.180000000000007</v>
      </c>
      <c r="N1201" s="109">
        <f t="shared" si="1004"/>
        <v>100</v>
      </c>
      <c r="O1201" s="109">
        <f t="shared" si="1005"/>
        <v>105</v>
      </c>
      <c r="P1201" s="109">
        <f t="shared" si="1006"/>
        <v>94.43</v>
      </c>
      <c r="Q1201" s="109">
        <f t="shared" si="1007"/>
        <v>109.54</v>
      </c>
      <c r="R1201" s="109">
        <f t="shared" si="1008"/>
        <v>127.06</v>
      </c>
      <c r="S1201" s="109">
        <f t="shared" si="1009"/>
        <v>180</v>
      </c>
      <c r="T1201" s="109">
        <f>IF(F1201="VACANTE",0,VLOOKUP(F1201,HOMO,8,0))</f>
        <v>0</v>
      </c>
      <c r="U1201" s="109">
        <f t="shared" si="1011"/>
        <v>0</v>
      </c>
      <c r="V1201" s="109">
        <f t="shared" si="1012"/>
        <v>651.85</v>
      </c>
      <c r="W1201" s="109">
        <f>+L1201+SUM(M1201:V1201)</f>
        <v>2008</v>
      </c>
      <c r="X1201" s="112"/>
      <c r="Y1201" s="112"/>
    </row>
    <row r="1202" spans="1:51" s="262" customFormat="1">
      <c r="A1202" s="179">
        <v>164</v>
      </c>
      <c r="B1202" s="106">
        <v>4081</v>
      </c>
      <c r="C1202" s="106">
        <v>1</v>
      </c>
      <c r="D1202" s="106">
        <v>1</v>
      </c>
      <c r="E1202" s="107" t="s">
        <v>644</v>
      </c>
      <c r="F1202" s="257" t="s">
        <v>1886</v>
      </c>
      <c r="G1202" s="109">
        <f t="shared" si="997"/>
        <v>25</v>
      </c>
      <c r="H1202" s="109">
        <f t="shared" si="998"/>
        <v>14.37</v>
      </c>
      <c r="I1202" s="109">
        <f t="shared" si="999"/>
        <v>0</v>
      </c>
      <c r="J1202" s="239">
        <f t="shared" si="1000"/>
        <v>343.6</v>
      </c>
      <c r="K1202" s="109">
        <f t="shared" si="1001"/>
        <v>0</v>
      </c>
      <c r="L1202" s="109">
        <f t="shared" si="1002"/>
        <v>382.97</v>
      </c>
      <c r="M1202" s="109">
        <f t="shared" si="1003"/>
        <v>40.700000000000003</v>
      </c>
      <c r="N1202" s="109">
        <f t="shared" si="1004"/>
        <v>100</v>
      </c>
      <c r="O1202" s="109">
        <f t="shared" si="1005"/>
        <v>30</v>
      </c>
      <c r="P1202" s="109">
        <f t="shared" si="1006"/>
        <v>63.79</v>
      </c>
      <c r="Q1202" s="109">
        <f t="shared" si="1007"/>
        <v>74</v>
      </c>
      <c r="R1202" s="109">
        <f t="shared" si="1008"/>
        <v>85.84</v>
      </c>
      <c r="S1202" s="109">
        <f t="shared" si="1009"/>
        <v>80</v>
      </c>
      <c r="T1202" s="109">
        <f>IF(F1202="VACANTE",0,VLOOKUP(F1202,HOMO,8,0))</f>
        <v>0</v>
      </c>
      <c r="U1202" s="109">
        <f>IF(F1202="VACANTE",0,VLOOKUP(F1202,HOMO,9,0))</f>
        <v>0</v>
      </c>
      <c r="V1202" s="109">
        <f t="shared" si="1012"/>
        <v>146.69999999999999</v>
      </c>
      <c r="W1202" s="109">
        <f>+L1202+SUM(M1202:V1202)</f>
        <v>1004</v>
      </c>
      <c r="X1202" s="112"/>
      <c r="Y1202" s="112"/>
    </row>
    <row r="1203" spans="1:51" s="262" customFormat="1">
      <c r="A1203" s="179">
        <v>186</v>
      </c>
      <c r="B1203" s="106"/>
      <c r="C1203" s="106">
        <v>1</v>
      </c>
      <c r="D1203" s="106">
        <v>2</v>
      </c>
      <c r="E1203" s="107" t="s">
        <v>644</v>
      </c>
      <c r="F1203" s="257" t="s">
        <v>364</v>
      </c>
      <c r="G1203" s="109">
        <f t="shared" ref="G1203" si="1014">VLOOKUP(E1203,REMU,3,0)</f>
        <v>25</v>
      </c>
      <c r="H1203" s="109">
        <f t="shared" ref="H1203" si="1015">VLOOKUP(E1203,REMU,4,0)</f>
        <v>14.37</v>
      </c>
      <c r="I1203" s="109">
        <f t="shared" ref="I1203" si="1016">VLOOKUP(E1203,REMU,8,0)</f>
        <v>0</v>
      </c>
      <c r="J1203" s="239">
        <f t="shared" ref="J1203" si="1017">VLOOKUP(E1203,REMU,7,0)</f>
        <v>343.6</v>
      </c>
      <c r="K1203" s="109">
        <f t="shared" ref="K1203" si="1018">VLOOKUP(E1203,REMU,10,0)</f>
        <v>0</v>
      </c>
      <c r="L1203" s="109">
        <f t="shared" ref="L1203" si="1019">SUM(G1203:K1203)</f>
        <v>382.97</v>
      </c>
      <c r="M1203" s="109">
        <f t="shared" ref="M1203" si="1020">VLOOKUP(E1203,REMU,12,0)</f>
        <v>40.700000000000003</v>
      </c>
      <c r="N1203" s="109">
        <f t="shared" ref="N1203" si="1021">VLOOKUP(E1203,REMU,13,0)</f>
        <v>100</v>
      </c>
      <c r="O1203" s="109">
        <f t="shared" ref="O1203" si="1022">VLOOKUP(E1203,REMU,19,0)</f>
        <v>30</v>
      </c>
      <c r="P1203" s="109">
        <f t="shared" ref="P1203" si="1023">VLOOKUP(E1203,REMU,16,0)</f>
        <v>63.79</v>
      </c>
      <c r="Q1203" s="109">
        <f t="shared" ref="Q1203" si="1024">VLOOKUP(E1203,REMU,17,0)</f>
        <v>74</v>
      </c>
      <c r="R1203" s="109">
        <f t="shared" ref="R1203" si="1025">VLOOKUP(E1203,REMU,18,0)</f>
        <v>85.84</v>
      </c>
      <c r="S1203" s="109">
        <f t="shared" ref="S1203" si="1026">VLOOKUP(E1203,DSUP,2,FALSE)</f>
        <v>80</v>
      </c>
      <c r="T1203" s="109">
        <f t="shared" ref="T1203" si="1027">IF(F1203="VACANTE",0,VLOOKUP(F1203,HOMO,8,0))</f>
        <v>0</v>
      </c>
      <c r="U1203" s="109">
        <f t="shared" ref="U1203" si="1028">IF(F1203="VACANTE",0,VLOOKUP(F1203,HOMO,9,0))</f>
        <v>0</v>
      </c>
      <c r="V1203" s="109">
        <f t="shared" si="1012"/>
        <v>146.69999999999999</v>
      </c>
      <c r="W1203" s="109">
        <f t="shared" ref="W1203" si="1029">+L1203+SUM(M1203:V1203)</f>
        <v>1004</v>
      </c>
      <c r="X1203" s="112"/>
      <c r="Y1203" s="112"/>
      <c r="AY1203" s="271"/>
    </row>
    <row r="1204" spans="1:51" s="262" customFormat="1">
      <c r="A1204" s="179">
        <v>487</v>
      </c>
      <c r="B1204" s="106"/>
      <c r="C1204" s="106">
        <v>1</v>
      </c>
      <c r="D1204" s="106">
        <v>2</v>
      </c>
      <c r="E1204" s="107" t="s">
        <v>644</v>
      </c>
      <c r="F1204" s="257" t="s">
        <v>364</v>
      </c>
      <c r="G1204" s="109">
        <f t="shared" si="997"/>
        <v>25</v>
      </c>
      <c r="H1204" s="109">
        <f t="shared" si="998"/>
        <v>14.37</v>
      </c>
      <c r="I1204" s="109">
        <f t="shared" si="999"/>
        <v>0</v>
      </c>
      <c r="J1204" s="239">
        <f t="shared" si="1000"/>
        <v>343.6</v>
      </c>
      <c r="K1204" s="109">
        <f t="shared" si="1001"/>
        <v>0</v>
      </c>
      <c r="L1204" s="109">
        <f t="shared" si="1002"/>
        <v>382.97</v>
      </c>
      <c r="M1204" s="109">
        <f t="shared" si="1003"/>
        <v>40.700000000000003</v>
      </c>
      <c r="N1204" s="109">
        <f t="shared" si="1004"/>
        <v>100</v>
      </c>
      <c r="O1204" s="109">
        <f t="shared" si="1005"/>
        <v>30</v>
      </c>
      <c r="P1204" s="109">
        <f t="shared" si="1006"/>
        <v>63.79</v>
      </c>
      <c r="Q1204" s="109">
        <f t="shared" si="1007"/>
        <v>74</v>
      </c>
      <c r="R1204" s="109">
        <f t="shared" si="1008"/>
        <v>85.84</v>
      </c>
      <c r="S1204" s="109">
        <f t="shared" si="1009"/>
        <v>80</v>
      </c>
      <c r="T1204" s="109">
        <f t="shared" si="1010"/>
        <v>0</v>
      </c>
      <c r="U1204" s="109">
        <f t="shared" si="1011"/>
        <v>0</v>
      </c>
      <c r="V1204" s="109">
        <f t="shared" si="1012"/>
        <v>146.69999999999999</v>
      </c>
      <c r="W1204" s="109">
        <f t="shared" si="1013"/>
        <v>1004</v>
      </c>
      <c r="X1204" s="112"/>
      <c r="Y1204" s="112"/>
    </row>
    <row r="1205" spans="1:51" s="262" customFormat="1">
      <c r="A1205" s="179">
        <v>1004</v>
      </c>
      <c r="B1205" s="106"/>
      <c r="C1205" s="106">
        <v>1</v>
      </c>
      <c r="D1205" s="106">
        <v>2</v>
      </c>
      <c r="E1205" s="107" t="s">
        <v>651</v>
      </c>
      <c r="F1205" s="108" t="s">
        <v>364</v>
      </c>
      <c r="G1205" s="109">
        <f t="shared" si="997"/>
        <v>12.5</v>
      </c>
      <c r="H1205" s="109">
        <f t="shared" si="998"/>
        <v>7.18</v>
      </c>
      <c r="I1205" s="109">
        <f t="shared" si="999"/>
        <v>0</v>
      </c>
      <c r="J1205" s="239">
        <f t="shared" si="1000"/>
        <v>171.8</v>
      </c>
      <c r="K1205" s="109">
        <f t="shared" si="1001"/>
        <v>0</v>
      </c>
      <c r="L1205" s="109">
        <f t="shared" si="1002"/>
        <v>191.48</v>
      </c>
      <c r="M1205" s="109">
        <f t="shared" si="1003"/>
        <v>20.36</v>
      </c>
      <c r="N1205" s="109">
        <f t="shared" si="1004"/>
        <v>100</v>
      </c>
      <c r="O1205" s="109">
        <f t="shared" si="1005"/>
        <v>30</v>
      </c>
      <c r="P1205" s="109">
        <f t="shared" si="1006"/>
        <v>31.9</v>
      </c>
      <c r="Q1205" s="109">
        <f t="shared" si="1007"/>
        <v>37</v>
      </c>
      <c r="R1205" s="109">
        <f t="shared" si="1008"/>
        <v>42.92</v>
      </c>
      <c r="S1205" s="109">
        <f t="shared" si="1009"/>
        <v>40</v>
      </c>
      <c r="T1205" s="109">
        <f t="shared" si="1010"/>
        <v>0</v>
      </c>
      <c r="U1205" s="109">
        <f t="shared" si="1011"/>
        <v>0</v>
      </c>
      <c r="V1205" s="109">
        <f t="shared" si="1012"/>
        <v>8.34</v>
      </c>
      <c r="W1205" s="109">
        <f t="shared" si="1013"/>
        <v>502</v>
      </c>
      <c r="X1205" s="112"/>
      <c r="Y1205" s="112"/>
    </row>
    <row r="1206" spans="1:51" s="262" customFormat="1">
      <c r="A1206" s="179">
        <v>998</v>
      </c>
      <c r="B1206" s="106"/>
      <c r="C1206" s="106">
        <v>1</v>
      </c>
      <c r="D1206" s="106">
        <v>1</v>
      </c>
      <c r="E1206" s="107" t="s">
        <v>161</v>
      </c>
      <c r="F1206" s="108" t="s">
        <v>1909</v>
      </c>
      <c r="G1206" s="109">
        <f>VLOOKUP(E1206,REMU,3,0)</f>
        <v>50</v>
      </c>
      <c r="H1206" s="109">
        <f>VLOOKUP(E1206,REMU,4,0)</f>
        <v>23.41</v>
      </c>
      <c r="I1206" s="109">
        <f>VLOOKUP(E1206,REMU,8,0)</f>
        <v>0</v>
      </c>
      <c r="J1206" s="239">
        <f>VLOOKUP(E1206,REMU,7,0)</f>
        <v>492.53</v>
      </c>
      <c r="K1206" s="109">
        <f>VLOOKUP(E1206,REMU,10,0)</f>
        <v>5</v>
      </c>
      <c r="L1206" s="109">
        <f>SUM(G1206:K1206)</f>
        <v>570.94000000000005</v>
      </c>
      <c r="M1206" s="109">
        <f>VLOOKUP(E1206,REMU,12,0)</f>
        <v>69.180000000000007</v>
      </c>
      <c r="N1206" s="109">
        <f>VLOOKUP(E1206,REMU,13,0)</f>
        <v>100</v>
      </c>
      <c r="O1206" s="109">
        <f>VLOOKUP(E1206,REMU,19,0)</f>
        <v>105</v>
      </c>
      <c r="P1206" s="109">
        <f>VLOOKUP(E1206,REMU,16,0)</f>
        <v>94.43</v>
      </c>
      <c r="Q1206" s="109">
        <f>VLOOKUP(E1206,REMU,17,0)</f>
        <v>109.54</v>
      </c>
      <c r="R1206" s="109">
        <f>VLOOKUP(E1206,REMU,18,0)</f>
        <v>127.06</v>
      </c>
      <c r="S1206" s="109">
        <f>VLOOKUP(E1206,DSUP,2,FALSE)</f>
        <v>180</v>
      </c>
      <c r="T1206" s="109">
        <f>IF(F1206="VACANTE",0,VLOOKUP(F1206,HOMO,8,0))</f>
        <v>0</v>
      </c>
      <c r="U1206" s="109">
        <f>IF(F1206="VACANTE",0,VLOOKUP(F1206,HOMO,9,0))</f>
        <v>0</v>
      </c>
      <c r="V1206" s="109">
        <f t="shared" si="1012"/>
        <v>651.85</v>
      </c>
      <c r="W1206" s="109">
        <f>+L1206+SUM(M1206:V1206)</f>
        <v>2008</v>
      </c>
      <c r="X1206" s="112"/>
      <c r="Y1206" s="112"/>
      <c r="AY1206" s="271"/>
    </row>
    <row r="1207" spans="1:51" s="262" customFormat="1">
      <c r="A1207" s="179">
        <v>852</v>
      </c>
      <c r="B1207" s="106"/>
      <c r="C1207" s="106">
        <v>1</v>
      </c>
      <c r="D1207" s="106">
        <v>1</v>
      </c>
      <c r="E1207" s="107" t="s">
        <v>161</v>
      </c>
      <c r="F1207" s="108" t="s">
        <v>80</v>
      </c>
      <c r="G1207" s="109">
        <f t="shared" si="997"/>
        <v>50</v>
      </c>
      <c r="H1207" s="109">
        <f t="shared" si="998"/>
        <v>23.41</v>
      </c>
      <c r="I1207" s="109">
        <f t="shared" si="999"/>
        <v>0</v>
      </c>
      <c r="J1207" s="239">
        <f t="shared" si="1000"/>
        <v>492.53</v>
      </c>
      <c r="K1207" s="109">
        <f t="shared" si="1001"/>
        <v>5</v>
      </c>
      <c r="L1207" s="109">
        <f t="shared" si="1002"/>
        <v>570.94000000000005</v>
      </c>
      <c r="M1207" s="109">
        <f t="shared" si="1003"/>
        <v>69.180000000000007</v>
      </c>
      <c r="N1207" s="109">
        <f t="shared" si="1004"/>
        <v>100</v>
      </c>
      <c r="O1207" s="109">
        <f t="shared" si="1005"/>
        <v>105</v>
      </c>
      <c r="P1207" s="109">
        <f t="shared" si="1006"/>
        <v>94.43</v>
      </c>
      <c r="Q1207" s="109">
        <f t="shared" si="1007"/>
        <v>109.54</v>
      </c>
      <c r="R1207" s="109">
        <f t="shared" si="1008"/>
        <v>127.06</v>
      </c>
      <c r="S1207" s="109">
        <f t="shared" si="1009"/>
        <v>180</v>
      </c>
      <c r="T1207" s="109">
        <f t="shared" si="1010"/>
        <v>0</v>
      </c>
      <c r="U1207" s="109">
        <f t="shared" si="1011"/>
        <v>280</v>
      </c>
      <c r="V1207" s="109">
        <f t="shared" si="1012"/>
        <v>371.85</v>
      </c>
      <c r="W1207" s="109">
        <f t="shared" si="1013"/>
        <v>2008</v>
      </c>
      <c r="X1207" s="112"/>
      <c r="Y1207" s="112"/>
    </row>
    <row r="1208" spans="1:51" s="262" customFormat="1">
      <c r="A1208" s="179">
        <v>999</v>
      </c>
      <c r="B1208" s="106"/>
      <c r="C1208" s="106">
        <v>1</v>
      </c>
      <c r="D1208" s="106">
        <v>1</v>
      </c>
      <c r="E1208" s="107" t="s">
        <v>161</v>
      </c>
      <c r="F1208" s="108" t="s">
        <v>1300</v>
      </c>
      <c r="G1208" s="109">
        <f t="shared" si="997"/>
        <v>50</v>
      </c>
      <c r="H1208" s="109">
        <f t="shared" si="998"/>
        <v>23.41</v>
      </c>
      <c r="I1208" s="109">
        <f t="shared" si="999"/>
        <v>0</v>
      </c>
      <c r="J1208" s="239">
        <f t="shared" si="1000"/>
        <v>492.53</v>
      </c>
      <c r="K1208" s="109">
        <f t="shared" si="1001"/>
        <v>5</v>
      </c>
      <c r="L1208" s="109">
        <f t="shared" si="1002"/>
        <v>570.94000000000005</v>
      </c>
      <c r="M1208" s="109">
        <f t="shared" si="1003"/>
        <v>69.180000000000007</v>
      </c>
      <c r="N1208" s="109">
        <f t="shared" si="1004"/>
        <v>100</v>
      </c>
      <c r="O1208" s="109">
        <f t="shared" si="1005"/>
        <v>105</v>
      </c>
      <c r="P1208" s="109">
        <f t="shared" si="1006"/>
        <v>94.43</v>
      </c>
      <c r="Q1208" s="109">
        <f t="shared" si="1007"/>
        <v>109.54</v>
      </c>
      <c r="R1208" s="109">
        <f t="shared" si="1008"/>
        <v>127.06</v>
      </c>
      <c r="S1208" s="109">
        <f t="shared" si="1009"/>
        <v>180</v>
      </c>
      <c r="T1208" s="109">
        <f t="shared" si="1010"/>
        <v>0</v>
      </c>
      <c r="U1208" s="109">
        <f t="shared" si="1011"/>
        <v>0</v>
      </c>
      <c r="V1208" s="109">
        <f t="shared" si="1012"/>
        <v>651.85</v>
      </c>
      <c r="W1208" s="109">
        <f t="shared" si="1013"/>
        <v>2008</v>
      </c>
      <c r="X1208" s="112"/>
      <c r="Y1208" s="112"/>
    </row>
    <row r="1209" spans="1:51" s="262" customFormat="1">
      <c r="A1209" s="180">
        <v>19</v>
      </c>
      <c r="B1209" s="110"/>
      <c r="C1209" s="106">
        <v>1</v>
      </c>
      <c r="D1209" s="106">
        <v>1</v>
      </c>
      <c r="E1209" s="107" t="s">
        <v>164</v>
      </c>
      <c r="F1209" s="108" t="s">
        <v>1880</v>
      </c>
      <c r="G1209" s="109">
        <f t="shared" si="997"/>
        <v>50</v>
      </c>
      <c r="H1209" s="109">
        <f t="shared" si="998"/>
        <v>28.15</v>
      </c>
      <c r="I1209" s="109">
        <f t="shared" si="999"/>
        <v>0</v>
      </c>
      <c r="J1209" s="239">
        <f t="shared" si="1000"/>
        <v>680.79</v>
      </c>
      <c r="K1209" s="109">
        <f t="shared" si="1001"/>
        <v>5</v>
      </c>
      <c r="L1209" s="109">
        <f t="shared" si="1002"/>
        <v>763.94</v>
      </c>
      <c r="M1209" s="109">
        <f t="shared" si="1003"/>
        <v>81.39</v>
      </c>
      <c r="N1209" s="109">
        <f t="shared" si="1004"/>
        <v>100</v>
      </c>
      <c r="O1209" s="109">
        <f t="shared" si="1005"/>
        <v>105</v>
      </c>
      <c r="P1209" s="109">
        <f t="shared" si="1006"/>
        <v>127.26</v>
      </c>
      <c r="Q1209" s="109">
        <f t="shared" si="1007"/>
        <v>147.62</v>
      </c>
      <c r="R1209" s="109">
        <f t="shared" si="1008"/>
        <v>171.24</v>
      </c>
      <c r="S1209" s="109">
        <f t="shared" si="1009"/>
        <v>180</v>
      </c>
      <c r="T1209" s="109">
        <f>IF(F1209="VACANTE",0,VLOOKUP(F1209,HOMO,8,0))</f>
        <v>0</v>
      </c>
      <c r="U1209" s="109">
        <f>IF(F1209="VACANTE",0,VLOOKUP(F1209,HOMO,9,0))</f>
        <v>0</v>
      </c>
      <c r="V1209" s="109">
        <f t="shared" si="1012"/>
        <v>331.55</v>
      </c>
      <c r="W1209" s="109">
        <f t="shared" si="1013"/>
        <v>2008</v>
      </c>
      <c r="X1209" s="112"/>
      <c r="Y1209" s="112"/>
    </row>
    <row r="1210" spans="1:51" s="262" customFormat="1">
      <c r="A1210" s="179">
        <v>929</v>
      </c>
      <c r="B1210" s="106"/>
      <c r="C1210" s="106">
        <v>1</v>
      </c>
      <c r="D1210" s="106">
        <v>1</v>
      </c>
      <c r="E1210" s="107" t="s">
        <v>156</v>
      </c>
      <c r="F1210" s="108" t="s">
        <v>428</v>
      </c>
      <c r="G1210" s="109">
        <f t="shared" si="997"/>
        <v>50</v>
      </c>
      <c r="H1210" s="109">
        <f t="shared" si="998"/>
        <v>48.24</v>
      </c>
      <c r="I1210" s="109">
        <f t="shared" si="999"/>
        <v>0</v>
      </c>
      <c r="J1210" s="239">
        <f t="shared" si="1000"/>
        <v>924.69</v>
      </c>
      <c r="K1210" s="109">
        <f t="shared" si="1001"/>
        <v>5</v>
      </c>
      <c r="L1210" s="109">
        <f t="shared" si="1002"/>
        <v>1027.93</v>
      </c>
      <c r="M1210" s="109">
        <f t="shared" si="1003"/>
        <v>112.65</v>
      </c>
      <c r="N1210" s="109">
        <f t="shared" si="1004"/>
        <v>100</v>
      </c>
      <c r="O1210" s="109">
        <f t="shared" si="1005"/>
        <v>120</v>
      </c>
      <c r="P1210" s="109">
        <f t="shared" si="1006"/>
        <v>174.5</v>
      </c>
      <c r="Q1210" s="109">
        <f t="shared" si="1007"/>
        <v>202.42</v>
      </c>
      <c r="R1210" s="109">
        <f t="shared" si="1008"/>
        <v>234.81</v>
      </c>
      <c r="S1210" s="109">
        <f t="shared" si="1009"/>
        <v>250</v>
      </c>
      <c r="T1210" s="109">
        <f t="shared" si="1010"/>
        <v>630.28</v>
      </c>
      <c r="U1210" s="109">
        <f t="shared" si="1011"/>
        <v>1200</v>
      </c>
      <c r="V1210" s="109">
        <f t="shared" si="1012"/>
        <v>2654.73</v>
      </c>
      <c r="W1210" s="109">
        <f t="shared" si="1013"/>
        <v>6707.32</v>
      </c>
      <c r="X1210" s="112"/>
      <c r="Y1210" s="112"/>
    </row>
    <row r="1211" spans="1:51" s="262" customFormat="1">
      <c r="A1211" s="179">
        <v>2</v>
      </c>
      <c r="B1211" s="106"/>
      <c r="C1211" s="106">
        <v>1</v>
      </c>
      <c r="D1211" s="106">
        <v>1</v>
      </c>
      <c r="E1211" s="107" t="s">
        <v>156</v>
      </c>
      <c r="F1211" s="108" t="s">
        <v>806</v>
      </c>
      <c r="G1211" s="109">
        <f t="shared" si="997"/>
        <v>50</v>
      </c>
      <c r="H1211" s="109">
        <f t="shared" si="998"/>
        <v>48.24</v>
      </c>
      <c r="I1211" s="109">
        <f t="shared" si="999"/>
        <v>0</v>
      </c>
      <c r="J1211" s="239">
        <f t="shared" si="1000"/>
        <v>924.69</v>
      </c>
      <c r="K1211" s="109">
        <f t="shared" si="1001"/>
        <v>5</v>
      </c>
      <c r="L1211" s="109">
        <f t="shared" si="1002"/>
        <v>1027.93</v>
      </c>
      <c r="M1211" s="109">
        <f t="shared" si="1003"/>
        <v>112.65</v>
      </c>
      <c r="N1211" s="109">
        <f t="shared" si="1004"/>
        <v>100</v>
      </c>
      <c r="O1211" s="109">
        <f t="shared" si="1005"/>
        <v>120</v>
      </c>
      <c r="P1211" s="109">
        <f t="shared" si="1006"/>
        <v>174.5</v>
      </c>
      <c r="Q1211" s="109">
        <f t="shared" si="1007"/>
        <v>202.42</v>
      </c>
      <c r="R1211" s="109">
        <f t="shared" si="1008"/>
        <v>234.81</v>
      </c>
      <c r="S1211" s="109">
        <f t="shared" si="1009"/>
        <v>250</v>
      </c>
      <c r="T1211" s="109">
        <f t="shared" si="1010"/>
        <v>645.52</v>
      </c>
      <c r="U1211" s="109">
        <f t="shared" si="1011"/>
        <v>1200</v>
      </c>
      <c r="V1211" s="109">
        <f t="shared" si="1012"/>
        <v>2639.49</v>
      </c>
      <c r="W1211" s="109">
        <f t="shared" si="1013"/>
        <v>6707.32</v>
      </c>
      <c r="X1211" s="112"/>
      <c r="Y1211" s="112"/>
    </row>
    <row r="1212" spans="1:51" s="262" customFormat="1">
      <c r="A1212" s="179">
        <v>840</v>
      </c>
      <c r="B1212" s="106"/>
      <c r="C1212" s="106">
        <v>1</v>
      </c>
      <c r="D1212" s="106">
        <v>1</v>
      </c>
      <c r="E1212" s="107" t="s">
        <v>156</v>
      </c>
      <c r="F1212" s="108" t="s">
        <v>429</v>
      </c>
      <c r="G1212" s="109">
        <f t="shared" si="997"/>
        <v>50</v>
      </c>
      <c r="H1212" s="109">
        <f t="shared" si="998"/>
        <v>48.24</v>
      </c>
      <c r="I1212" s="109">
        <f t="shared" si="999"/>
        <v>0</v>
      </c>
      <c r="J1212" s="239">
        <f t="shared" si="1000"/>
        <v>924.69</v>
      </c>
      <c r="K1212" s="109">
        <f t="shared" si="1001"/>
        <v>5</v>
      </c>
      <c r="L1212" s="109">
        <f t="shared" si="1002"/>
        <v>1027.93</v>
      </c>
      <c r="M1212" s="109">
        <f t="shared" si="1003"/>
        <v>112.65</v>
      </c>
      <c r="N1212" s="109">
        <f t="shared" si="1004"/>
        <v>100</v>
      </c>
      <c r="O1212" s="109">
        <f t="shared" si="1005"/>
        <v>120</v>
      </c>
      <c r="P1212" s="109">
        <f t="shared" si="1006"/>
        <v>174.5</v>
      </c>
      <c r="Q1212" s="109">
        <f t="shared" si="1007"/>
        <v>202.42</v>
      </c>
      <c r="R1212" s="109">
        <f t="shared" si="1008"/>
        <v>234.81</v>
      </c>
      <c r="S1212" s="109">
        <f t="shared" si="1009"/>
        <v>250</v>
      </c>
      <c r="T1212" s="109">
        <f t="shared" si="1010"/>
        <v>630.28</v>
      </c>
      <c r="U1212" s="109">
        <f t="shared" si="1011"/>
        <v>1200</v>
      </c>
      <c r="V1212" s="109">
        <f t="shared" si="1012"/>
        <v>2654.73</v>
      </c>
      <c r="W1212" s="109">
        <f t="shared" si="1013"/>
        <v>6707.32</v>
      </c>
      <c r="X1212" s="112"/>
      <c r="Y1212" s="112"/>
    </row>
    <row r="1213" spans="1:51" s="262" customFormat="1">
      <c r="A1213" s="179"/>
      <c r="B1213" s="108"/>
      <c r="C1213" s="106">
        <f>SUM(C1190:C1212)</f>
        <v>23</v>
      </c>
      <c r="D1213" s="106">
        <f>COUNTIF(D1190:D1212,"1")</f>
        <v>20</v>
      </c>
      <c r="E1213" s="106"/>
      <c r="F1213" s="106" t="s">
        <v>545</v>
      </c>
      <c r="G1213" s="239">
        <f t="shared" ref="G1213:L1213" si="1030">SUM(G1190:G1212)</f>
        <v>1012.5</v>
      </c>
      <c r="H1213" s="239">
        <f t="shared" si="1030"/>
        <v>703.19</v>
      </c>
      <c r="I1213" s="239">
        <f t="shared" si="1030"/>
        <v>0</v>
      </c>
      <c r="J1213" s="239">
        <f t="shared" si="1030"/>
        <v>14321.54</v>
      </c>
      <c r="K1213" s="239">
        <f t="shared" si="1030"/>
        <v>90</v>
      </c>
      <c r="L1213" s="239">
        <f t="shared" si="1030"/>
        <v>16127.23</v>
      </c>
      <c r="M1213" s="239">
        <f t="shared" ref="M1213:W1213" si="1031">SUM(M1190:M1212)</f>
        <v>1803.02</v>
      </c>
      <c r="N1213" s="239">
        <f t="shared" si="1031"/>
        <v>2300</v>
      </c>
      <c r="O1213" s="239">
        <f t="shared" si="1031"/>
        <v>2145</v>
      </c>
      <c r="P1213" s="239">
        <f t="shared" si="1031"/>
        <v>2707.02</v>
      </c>
      <c r="Q1213" s="239">
        <f t="shared" si="1031"/>
        <v>3140.17</v>
      </c>
      <c r="R1213" s="239">
        <f t="shared" si="1031"/>
        <v>3642.56</v>
      </c>
      <c r="S1213" s="239">
        <f t="shared" si="1031"/>
        <v>4130</v>
      </c>
      <c r="T1213" s="239">
        <f t="shared" si="1031"/>
        <v>3260.78</v>
      </c>
      <c r="U1213" s="239">
        <f t="shared" si="1031"/>
        <v>7780</v>
      </c>
      <c r="V1213" s="239">
        <f t="shared" si="1031"/>
        <v>23122.82</v>
      </c>
      <c r="W1213" s="239">
        <f t="shared" si="1031"/>
        <v>70158.600000000006</v>
      </c>
      <c r="X1213" s="112"/>
      <c r="Y1213" s="112"/>
    </row>
    <row r="1214" spans="1:51" s="226" customFormat="1" ht="18.75">
      <c r="A1214" s="295" t="s">
        <v>674</v>
      </c>
      <c r="B1214" s="241"/>
      <c r="C1214" s="244"/>
      <c r="D1214" s="244"/>
      <c r="E1214" s="244"/>
      <c r="F1214" s="241"/>
      <c r="G1214" s="248"/>
      <c r="H1214" s="246"/>
      <c r="I1214" s="246"/>
      <c r="J1214" s="247"/>
      <c r="K1214" s="248"/>
      <c r="L1214" s="248"/>
      <c r="M1214" s="248"/>
      <c r="N1214" s="248"/>
      <c r="O1214" s="248"/>
      <c r="P1214" s="248"/>
      <c r="Q1214" s="248"/>
      <c r="R1214" s="248"/>
      <c r="S1214" s="248"/>
      <c r="T1214" s="248"/>
      <c r="U1214" s="248"/>
      <c r="V1214" s="248"/>
      <c r="W1214" s="301"/>
      <c r="X1214" s="112"/>
      <c r="Y1214" s="112"/>
    </row>
    <row r="1215" spans="1:51" s="262" customFormat="1">
      <c r="A1215" s="330" t="s">
        <v>236</v>
      </c>
      <c r="B1215" s="254"/>
      <c r="C1215" s="254" t="s">
        <v>153</v>
      </c>
      <c r="D1215" s="255" t="s">
        <v>538</v>
      </c>
      <c r="E1215" s="254" t="s">
        <v>22</v>
      </c>
      <c r="F1215" s="254" t="s">
        <v>154</v>
      </c>
      <c r="G1215" s="303" t="s">
        <v>503</v>
      </c>
      <c r="H1215" s="303" t="s">
        <v>505</v>
      </c>
      <c r="I1215" s="303" t="s">
        <v>535</v>
      </c>
      <c r="J1215" s="303" t="s">
        <v>507</v>
      </c>
      <c r="K1215" s="304" t="s">
        <v>509</v>
      </c>
      <c r="L1215" s="303" t="s">
        <v>511</v>
      </c>
      <c r="M1215" s="303" t="s">
        <v>514</v>
      </c>
      <c r="N1215" s="304" t="s">
        <v>669</v>
      </c>
      <c r="O1215" s="304" t="s">
        <v>603</v>
      </c>
      <c r="P1215" s="303" t="s">
        <v>518</v>
      </c>
      <c r="Q1215" s="303" t="s">
        <v>517</v>
      </c>
      <c r="R1215" s="303" t="s">
        <v>528</v>
      </c>
      <c r="S1215" s="304" t="s">
        <v>485</v>
      </c>
      <c r="T1215" s="303" t="s">
        <v>1785</v>
      </c>
      <c r="U1215" s="303" t="s">
        <v>1787</v>
      </c>
      <c r="V1215" s="303" t="s">
        <v>1788</v>
      </c>
      <c r="W1215" s="303" t="s">
        <v>532</v>
      </c>
      <c r="X1215" s="112"/>
      <c r="Y1215" s="112"/>
    </row>
    <row r="1216" spans="1:51" s="262" customFormat="1">
      <c r="A1216" s="331" t="s">
        <v>155</v>
      </c>
      <c r="B1216" s="329"/>
      <c r="C1216" s="329" t="s">
        <v>540</v>
      </c>
      <c r="D1216" s="256" t="s">
        <v>539</v>
      </c>
      <c r="E1216" s="329" t="s">
        <v>21</v>
      </c>
      <c r="F1216" s="329"/>
      <c r="G1216" s="328" t="s">
        <v>504</v>
      </c>
      <c r="H1216" s="328" t="s">
        <v>506</v>
      </c>
      <c r="I1216" s="328" t="s">
        <v>537</v>
      </c>
      <c r="J1216" s="328" t="s">
        <v>508</v>
      </c>
      <c r="K1216" s="306" t="s">
        <v>510</v>
      </c>
      <c r="L1216" s="328"/>
      <c r="M1216" s="328"/>
      <c r="N1216" s="306" t="s">
        <v>670</v>
      </c>
      <c r="O1216" s="308" t="s">
        <v>611</v>
      </c>
      <c r="P1216" s="328" t="s">
        <v>519</v>
      </c>
      <c r="Q1216" s="328" t="s">
        <v>530</v>
      </c>
      <c r="R1216" s="328" t="s">
        <v>529</v>
      </c>
      <c r="S1216" s="308" t="s">
        <v>565</v>
      </c>
      <c r="T1216" s="309" t="s">
        <v>1786</v>
      </c>
      <c r="U1216" s="309" t="s">
        <v>377</v>
      </c>
      <c r="V1216" s="309" t="s">
        <v>377</v>
      </c>
      <c r="W1216" s="328" t="s">
        <v>531</v>
      </c>
      <c r="X1216" s="112"/>
      <c r="Y1216" s="112"/>
    </row>
    <row r="1217" spans="1:25" s="262" customFormat="1">
      <c r="A1217" s="179"/>
      <c r="B1217" s="108"/>
      <c r="C1217" s="106"/>
      <c r="D1217" s="106"/>
      <c r="E1217" s="107" t="s">
        <v>533</v>
      </c>
      <c r="F1217" s="108"/>
      <c r="G1217" s="239"/>
      <c r="H1217" s="258"/>
      <c r="I1217" s="258"/>
      <c r="J1217" s="239"/>
      <c r="K1217" s="239"/>
      <c r="L1217" s="239"/>
      <c r="M1217" s="239"/>
      <c r="N1217" s="239"/>
      <c r="O1217" s="239"/>
      <c r="P1217" s="239"/>
      <c r="Q1217" s="239"/>
      <c r="R1217" s="239"/>
      <c r="S1217" s="239"/>
      <c r="T1217" s="239"/>
      <c r="U1217" s="239"/>
      <c r="V1217" s="239"/>
      <c r="W1217" s="239"/>
      <c r="X1217" s="112"/>
      <c r="Y1217" s="112"/>
    </row>
    <row r="1218" spans="1:25" s="262" customFormat="1">
      <c r="A1218" s="179">
        <v>739</v>
      </c>
      <c r="B1218" s="106"/>
      <c r="C1218" s="106">
        <v>1</v>
      </c>
      <c r="D1218" s="106">
        <v>1</v>
      </c>
      <c r="E1218" s="107" t="s">
        <v>156</v>
      </c>
      <c r="F1218" s="108" t="s">
        <v>785</v>
      </c>
      <c r="G1218" s="109">
        <f t="shared" ref="G1218:G1229" si="1032">VLOOKUP(E1218,REMU,3,0)</f>
        <v>50</v>
      </c>
      <c r="H1218" s="109">
        <f t="shared" ref="H1218:H1229" si="1033">VLOOKUP(E1218,REMU,4,0)</f>
        <v>48.24</v>
      </c>
      <c r="I1218" s="109">
        <f t="shared" ref="I1218:I1229" si="1034">VLOOKUP(E1218,REMU,8,0)</f>
        <v>0</v>
      </c>
      <c r="J1218" s="239">
        <f t="shared" ref="J1218:J1229" si="1035">VLOOKUP(E1218,REMU,7,0)</f>
        <v>924.69</v>
      </c>
      <c r="K1218" s="109">
        <f t="shared" ref="K1218:K1229" si="1036">VLOOKUP(E1218,REMU,10,0)</f>
        <v>5</v>
      </c>
      <c r="L1218" s="109">
        <f t="shared" ref="L1218:L1229" si="1037">SUM(G1218:K1218)</f>
        <v>1027.93</v>
      </c>
      <c r="M1218" s="109">
        <f t="shared" ref="M1218:M1229" si="1038">VLOOKUP(E1218,REMU,12,0)</f>
        <v>112.65</v>
      </c>
      <c r="N1218" s="109">
        <f t="shared" ref="N1218:N1229" si="1039">VLOOKUP(E1218,REMU,13,0)</f>
        <v>100</v>
      </c>
      <c r="O1218" s="109">
        <f t="shared" ref="O1218:O1229" si="1040">VLOOKUP(E1218,REMU,19,0)</f>
        <v>120</v>
      </c>
      <c r="P1218" s="109">
        <f t="shared" ref="P1218:P1229" si="1041">VLOOKUP(E1218,REMU,16,0)</f>
        <v>174.5</v>
      </c>
      <c r="Q1218" s="109">
        <f t="shared" ref="Q1218:Q1229" si="1042">VLOOKUP(E1218,REMU,17,0)</f>
        <v>202.42</v>
      </c>
      <c r="R1218" s="109">
        <f t="shared" ref="R1218:R1229" si="1043">VLOOKUP(E1218,REMU,18,0)</f>
        <v>234.81</v>
      </c>
      <c r="S1218" s="109">
        <f t="shared" ref="S1218:S1229" si="1044">VLOOKUP(E1218,DSUP,2,FALSE)</f>
        <v>250</v>
      </c>
      <c r="T1218" s="109">
        <f t="shared" ref="T1218:T1229" si="1045">IF(F1218="VACANTE",0,VLOOKUP(F1218,HOMO,8,0))</f>
        <v>240.9</v>
      </c>
      <c r="U1218" s="109">
        <f t="shared" ref="U1218:U1229" si="1046">IF(F1218="VACANTE",0,VLOOKUP(F1218,HOMO,9,0))</f>
        <v>580</v>
      </c>
      <c r="V1218" s="109">
        <f t="shared" ref="V1218:V1229" si="1047">+IF(D1218=0,0,(VLOOKUP(E1218,CATE,2,0)-L1218-SUM(M1218:U1218)))</f>
        <v>3664.11</v>
      </c>
      <c r="W1218" s="109">
        <f t="shared" ref="W1218:W1229" si="1048">+L1218+SUM(M1218:V1218)</f>
        <v>6707.32</v>
      </c>
      <c r="X1218" s="112"/>
      <c r="Y1218" s="112"/>
    </row>
    <row r="1219" spans="1:25" s="262" customFormat="1">
      <c r="A1219" s="179">
        <v>861</v>
      </c>
      <c r="B1219" s="106"/>
      <c r="C1219" s="106">
        <v>1</v>
      </c>
      <c r="D1219" s="106">
        <v>1</v>
      </c>
      <c r="E1219" s="107" t="s">
        <v>161</v>
      </c>
      <c r="F1219" s="108" t="s">
        <v>1286</v>
      </c>
      <c r="G1219" s="109">
        <f t="shared" si="1032"/>
        <v>50</v>
      </c>
      <c r="H1219" s="109">
        <f t="shared" si="1033"/>
        <v>23.41</v>
      </c>
      <c r="I1219" s="109">
        <f t="shared" si="1034"/>
        <v>0</v>
      </c>
      <c r="J1219" s="239">
        <f t="shared" si="1035"/>
        <v>492.53</v>
      </c>
      <c r="K1219" s="109">
        <f t="shared" si="1036"/>
        <v>5</v>
      </c>
      <c r="L1219" s="109">
        <f t="shared" si="1037"/>
        <v>570.94000000000005</v>
      </c>
      <c r="M1219" s="109">
        <f t="shared" si="1038"/>
        <v>69.180000000000007</v>
      </c>
      <c r="N1219" s="109">
        <f t="shared" si="1039"/>
        <v>100</v>
      </c>
      <c r="O1219" s="109">
        <f t="shared" si="1040"/>
        <v>105</v>
      </c>
      <c r="P1219" s="109">
        <f t="shared" si="1041"/>
        <v>94.43</v>
      </c>
      <c r="Q1219" s="109">
        <f t="shared" si="1042"/>
        <v>109.54</v>
      </c>
      <c r="R1219" s="109">
        <f t="shared" si="1043"/>
        <v>127.06</v>
      </c>
      <c r="S1219" s="109">
        <f t="shared" si="1044"/>
        <v>180</v>
      </c>
      <c r="T1219" s="109">
        <f t="shared" si="1045"/>
        <v>0</v>
      </c>
      <c r="U1219" s="109">
        <f t="shared" si="1046"/>
        <v>280</v>
      </c>
      <c r="V1219" s="109">
        <f t="shared" si="1047"/>
        <v>371.85</v>
      </c>
      <c r="W1219" s="109">
        <f t="shared" si="1048"/>
        <v>2008</v>
      </c>
      <c r="X1219" s="112"/>
      <c r="Y1219" s="112"/>
    </row>
    <row r="1220" spans="1:25" s="262" customFormat="1">
      <c r="A1220" s="179">
        <v>822</v>
      </c>
      <c r="B1220" s="106"/>
      <c r="C1220" s="106">
        <v>1</v>
      </c>
      <c r="D1220" s="106">
        <v>1</v>
      </c>
      <c r="E1220" s="107" t="s">
        <v>161</v>
      </c>
      <c r="F1220" s="108" t="s">
        <v>1301</v>
      </c>
      <c r="G1220" s="109">
        <f t="shared" si="1032"/>
        <v>50</v>
      </c>
      <c r="H1220" s="109">
        <f t="shared" si="1033"/>
        <v>23.41</v>
      </c>
      <c r="I1220" s="109">
        <f t="shared" si="1034"/>
        <v>0</v>
      </c>
      <c r="J1220" s="239">
        <f t="shared" si="1035"/>
        <v>492.53</v>
      </c>
      <c r="K1220" s="109">
        <f t="shared" si="1036"/>
        <v>5</v>
      </c>
      <c r="L1220" s="109">
        <f t="shared" si="1037"/>
        <v>570.94000000000005</v>
      </c>
      <c r="M1220" s="109">
        <f t="shared" si="1038"/>
        <v>69.180000000000007</v>
      </c>
      <c r="N1220" s="109">
        <f t="shared" si="1039"/>
        <v>100</v>
      </c>
      <c r="O1220" s="109">
        <f t="shared" si="1040"/>
        <v>105</v>
      </c>
      <c r="P1220" s="109">
        <f t="shared" si="1041"/>
        <v>94.43</v>
      </c>
      <c r="Q1220" s="109">
        <f t="shared" si="1042"/>
        <v>109.54</v>
      </c>
      <c r="R1220" s="109">
        <f t="shared" si="1043"/>
        <v>127.06</v>
      </c>
      <c r="S1220" s="109">
        <f t="shared" si="1044"/>
        <v>180</v>
      </c>
      <c r="T1220" s="109">
        <f t="shared" si="1045"/>
        <v>0</v>
      </c>
      <c r="U1220" s="109">
        <f t="shared" si="1046"/>
        <v>0</v>
      </c>
      <c r="V1220" s="109">
        <f t="shared" si="1047"/>
        <v>651.85</v>
      </c>
      <c r="W1220" s="109">
        <f t="shared" si="1048"/>
        <v>2008</v>
      </c>
      <c r="X1220" s="112"/>
      <c r="Y1220" s="112"/>
    </row>
    <row r="1221" spans="1:25" s="262" customFormat="1">
      <c r="A1221" s="180">
        <v>847</v>
      </c>
      <c r="B1221" s="110"/>
      <c r="C1221" s="106">
        <v>1</v>
      </c>
      <c r="D1221" s="106">
        <v>1</v>
      </c>
      <c r="E1221" s="107" t="s">
        <v>161</v>
      </c>
      <c r="F1221" s="111" t="s">
        <v>1302</v>
      </c>
      <c r="G1221" s="109">
        <f t="shared" si="1032"/>
        <v>50</v>
      </c>
      <c r="H1221" s="109">
        <f t="shared" si="1033"/>
        <v>23.41</v>
      </c>
      <c r="I1221" s="109">
        <f t="shared" si="1034"/>
        <v>0</v>
      </c>
      <c r="J1221" s="239">
        <f t="shared" si="1035"/>
        <v>492.53</v>
      </c>
      <c r="K1221" s="109">
        <f t="shared" si="1036"/>
        <v>5</v>
      </c>
      <c r="L1221" s="109">
        <f t="shared" si="1037"/>
        <v>570.94000000000005</v>
      </c>
      <c r="M1221" s="109">
        <f t="shared" si="1038"/>
        <v>69.180000000000007</v>
      </c>
      <c r="N1221" s="109">
        <f t="shared" si="1039"/>
        <v>100</v>
      </c>
      <c r="O1221" s="109">
        <f t="shared" si="1040"/>
        <v>105</v>
      </c>
      <c r="P1221" s="109">
        <f t="shared" si="1041"/>
        <v>94.43</v>
      </c>
      <c r="Q1221" s="109">
        <f t="shared" si="1042"/>
        <v>109.54</v>
      </c>
      <c r="R1221" s="109">
        <f t="shared" si="1043"/>
        <v>127.06</v>
      </c>
      <c r="S1221" s="109">
        <f t="shared" si="1044"/>
        <v>180</v>
      </c>
      <c r="T1221" s="109">
        <f t="shared" si="1045"/>
        <v>0</v>
      </c>
      <c r="U1221" s="109">
        <f t="shared" si="1046"/>
        <v>0</v>
      </c>
      <c r="V1221" s="109">
        <f t="shared" si="1047"/>
        <v>651.85</v>
      </c>
      <c r="W1221" s="109">
        <f t="shared" si="1048"/>
        <v>2008</v>
      </c>
      <c r="X1221" s="112"/>
      <c r="Y1221" s="112"/>
    </row>
    <row r="1222" spans="1:25" s="262" customFormat="1">
      <c r="A1222" s="180">
        <v>16</v>
      </c>
      <c r="B1222" s="110"/>
      <c r="C1222" s="106">
        <v>1</v>
      </c>
      <c r="D1222" s="106">
        <v>1</v>
      </c>
      <c r="E1222" s="107" t="s">
        <v>163</v>
      </c>
      <c r="F1222" s="108" t="s">
        <v>1221</v>
      </c>
      <c r="G1222" s="109">
        <f t="shared" si="1032"/>
        <v>50</v>
      </c>
      <c r="H1222" s="109">
        <f t="shared" si="1033"/>
        <v>39.31</v>
      </c>
      <c r="I1222" s="109">
        <f t="shared" si="1034"/>
        <v>0</v>
      </c>
      <c r="J1222" s="239">
        <f t="shared" si="1035"/>
        <v>785.63</v>
      </c>
      <c r="K1222" s="109">
        <f t="shared" si="1036"/>
        <v>5</v>
      </c>
      <c r="L1222" s="109">
        <f t="shared" si="1037"/>
        <v>879.94</v>
      </c>
      <c r="M1222" s="109">
        <f t="shared" si="1038"/>
        <v>95.75</v>
      </c>
      <c r="N1222" s="109">
        <f t="shared" si="1039"/>
        <v>100</v>
      </c>
      <c r="O1222" s="109">
        <f t="shared" si="1040"/>
        <v>110</v>
      </c>
      <c r="P1222" s="109">
        <f t="shared" si="1041"/>
        <v>148.12</v>
      </c>
      <c r="Q1222" s="109">
        <f t="shared" si="1042"/>
        <v>171.82</v>
      </c>
      <c r="R1222" s="109">
        <f t="shared" si="1043"/>
        <v>199.31</v>
      </c>
      <c r="S1222" s="109">
        <f t="shared" si="1044"/>
        <v>210</v>
      </c>
      <c r="T1222" s="109">
        <f t="shared" si="1045"/>
        <v>130.37</v>
      </c>
      <c r="U1222" s="109">
        <f t="shared" si="1046"/>
        <v>280</v>
      </c>
      <c r="V1222" s="109">
        <f t="shared" si="1047"/>
        <v>682.69</v>
      </c>
      <c r="W1222" s="109">
        <f t="shared" si="1048"/>
        <v>3008</v>
      </c>
      <c r="X1222" s="112"/>
      <c r="Y1222" s="112"/>
    </row>
    <row r="1223" spans="1:25" s="262" customFormat="1">
      <c r="A1223" s="179">
        <v>384</v>
      </c>
      <c r="B1223" s="106">
        <v>3127</v>
      </c>
      <c r="C1223" s="106">
        <v>1</v>
      </c>
      <c r="D1223" s="106">
        <v>1</v>
      </c>
      <c r="E1223" s="107" t="s">
        <v>161</v>
      </c>
      <c r="F1223" s="108" t="s">
        <v>1303</v>
      </c>
      <c r="G1223" s="109">
        <f t="shared" si="1032"/>
        <v>50</v>
      </c>
      <c r="H1223" s="109">
        <f t="shared" si="1033"/>
        <v>23.41</v>
      </c>
      <c r="I1223" s="109">
        <f t="shared" si="1034"/>
        <v>0</v>
      </c>
      <c r="J1223" s="239">
        <f t="shared" si="1035"/>
        <v>492.53</v>
      </c>
      <c r="K1223" s="109">
        <f t="shared" si="1036"/>
        <v>5</v>
      </c>
      <c r="L1223" s="109">
        <f t="shared" si="1037"/>
        <v>570.94000000000005</v>
      </c>
      <c r="M1223" s="109">
        <f t="shared" si="1038"/>
        <v>69.180000000000007</v>
      </c>
      <c r="N1223" s="109">
        <f t="shared" si="1039"/>
        <v>100</v>
      </c>
      <c r="O1223" s="109">
        <f t="shared" si="1040"/>
        <v>105</v>
      </c>
      <c r="P1223" s="109">
        <f t="shared" si="1041"/>
        <v>94.43</v>
      </c>
      <c r="Q1223" s="109">
        <f t="shared" si="1042"/>
        <v>109.54</v>
      </c>
      <c r="R1223" s="109">
        <f t="shared" si="1043"/>
        <v>127.06</v>
      </c>
      <c r="S1223" s="109">
        <f t="shared" si="1044"/>
        <v>180</v>
      </c>
      <c r="T1223" s="109">
        <f t="shared" si="1045"/>
        <v>0</v>
      </c>
      <c r="U1223" s="109">
        <f t="shared" si="1046"/>
        <v>0</v>
      </c>
      <c r="V1223" s="109">
        <f t="shared" si="1047"/>
        <v>651.85</v>
      </c>
      <c r="W1223" s="109">
        <f t="shared" si="1048"/>
        <v>2008</v>
      </c>
      <c r="X1223" s="112"/>
      <c r="Y1223" s="112"/>
    </row>
    <row r="1224" spans="1:25" s="262" customFormat="1">
      <c r="A1224" s="179">
        <v>747</v>
      </c>
      <c r="B1224" s="106"/>
      <c r="C1224" s="106">
        <v>1</v>
      </c>
      <c r="D1224" s="106">
        <v>0</v>
      </c>
      <c r="E1224" s="107" t="s">
        <v>644</v>
      </c>
      <c r="F1224" s="257" t="s">
        <v>364</v>
      </c>
      <c r="G1224" s="109">
        <f>VLOOKUP(E1224,REMU,3,0)</f>
        <v>25</v>
      </c>
      <c r="H1224" s="109">
        <f>VLOOKUP(E1224,REMU,4,0)</f>
        <v>14.37</v>
      </c>
      <c r="I1224" s="109">
        <f>VLOOKUP(E1224,REMU,8,0)</f>
        <v>0</v>
      </c>
      <c r="J1224" s="239">
        <f>VLOOKUP(E1224,REMU,7,0)</f>
        <v>343.6</v>
      </c>
      <c r="K1224" s="109">
        <f>VLOOKUP(E1224,REMU,10,0)</f>
        <v>0</v>
      </c>
      <c r="L1224" s="109">
        <f>SUM(G1224:K1224)</f>
        <v>382.97</v>
      </c>
      <c r="M1224" s="109">
        <f>VLOOKUP(E1224,REMU,12,0)</f>
        <v>40.700000000000003</v>
      </c>
      <c r="N1224" s="109">
        <f>VLOOKUP(E1224,REMU,13,0)</f>
        <v>100</v>
      </c>
      <c r="O1224" s="109">
        <f>VLOOKUP(E1224,REMU,19,0)</f>
        <v>30</v>
      </c>
      <c r="P1224" s="109">
        <f>VLOOKUP(E1224,REMU,16,0)</f>
        <v>63.79</v>
      </c>
      <c r="Q1224" s="109">
        <f>VLOOKUP(E1224,REMU,17,0)</f>
        <v>74</v>
      </c>
      <c r="R1224" s="109">
        <f>VLOOKUP(E1224,REMU,18,0)</f>
        <v>85.84</v>
      </c>
      <c r="S1224" s="109">
        <f>VLOOKUP(E1224,DSUP,2,FALSE)</f>
        <v>80</v>
      </c>
      <c r="T1224" s="109">
        <f>IF(F1224="VACANTE",0,VLOOKUP(F1224,HOMO,8,0))</f>
        <v>0</v>
      </c>
      <c r="U1224" s="109">
        <f>IF(F1224="VACANTE",0,VLOOKUP(F1224,HOMO,9,0))</f>
        <v>0</v>
      </c>
      <c r="V1224" s="109">
        <f t="shared" si="1047"/>
        <v>0</v>
      </c>
      <c r="W1224" s="109">
        <f>+L1224+SUM(M1224:V1224)</f>
        <v>857.3</v>
      </c>
      <c r="X1224" s="112"/>
      <c r="Y1224" s="112"/>
    </row>
    <row r="1225" spans="1:25" s="262" customFormat="1">
      <c r="A1225" s="179">
        <v>1005</v>
      </c>
      <c r="B1225" s="106"/>
      <c r="C1225" s="106">
        <v>1</v>
      </c>
      <c r="D1225" s="106">
        <v>2</v>
      </c>
      <c r="E1225" s="107" t="s">
        <v>161</v>
      </c>
      <c r="F1225" s="108" t="s">
        <v>364</v>
      </c>
      <c r="G1225" s="109">
        <f t="shared" si="1032"/>
        <v>50</v>
      </c>
      <c r="H1225" s="109">
        <f t="shared" si="1033"/>
        <v>23.41</v>
      </c>
      <c r="I1225" s="109">
        <f t="shared" si="1034"/>
        <v>0</v>
      </c>
      <c r="J1225" s="239">
        <f t="shared" si="1035"/>
        <v>492.53</v>
      </c>
      <c r="K1225" s="109">
        <f t="shared" si="1036"/>
        <v>5</v>
      </c>
      <c r="L1225" s="109">
        <f t="shared" si="1037"/>
        <v>570.94000000000005</v>
      </c>
      <c r="M1225" s="109">
        <f t="shared" si="1038"/>
        <v>69.180000000000007</v>
      </c>
      <c r="N1225" s="109">
        <f t="shared" si="1039"/>
        <v>100</v>
      </c>
      <c r="O1225" s="109">
        <f t="shared" si="1040"/>
        <v>105</v>
      </c>
      <c r="P1225" s="109">
        <f t="shared" si="1041"/>
        <v>94.43</v>
      </c>
      <c r="Q1225" s="109">
        <f t="shared" si="1042"/>
        <v>109.54</v>
      </c>
      <c r="R1225" s="109">
        <f t="shared" si="1043"/>
        <v>127.06</v>
      </c>
      <c r="S1225" s="109">
        <f t="shared" si="1044"/>
        <v>180</v>
      </c>
      <c r="T1225" s="109">
        <f t="shared" si="1045"/>
        <v>0</v>
      </c>
      <c r="U1225" s="109">
        <f t="shared" si="1046"/>
        <v>0</v>
      </c>
      <c r="V1225" s="109">
        <f t="shared" si="1047"/>
        <v>651.85</v>
      </c>
      <c r="W1225" s="109">
        <f t="shared" si="1048"/>
        <v>2008</v>
      </c>
      <c r="X1225" s="112"/>
      <c r="Y1225" s="112"/>
    </row>
    <row r="1226" spans="1:25" s="262" customFormat="1">
      <c r="A1226" s="179">
        <v>1006</v>
      </c>
      <c r="B1226" s="106"/>
      <c r="C1226" s="106">
        <v>1</v>
      </c>
      <c r="D1226" s="106">
        <v>0</v>
      </c>
      <c r="E1226" s="107" t="s">
        <v>644</v>
      </c>
      <c r="F1226" s="257" t="s">
        <v>364</v>
      </c>
      <c r="G1226" s="109">
        <f t="shared" si="1032"/>
        <v>25</v>
      </c>
      <c r="H1226" s="109">
        <f t="shared" si="1033"/>
        <v>14.37</v>
      </c>
      <c r="I1226" s="109">
        <f t="shared" si="1034"/>
        <v>0</v>
      </c>
      <c r="J1226" s="239">
        <f t="shared" si="1035"/>
        <v>343.6</v>
      </c>
      <c r="K1226" s="109">
        <f t="shared" si="1036"/>
        <v>0</v>
      </c>
      <c r="L1226" s="109">
        <f t="shared" si="1037"/>
        <v>382.97</v>
      </c>
      <c r="M1226" s="109">
        <f t="shared" si="1038"/>
        <v>40.700000000000003</v>
      </c>
      <c r="N1226" s="109">
        <f t="shared" si="1039"/>
        <v>100</v>
      </c>
      <c r="O1226" s="109">
        <f t="shared" si="1040"/>
        <v>30</v>
      </c>
      <c r="P1226" s="109">
        <f t="shared" si="1041"/>
        <v>63.79</v>
      </c>
      <c r="Q1226" s="109">
        <f t="shared" si="1042"/>
        <v>74</v>
      </c>
      <c r="R1226" s="109">
        <f t="shared" si="1043"/>
        <v>85.84</v>
      </c>
      <c r="S1226" s="109">
        <f t="shared" si="1044"/>
        <v>80</v>
      </c>
      <c r="T1226" s="109">
        <f t="shared" si="1045"/>
        <v>0</v>
      </c>
      <c r="U1226" s="109">
        <f t="shared" si="1046"/>
        <v>0</v>
      </c>
      <c r="V1226" s="109">
        <f t="shared" si="1047"/>
        <v>0</v>
      </c>
      <c r="W1226" s="109">
        <f t="shared" ref="W1226" si="1049">+L1226+SUM(M1226:V1226)</f>
        <v>857.3</v>
      </c>
      <c r="X1226" s="112"/>
      <c r="Y1226" s="112"/>
    </row>
    <row r="1227" spans="1:25" s="262" customFormat="1">
      <c r="A1227" s="179">
        <v>1007</v>
      </c>
      <c r="B1227" s="106"/>
      <c r="C1227" s="106">
        <v>1</v>
      </c>
      <c r="D1227" s="106">
        <v>2</v>
      </c>
      <c r="E1227" s="107" t="s">
        <v>161</v>
      </c>
      <c r="F1227" s="108" t="s">
        <v>364</v>
      </c>
      <c r="G1227" s="109">
        <f t="shared" si="1032"/>
        <v>50</v>
      </c>
      <c r="H1227" s="109">
        <f t="shared" si="1033"/>
        <v>23.41</v>
      </c>
      <c r="I1227" s="109">
        <f t="shared" si="1034"/>
        <v>0</v>
      </c>
      <c r="J1227" s="239">
        <f t="shared" si="1035"/>
        <v>492.53</v>
      </c>
      <c r="K1227" s="109">
        <f t="shared" si="1036"/>
        <v>5</v>
      </c>
      <c r="L1227" s="109">
        <f t="shared" si="1037"/>
        <v>570.94000000000005</v>
      </c>
      <c r="M1227" s="109">
        <f t="shared" si="1038"/>
        <v>69.180000000000007</v>
      </c>
      <c r="N1227" s="109">
        <f t="shared" si="1039"/>
        <v>100</v>
      </c>
      <c r="O1227" s="109">
        <f t="shared" si="1040"/>
        <v>105</v>
      </c>
      <c r="P1227" s="109">
        <f t="shared" si="1041"/>
        <v>94.43</v>
      </c>
      <c r="Q1227" s="109">
        <f t="shared" si="1042"/>
        <v>109.54</v>
      </c>
      <c r="R1227" s="109">
        <f t="shared" si="1043"/>
        <v>127.06</v>
      </c>
      <c r="S1227" s="109">
        <f t="shared" si="1044"/>
        <v>180</v>
      </c>
      <c r="T1227" s="109">
        <f t="shared" si="1045"/>
        <v>0</v>
      </c>
      <c r="U1227" s="109">
        <f t="shared" si="1046"/>
        <v>0</v>
      </c>
      <c r="V1227" s="109">
        <f t="shared" si="1047"/>
        <v>651.85</v>
      </c>
      <c r="W1227" s="109">
        <f t="shared" ref="W1227" si="1050">+L1227+SUM(M1227:V1227)</f>
        <v>2008</v>
      </c>
      <c r="X1227" s="112"/>
      <c r="Y1227" s="112"/>
    </row>
    <row r="1228" spans="1:25" s="262" customFormat="1">
      <c r="A1228" s="179">
        <v>1008</v>
      </c>
      <c r="B1228" s="106"/>
      <c r="C1228" s="106">
        <v>1</v>
      </c>
      <c r="D1228" s="106">
        <v>2</v>
      </c>
      <c r="E1228" s="107" t="s">
        <v>161</v>
      </c>
      <c r="F1228" s="108" t="s">
        <v>364</v>
      </c>
      <c r="G1228" s="109">
        <f t="shared" ref="G1228" si="1051">VLOOKUP(E1228,REMU,3,0)</f>
        <v>50</v>
      </c>
      <c r="H1228" s="109">
        <f t="shared" ref="H1228" si="1052">VLOOKUP(E1228,REMU,4,0)</f>
        <v>23.41</v>
      </c>
      <c r="I1228" s="109">
        <f t="shared" ref="I1228" si="1053">VLOOKUP(E1228,REMU,8,0)</f>
        <v>0</v>
      </c>
      <c r="J1228" s="239">
        <f t="shared" ref="J1228" si="1054">VLOOKUP(E1228,REMU,7,0)</f>
        <v>492.53</v>
      </c>
      <c r="K1228" s="109">
        <f t="shared" ref="K1228" si="1055">VLOOKUP(E1228,REMU,10,0)</f>
        <v>5</v>
      </c>
      <c r="L1228" s="109">
        <f t="shared" ref="L1228" si="1056">SUM(G1228:K1228)</f>
        <v>570.94000000000005</v>
      </c>
      <c r="M1228" s="109">
        <f t="shared" ref="M1228" si="1057">VLOOKUP(E1228,REMU,12,0)</f>
        <v>69.180000000000007</v>
      </c>
      <c r="N1228" s="109">
        <f t="shared" ref="N1228" si="1058">VLOOKUP(E1228,REMU,13,0)</f>
        <v>100</v>
      </c>
      <c r="O1228" s="109">
        <f t="shared" ref="O1228" si="1059">VLOOKUP(E1228,REMU,19,0)</f>
        <v>105</v>
      </c>
      <c r="P1228" s="109">
        <f t="shared" ref="P1228" si="1060">VLOOKUP(E1228,REMU,16,0)</f>
        <v>94.43</v>
      </c>
      <c r="Q1228" s="109">
        <f t="shared" ref="Q1228" si="1061">VLOOKUP(E1228,REMU,17,0)</f>
        <v>109.54</v>
      </c>
      <c r="R1228" s="109">
        <f t="shared" ref="R1228" si="1062">VLOOKUP(E1228,REMU,18,0)</f>
        <v>127.06</v>
      </c>
      <c r="S1228" s="109">
        <f t="shared" ref="S1228" si="1063">VLOOKUP(E1228,DSUP,2,FALSE)</f>
        <v>180</v>
      </c>
      <c r="T1228" s="109">
        <f t="shared" ref="T1228" si="1064">IF(F1228="VACANTE",0,VLOOKUP(F1228,HOMO,8,0))</f>
        <v>0</v>
      </c>
      <c r="U1228" s="109">
        <f t="shared" ref="U1228" si="1065">IF(F1228="VACANTE",0,VLOOKUP(F1228,HOMO,9,0))</f>
        <v>0</v>
      </c>
      <c r="V1228" s="109">
        <f t="shared" si="1047"/>
        <v>651.85</v>
      </c>
      <c r="W1228" s="109">
        <f t="shared" ref="W1228" si="1066">+L1228+SUM(M1228:V1228)</f>
        <v>2008</v>
      </c>
      <c r="X1228" s="112"/>
      <c r="Y1228" s="112"/>
    </row>
    <row r="1229" spans="1:25" s="262" customFormat="1">
      <c r="A1229" s="179">
        <v>839</v>
      </c>
      <c r="B1229" s="106"/>
      <c r="C1229" s="106">
        <v>1</v>
      </c>
      <c r="D1229" s="106">
        <v>1</v>
      </c>
      <c r="E1229" s="107" t="s">
        <v>156</v>
      </c>
      <c r="F1229" s="108" t="s">
        <v>427</v>
      </c>
      <c r="G1229" s="109">
        <f t="shared" si="1032"/>
        <v>50</v>
      </c>
      <c r="H1229" s="109">
        <f t="shared" si="1033"/>
        <v>48.24</v>
      </c>
      <c r="I1229" s="109">
        <f t="shared" si="1034"/>
        <v>0</v>
      </c>
      <c r="J1229" s="239">
        <f t="shared" si="1035"/>
        <v>924.69</v>
      </c>
      <c r="K1229" s="109">
        <f t="shared" si="1036"/>
        <v>5</v>
      </c>
      <c r="L1229" s="109">
        <f t="shared" si="1037"/>
        <v>1027.93</v>
      </c>
      <c r="M1229" s="109">
        <f t="shared" si="1038"/>
        <v>112.65</v>
      </c>
      <c r="N1229" s="109">
        <f t="shared" si="1039"/>
        <v>100</v>
      </c>
      <c r="O1229" s="109">
        <f t="shared" si="1040"/>
        <v>120</v>
      </c>
      <c r="P1229" s="109">
        <f t="shared" si="1041"/>
        <v>174.5</v>
      </c>
      <c r="Q1229" s="109">
        <f t="shared" si="1042"/>
        <v>202.42</v>
      </c>
      <c r="R1229" s="109">
        <f t="shared" si="1043"/>
        <v>234.81</v>
      </c>
      <c r="S1229" s="109">
        <f t="shared" si="1044"/>
        <v>250</v>
      </c>
      <c r="T1229" s="109">
        <f t="shared" si="1045"/>
        <v>634.54</v>
      </c>
      <c r="U1229" s="109">
        <f t="shared" si="1046"/>
        <v>1200</v>
      </c>
      <c r="V1229" s="109">
        <f t="shared" si="1047"/>
        <v>2650.47</v>
      </c>
      <c r="W1229" s="109">
        <f t="shared" si="1048"/>
        <v>6707.32</v>
      </c>
      <c r="X1229" s="112"/>
      <c r="Y1229" s="112"/>
    </row>
    <row r="1230" spans="1:25" s="262" customFormat="1">
      <c r="A1230" s="179"/>
      <c r="B1230" s="108"/>
      <c r="C1230" s="106">
        <f>SUM(C1218:C1229)</f>
        <v>12</v>
      </c>
      <c r="D1230" s="106">
        <f>COUNTIF(D1218:D1229,"1")</f>
        <v>7</v>
      </c>
      <c r="E1230" s="106"/>
      <c r="F1230" s="106" t="s">
        <v>545</v>
      </c>
      <c r="G1230" s="239">
        <f t="shared" ref="G1230:L1230" si="1067">SUM(G1218:G1229)</f>
        <v>550</v>
      </c>
      <c r="H1230" s="239">
        <f t="shared" si="1067"/>
        <v>328.4</v>
      </c>
      <c r="I1230" s="239">
        <f t="shared" si="1067"/>
        <v>0</v>
      </c>
      <c r="J1230" s="239">
        <f t="shared" si="1067"/>
        <v>6769.92</v>
      </c>
      <c r="K1230" s="239">
        <f t="shared" si="1067"/>
        <v>50</v>
      </c>
      <c r="L1230" s="239">
        <f t="shared" si="1067"/>
        <v>7698.32</v>
      </c>
      <c r="M1230" s="239">
        <f t="shared" ref="M1230:W1230" si="1068">SUM(M1218:M1229)</f>
        <v>886.71</v>
      </c>
      <c r="N1230" s="239">
        <f t="shared" si="1068"/>
        <v>1200</v>
      </c>
      <c r="O1230" s="239">
        <f t="shared" si="1068"/>
        <v>1145</v>
      </c>
      <c r="P1230" s="239">
        <f t="shared" si="1068"/>
        <v>1285.71</v>
      </c>
      <c r="Q1230" s="239">
        <f t="shared" si="1068"/>
        <v>1491.44</v>
      </c>
      <c r="R1230" s="239">
        <f t="shared" si="1068"/>
        <v>1730.03</v>
      </c>
      <c r="S1230" s="239">
        <f t="shared" si="1068"/>
        <v>2130</v>
      </c>
      <c r="T1230" s="239">
        <f t="shared" si="1068"/>
        <v>1005.81</v>
      </c>
      <c r="U1230" s="239">
        <f t="shared" si="1068"/>
        <v>2340</v>
      </c>
      <c r="V1230" s="239">
        <f t="shared" si="1068"/>
        <v>11280.22</v>
      </c>
      <c r="W1230" s="239">
        <f t="shared" si="1068"/>
        <v>32193.24</v>
      </c>
      <c r="X1230" s="112"/>
      <c r="Y1230" s="112"/>
    </row>
    <row r="1231" spans="1:25" s="226" customFormat="1" ht="18.75">
      <c r="A1231" s="295" t="s">
        <v>107</v>
      </c>
      <c r="B1231" s="241"/>
      <c r="C1231" s="244"/>
      <c r="D1231" s="244"/>
      <c r="E1231" s="244"/>
      <c r="F1231" s="241"/>
      <c r="G1231" s="248"/>
      <c r="H1231" s="246" t="s">
        <v>490</v>
      </c>
      <c r="I1231" s="246"/>
      <c r="J1231" s="247"/>
      <c r="K1231" s="248"/>
      <c r="L1231" s="248"/>
      <c r="M1231" s="248"/>
      <c r="N1231" s="248"/>
      <c r="O1231" s="248"/>
      <c r="P1231" s="248"/>
      <c r="Q1231" s="248"/>
      <c r="R1231" s="248"/>
      <c r="S1231" s="248"/>
      <c r="T1231" s="248"/>
      <c r="U1231" s="248"/>
      <c r="V1231" s="248"/>
      <c r="W1231" s="248"/>
      <c r="X1231" s="112"/>
      <c r="Y1231" s="112"/>
    </row>
    <row r="1232" spans="1:25" s="262" customFormat="1">
      <c r="A1232" s="330" t="s">
        <v>236</v>
      </c>
      <c r="B1232" s="254"/>
      <c r="C1232" s="254" t="s">
        <v>153</v>
      </c>
      <c r="D1232" s="255" t="s">
        <v>538</v>
      </c>
      <c r="E1232" s="254" t="s">
        <v>22</v>
      </c>
      <c r="F1232" s="254" t="s">
        <v>154</v>
      </c>
      <c r="G1232" s="303" t="s">
        <v>503</v>
      </c>
      <c r="H1232" s="303" t="s">
        <v>505</v>
      </c>
      <c r="I1232" s="303" t="s">
        <v>535</v>
      </c>
      <c r="J1232" s="303" t="s">
        <v>507</v>
      </c>
      <c r="K1232" s="304" t="s">
        <v>509</v>
      </c>
      <c r="L1232" s="303" t="s">
        <v>511</v>
      </c>
      <c r="M1232" s="303" t="s">
        <v>514</v>
      </c>
      <c r="N1232" s="304" t="s">
        <v>669</v>
      </c>
      <c r="O1232" s="304" t="s">
        <v>603</v>
      </c>
      <c r="P1232" s="303" t="s">
        <v>518</v>
      </c>
      <c r="Q1232" s="303" t="s">
        <v>517</v>
      </c>
      <c r="R1232" s="303" t="s">
        <v>528</v>
      </c>
      <c r="S1232" s="303"/>
      <c r="T1232" s="303" t="s">
        <v>1785</v>
      </c>
      <c r="U1232" s="303" t="s">
        <v>1787</v>
      </c>
      <c r="V1232" s="303"/>
      <c r="W1232" s="303" t="s">
        <v>532</v>
      </c>
      <c r="X1232" s="112"/>
      <c r="Y1232" s="112"/>
    </row>
    <row r="1233" spans="1:59" s="262" customFormat="1">
      <c r="A1233" s="331" t="s">
        <v>155</v>
      </c>
      <c r="B1233" s="329"/>
      <c r="C1233" s="329" t="s">
        <v>540</v>
      </c>
      <c r="D1233" s="256" t="s">
        <v>539</v>
      </c>
      <c r="E1233" s="329" t="s">
        <v>21</v>
      </c>
      <c r="F1233" s="329"/>
      <c r="G1233" s="328" t="s">
        <v>504</v>
      </c>
      <c r="H1233" s="328" t="s">
        <v>506</v>
      </c>
      <c r="I1233" s="328" t="s">
        <v>537</v>
      </c>
      <c r="J1233" s="328" t="s">
        <v>508</v>
      </c>
      <c r="K1233" s="306" t="s">
        <v>510</v>
      </c>
      <c r="L1233" s="328"/>
      <c r="M1233" s="328"/>
      <c r="N1233" s="306" t="s">
        <v>670</v>
      </c>
      <c r="O1233" s="308" t="s">
        <v>611</v>
      </c>
      <c r="P1233" s="328" t="s">
        <v>519</v>
      </c>
      <c r="Q1233" s="328" t="s">
        <v>530</v>
      </c>
      <c r="R1233" s="328" t="s">
        <v>529</v>
      </c>
      <c r="S1233" s="328"/>
      <c r="T1233" s="309" t="s">
        <v>1786</v>
      </c>
      <c r="U1233" s="309" t="s">
        <v>377</v>
      </c>
      <c r="V1233" s="309"/>
      <c r="W1233" s="328" t="s">
        <v>531</v>
      </c>
      <c r="X1233" s="112"/>
      <c r="Y1233" s="112"/>
    </row>
    <row r="1234" spans="1:59" s="262" customFormat="1">
      <c r="A1234" s="179"/>
      <c r="B1234" s="108"/>
      <c r="C1234" s="106"/>
      <c r="D1234" s="106"/>
      <c r="E1234" s="106" t="s">
        <v>533</v>
      </c>
      <c r="F1234" s="108"/>
      <c r="G1234" s="239"/>
      <c r="H1234" s="258"/>
      <c r="I1234" s="258"/>
      <c r="J1234" s="239"/>
      <c r="K1234" s="239"/>
      <c r="L1234" s="239"/>
      <c r="M1234" s="239"/>
      <c r="N1234" s="239"/>
      <c r="O1234" s="239"/>
      <c r="P1234" s="239"/>
      <c r="Q1234" s="239"/>
      <c r="R1234" s="239"/>
      <c r="S1234" s="239"/>
      <c r="T1234" s="239"/>
      <c r="U1234" s="239"/>
      <c r="V1234" s="239"/>
      <c r="W1234" s="239"/>
      <c r="X1234" s="112"/>
      <c r="Y1234" s="112"/>
    </row>
    <row r="1235" spans="1:59" s="262" customFormat="1">
      <c r="A1235" s="179">
        <v>845</v>
      </c>
      <c r="B1235" s="106"/>
      <c r="C1235" s="106">
        <v>1</v>
      </c>
      <c r="D1235" s="106">
        <v>1</v>
      </c>
      <c r="E1235" s="107" t="s">
        <v>164</v>
      </c>
      <c r="F1235" s="108" t="s">
        <v>1887</v>
      </c>
      <c r="G1235" s="109">
        <f t="shared" ref="G1235:G1250" si="1069">VLOOKUP(E1235,REMU,3,0)</f>
        <v>50</v>
      </c>
      <c r="H1235" s="109">
        <f t="shared" ref="H1235:H1250" si="1070">VLOOKUP(E1235,REMU,4,0)</f>
        <v>28.15</v>
      </c>
      <c r="I1235" s="109">
        <f t="shared" ref="I1235:I1250" si="1071">VLOOKUP(E1235,REMU,8,0)</f>
        <v>0</v>
      </c>
      <c r="J1235" s="239">
        <f t="shared" ref="J1235:J1250" si="1072">VLOOKUP(E1235,REMU,7,0)</f>
        <v>680.79</v>
      </c>
      <c r="K1235" s="109">
        <f t="shared" ref="K1235:K1250" si="1073">VLOOKUP(E1235,REMU,10,0)</f>
        <v>5</v>
      </c>
      <c r="L1235" s="109">
        <f t="shared" ref="L1235:L1250" si="1074">SUM(G1235:K1235)</f>
        <v>763.94</v>
      </c>
      <c r="M1235" s="109">
        <f t="shared" ref="M1235:M1250" si="1075">VLOOKUP(E1235,REMU,12,0)</f>
        <v>81.39</v>
      </c>
      <c r="N1235" s="109">
        <f t="shared" ref="N1235:N1250" si="1076">VLOOKUP(E1235,REMU,13,0)</f>
        <v>100</v>
      </c>
      <c r="O1235" s="109">
        <f t="shared" ref="O1235:O1250" si="1077">VLOOKUP(E1235,REMU,19,0)</f>
        <v>105</v>
      </c>
      <c r="P1235" s="109">
        <f t="shared" ref="P1235:P1250" si="1078">VLOOKUP(E1235,REMU,16,0)</f>
        <v>127.26</v>
      </c>
      <c r="Q1235" s="109">
        <f t="shared" ref="Q1235:Q1250" si="1079">VLOOKUP(E1235,REMU,17,0)</f>
        <v>147.62</v>
      </c>
      <c r="R1235" s="109">
        <f t="shared" ref="R1235:R1250" si="1080">VLOOKUP(E1235,REMU,18,0)</f>
        <v>171.24</v>
      </c>
      <c r="S1235" s="109">
        <f t="shared" ref="S1235:S1250" si="1081">VLOOKUP(E1235,DSUP,2,FALSE)</f>
        <v>180</v>
      </c>
      <c r="T1235" s="109">
        <f t="shared" ref="T1235:T1250" si="1082">IF(F1235="VACANTE",0,VLOOKUP(F1235,HOMO,8,0))</f>
        <v>0</v>
      </c>
      <c r="U1235" s="109">
        <f t="shared" ref="U1235:U1250" si="1083">IF(F1235="VACANTE",0,VLOOKUP(F1235,HOMO,9,0))</f>
        <v>0</v>
      </c>
      <c r="V1235" s="109">
        <f t="shared" ref="V1235:V1251" si="1084">+IF(D1235=0,0,(VLOOKUP(E1235,CATE,2,0)-L1235-SUM(M1235:U1235)))</f>
        <v>331.55</v>
      </c>
      <c r="W1235" s="109">
        <f t="shared" ref="W1235:W1250" si="1085">+L1235+SUM(M1235:V1235)</f>
        <v>2008</v>
      </c>
      <c r="X1235" s="112"/>
      <c r="Y1235" s="112"/>
    </row>
    <row r="1236" spans="1:59" s="262" customFormat="1">
      <c r="A1236" s="179">
        <v>862</v>
      </c>
      <c r="B1236" s="106"/>
      <c r="C1236" s="106">
        <v>1</v>
      </c>
      <c r="D1236" s="106">
        <v>0</v>
      </c>
      <c r="E1236" s="107" t="s">
        <v>161</v>
      </c>
      <c r="F1236" s="257" t="s">
        <v>364</v>
      </c>
      <c r="G1236" s="109">
        <f t="shared" si="1069"/>
        <v>50</v>
      </c>
      <c r="H1236" s="109">
        <f t="shared" si="1070"/>
        <v>23.41</v>
      </c>
      <c r="I1236" s="109">
        <f t="shared" si="1071"/>
        <v>0</v>
      </c>
      <c r="J1236" s="239">
        <f t="shared" si="1072"/>
        <v>492.53</v>
      </c>
      <c r="K1236" s="109">
        <f t="shared" si="1073"/>
        <v>5</v>
      </c>
      <c r="L1236" s="109">
        <f t="shared" si="1074"/>
        <v>570.94000000000005</v>
      </c>
      <c r="M1236" s="109">
        <f t="shared" si="1075"/>
        <v>69.180000000000007</v>
      </c>
      <c r="N1236" s="109">
        <f t="shared" si="1076"/>
        <v>100</v>
      </c>
      <c r="O1236" s="109">
        <f t="shared" si="1077"/>
        <v>105</v>
      </c>
      <c r="P1236" s="109">
        <f t="shared" si="1078"/>
        <v>94.43</v>
      </c>
      <c r="Q1236" s="109">
        <f t="shared" si="1079"/>
        <v>109.54</v>
      </c>
      <c r="R1236" s="109">
        <f t="shared" si="1080"/>
        <v>127.06</v>
      </c>
      <c r="S1236" s="109">
        <f t="shared" si="1081"/>
        <v>180</v>
      </c>
      <c r="T1236" s="109">
        <f t="shared" si="1082"/>
        <v>0</v>
      </c>
      <c r="U1236" s="109">
        <f t="shared" si="1083"/>
        <v>0</v>
      </c>
      <c r="V1236" s="109">
        <f t="shared" si="1084"/>
        <v>0</v>
      </c>
      <c r="W1236" s="109">
        <f t="shared" si="1085"/>
        <v>1356.15</v>
      </c>
      <c r="X1236" s="112"/>
      <c r="Y1236" s="112"/>
    </row>
    <row r="1237" spans="1:59" s="262" customFormat="1">
      <c r="A1237" s="179">
        <v>859</v>
      </c>
      <c r="B1237" s="106"/>
      <c r="C1237" s="106">
        <v>1</v>
      </c>
      <c r="D1237" s="106">
        <v>1</v>
      </c>
      <c r="E1237" s="107" t="s">
        <v>163</v>
      </c>
      <c r="F1237" s="108" t="s">
        <v>893</v>
      </c>
      <c r="G1237" s="109">
        <f t="shared" si="1069"/>
        <v>50</v>
      </c>
      <c r="H1237" s="109">
        <f t="shared" si="1070"/>
        <v>39.31</v>
      </c>
      <c r="I1237" s="109">
        <f t="shared" si="1071"/>
        <v>0</v>
      </c>
      <c r="J1237" s="239">
        <f t="shared" si="1072"/>
        <v>785.63</v>
      </c>
      <c r="K1237" s="109">
        <f t="shared" si="1073"/>
        <v>5</v>
      </c>
      <c r="L1237" s="109">
        <f t="shared" si="1074"/>
        <v>879.94</v>
      </c>
      <c r="M1237" s="109">
        <f t="shared" si="1075"/>
        <v>95.75</v>
      </c>
      <c r="N1237" s="109">
        <f t="shared" si="1076"/>
        <v>100</v>
      </c>
      <c r="O1237" s="109">
        <f t="shared" si="1077"/>
        <v>110</v>
      </c>
      <c r="P1237" s="109">
        <f t="shared" si="1078"/>
        <v>148.12</v>
      </c>
      <c r="Q1237" s="109">
        <f t="shared" si="1079"/>
        <v>171.82</v>
      </c>
      <c r="R1237" s="109">
        <f t="shared" si="1080"/>
        <v>199.31</v>
      </c>
      <c r="S1237" s="109">
        <f t="shared" si="1081"/>
        <v>210</v>
      </c>
      <c r="T1237" s="109">
        <f t="shared" si="1082"/>
        <v>86.31</v>
      </c>
      <c r="U1237" s="109">
        <f t="shared" si="1083"/>
        <v>300</v>
      </c>
      <c r="V1237" s="109">
        <f t="shared" si="1084"/>
        <v>706.75</v>
      </c>
      <c r="W1237" s="109">
        <f t="shared" si="1085"/>
        <v>3008</v>
      </c>
      <c r="X1237" s="112"/>
      <c r="Y1237" s="112"/>
    </row>
    <row r="1238" spans="1:59" s="262" customFormat="1">
      <c r="A1238" s="179">
        <v>251</v>
      </c>
      <c r="B1238" s="106"/>
      <c r="C1238" s="106">
        <v>1</v>
      </c>
      <c r="D1238" s="106">
        <v>1</v>
      </c>
      <c r="E1238" s="107" t="s">
        <v>160</v>
      </c>
      <c r="F1238" s="108" t="s">
        <v>1219</v>
      </c>
      <c r="G1238" s="109">
        <f t="shared" si="1069"/>
        <v>50</v>
      </c>
      <c r="H1238" s="109">
        <f t="shared" si="1070"/>
        <v>32.17</v>
      </c>
      <c r="I1238" s="109">
        <f t="shared" si="1071"/>
        <v>0</v>
      </c>
      <c r="J1238" s="239">
        <f t="shared" si="1072"/>
        <v>587.77</v>
      </c>
      <c r="K1238" s="109">
        <f t="shared" si="1073"/>
        <v>5</v>
      </c>
      <c r="L1238" s="109">
        <f t="shared" si="1074"/>
        <v>674.94</v>
      </c>
      <c r="M1238" s="109">
        <f t="shared" si="1075"/>
        <v>81.39</v>
      </c>
      <c r="N1238" s="109">
        <f t="shared" si="1076"/>
        <v>100</v>
      </c>
      <c r="O1238" s="109">
        <f t="shared" si="1077"/>
        <v>110</v>
      </c>
      <c r="P1238" s="109">
        <f t="shared" si="1078"/>
        <v>113.02</v>
      </c>
      <c r="Q1238" s="109">
        <f t="shared" si="1079"/>
        <v>131.11000000000001</v>
      </c>
      <c r="R1238" s="109">
        <f t="shared" si="1080"/>
        <v>152.08000000000001</v>
      </c>
      <c r="S1238" s="109">
        <f t="shared" si="1081"/>
        <v>210</v>
      </c>
      <c r="T1238" s="109">
        <f t="shared" si="1082"/>
        <v>130.37</v>
      </c>
      <c r="U1238" s="109">
        <f t="shared" si="1083"/>
        <v>280</v>
      </c>
      <c r="V1238" s="109">
        <f t="shared" si="1084"/>
        <v>1025.0899999999999</v>
      </c>
      <c r="W1238" s="109">
        <f t="shared" si="1085"/>
        <v>3008</v>
      </c>
      <c r="X1238" s="112"/>
      <c r="Y1238" s="112"/>
    </row>
    <row r="1239" spans="1:59" s="262" customFormat="1">
      <c r="A1239" s="179">
        <v>954</v>
      </c>
      <c r="B1239" s="106"/>
      <c r="C1239" s="106">
        <v>1</v>
      </c>
      <c r="D1239" s="106">
        <v>1</v>
      </c>
      <c r="E1239" s="107" t="s">
        <v>160</v>
      </c>
      <c r="F1239" s="108" t="s">
        <v>1252</v>
      </c>
      <c r="G1239" s="109">
        <f t="shared" si="1069"/>
        <v>50</v>
      </c>
      <c r="H1239" s="109">
        <f t="shared" si="1070"/>
        <v>32.17</v>
      </c>
      <c r="I1239" s="109">
        <f t="shared" si="1071"/>
        <v>0</v>
      </c>
      <c r="J1239" s="239">
        <f t="shared" si="1072"/>
        <v>587.77</v>
      </c>
      <c r="K1239" s="109">
        <f t="shared" si="1073"/>
        <v>5</v>
      </c>
      <c r="L1239" s="109">
        <f t="shared" si="1074"/>
        <v>674.94</v>
      </c>
      <c r="M1239" s="109">
        <f t="shared" si="1075"/>
        <v>81.39</v>
      </c>
      <c r="N1239" s="109">
        <f t="shared" si="1076"/>
        <v>100</v>
      </c>
      <c r="O1239" s="109">
        <f t="shared" si="1077"/>
        <v>110</v>
      </c>
      <c r="P1239" s="109">
        <f t="shared" si="1078"/>
        <v>113.02</v>
      </c>
      <c r="Q1239" s="109">
        <f t="shared" si="1079"/>
        <v>131.11000000000001</v>
      </c>
      <c r="R1239" s="109">
        <f t="shared" si="1080"/>
        <v>152.08000000000001</v>
      </c>
      <c r="S1239" s="109">
        <f t="shared" si="1081"/>
        <v>210</v>
      </c>
      <c r="T1239" s="109">
        <f t="shared" si="1082"/>
        <v>130.37</v>
      </c>
      <c r="U1239" s="109">
        <f t="shared" si="1083"/>
        <v>280</v>
      </c>
      <c r="V1239" s="109">
        <f t="shared" si="1084"/>
        <v>1025.0899999999999</v>
      </c>
      <c r="W1239" s="109">
        <f t="shared" si="1085"/>
        <v>3008</v>
      </c>
      <c r="X1239" s="112"/>
      <c r="Y1239" s="112"/>
    </row>
    <row r="1240" spans="1:59" s="262" customFormat="1">
      <c r="A1240" s="179">
        <v>860</v>
      </c>
      <c r="B1240" s="106"/>
      <c r="C1240" s="106">
        <v>1</v>
      </c>
      <c r="D1240" s="106">
        <v>2</v>
      </c>
      <c r="E1240" s="107" t="s">
        <v>161</v>
      </c>
      <c r="F1240" s="262" t="s">
        <v>364</v>
      </c>
      <c r="G1240" s="109">
        <f t="shared" si="1069"/>
        <v>50</v>
      </c>
      <c r="H1240" s="109">
        <f t="shared" si="1070"/>
        <v>23.41</v>
      </c>
      <c r="I1240" s="109">
        <f t="shared" si="1071"/>
        <v>0</v>
      </c>
      <c r="J1240" s="239">
        <f t="shared" si="1072"/>
        <v>492.53</v>
      </c>
      <c r="K1240" s="109">
        <f t="shared" si="1073"/>
        <v>5</v>
      </c>
      <c r="L1240" s="109">
        <f t="shared" si="1074"/>
        <v>570.94000000000005</v>
      </c>
      <c r="M1240" s="109">
        <f t="shared" si="1075"/>
        <v>69.180000000000007</v>
      </c>
      <c r="N1240" s="109">
        <f t="shared" si="1076"/>
        <v>100</v>
      </c>
      <c r="O1240" s="109">
        <f t="shared" si="1077"/>
        <v>105</v>
      </c>
      <c r="P1240" s="109">
        <f t="shared" si="1078"/>
        <v>94.43</v>
      </c>
      <c r="Q1240" s="109">
        <f t="shared" si="1079"/>
        <v>109.54</v>
      </c>
      <c r="R1240" s="109">
        <f t="shared" si="1080"/>
        <v>127.06</v>
      </c>
      <c r="S1240" s="109">
        <f t="shared" si="1081"/>
        <v>180</v>
      </c>
      <c r="T1240" s="109">
        <f t="shared" si="1082"/>
        <v>0</v>
      </c>
      <c r="U1240" s="109">
        <f t="shared" si="1083"/>
        <v>0</v>
      </c>
      <c r="V1240" s="109">
        <f t="shared" si="1084"/>
        <v>651.85</v>
      </c>
      <c r="W1240" s="109">
        <f t="shared" si="1085"/>
        <v>2008</v>
      </c>
      <c r="X1240" s="112"/>
      <c r="Y1240" s="112"/>
    </row>
    <row r="1241" spans="1:59" s="262" customFormat="1">
      <c r="A1241" s="179">
        <v>263</v>
      </c>
      <c r="B1241" s="106"/>
      <c r="C1241" s="106">
        <v>1</v>
      </c>
      <c r="D1241" s="106">
        <v>2</v>
      </c>
      <c r="E1241" s="107" t="s">
        <v>161</v>
      </c>
      <c r="F1241" s="257" t="s">
        <v>364</v>
      </c>
      <c r="G1241" s="109">
        <f t="shared" ref="G1241:G1242" si="1086">VLOOKUP(E1241,REMU,3,0)</f>
        <v>50</v>
      </c>
      <c r="H1241" s="109">
        <f t="shared" ref="H1241:H1242" si="1087">VLOOKUP(E1241,REMU,4,0)</f>
        <v>23.41</v>
      </c>
      <c r="I1241" s="109">
        <f t="shared" ref="I1241:I1242" si="1088">VLOOKUP(E1241,REMU,8,0)</f>
        <v>0</v>
      </c>
      <c r="J1241" s="239">
        <f t="shared" ref="J1241:J1242" si="1089">VLOOKUP(E1241,REMU,7,0)</f>
        <v>492.53</v>
      </c>
      <c r="K1241" s="109">
        <f t="shared" ref="K1241:K1242" si="1090">VLOOKUP(E1241,REMU,10,0)</f>
        <v>5</v>
      </c>
      <c r="L1241" s="109">
        <f t="shared" ref="L1241:L1242" si="1091">SUM(G1241:K1241)</f>
        <v>570.94000000000005</v>
      </c>
      <c r="M1241" s="109">
        <f t="shared" ref="M1241:M1242" si="1092">VLOOKUP(E1241,REMU,12,0)</f>
        <v>69.180000000000007</v>
      </c>
      <c r="N1241" s="109">
        <f t="shared" ref="N1241:N1242" si="1093">VLOOKUP(E1241,REMU,13,0)</f>
        <v>100</v>
      </c>
      <c r="O1241" s="109">
        <f t="shared" ref="O1241:O1242" si="1094">VLOOKUP(E1241,REMU,19,0)</f>
        <v>105</v>
      </c>
      <c r="P1241" s="109">
        <f t="shared" ref="P1241:P1242" si="1095">VLOOKUP(E1241,REMU,16,0)</f>
        <v>94.43</v>
      </c>
      <c r="Q1241" s="109">
        <f t="shared" ref="Q1241:Q1242" si="1096">VLOOKUP(E1241,REMU,17,0)</f>
        <v>109.54</v>
      </c>
      <c r="R1241" s="109">
        <f t="shared" ref="R1241:R1242" si="1097">VLOOKUP(E1241,REMU,18,0)</f>
        <v>127.06</v>
      </c>
      <c r="S1241" s="109">
        <f t="shared" ref="S1241:S1242" si="1098">VLOOKUP(E1241,DSUP,2,FALSE)</f>
        <v>180</v>
      </c>
      <c r="T1241" s="109">
        <f t="shared" ref="T1241:T1242" si="1099">IF(F1241="VACANTE",0,VLOOKUP(F1241,HOMO,8,0))</f>
        <v>0</v>
      </c>
      <c r="U1241" s="109">
        <f t="shared" ref="U1241:U1242" si="1100">IF(F1241="VACANTE",0,VLOOKUP(F1241,HOMO,9,0))</f>
        <v>0</v>
      </c>
      <c r="V1241" s="109">
        <f t="shared" si="1084"/>
        <v>651.85</v>
      </c>
      <c r="W1241" s="109">
        <f t="shared" ref="W1241:W1242" si="1101">+L1241+SUM(M1241:V1241)</f>
        <v>2008</v>
      </c>
      <c r="X1241" s="112"/>
      <c r="Y1241" s="112"/>
    </row>
    <row r="1242" spans="1:59" s="262" customFormat="1">
      <c r="A1242" s="179">
        <v>626</v>
      </c>
      <c r="B1242" s="106"/>
      <c r="C1242" s="106">
        <v>1</v>
      </c>
      <c r="D1242" s="106">
        <v>2</v>
      </c>
      <c r="E1242" s="107" t="s">
        <v>161</v>
      </c>
      <c r="F1242" s="257" t="s">
        <v>364</v>
      </c>
      <c r="G1242" s="109">
        <f t="shared" si="1086"/>
        <v>50</v>
      </c>
      <c r="H1242" s="109">
        <f t="shared" si="1087"/>
        <v>23.41</v>
      </c>
      <c r="I1242" s="109">
        <f t="shared" si="1088"/>
        <v>0</v>
      </c>
      <c r="J1242" s="239">
        <f t="shared" si="1089"/>
        <v>492.53</v>
      </c>
      <c r="K1242" s="109">
        <f t="shared" si="1090"/>
        <v>5</v>
      </c>
      <c r="L1242" s="109">
        <f t="shared" si="1091"/>
        <v>570.94000000000005</v>
      </c>
      <c r="M1242" s="109">
        <f t="shared" si="1092"/>
        <v>69.180000000000007</v>
      </c>
      <c r="N1242" s="109">
        <f t="shared" si="1093"/>
        <v>100</v>
      </c>
      <c r="O1242" s="109">
        <f t="shared" si="1094"/>
        <v>105</v>
      </c>
      <c r="P1242" s="109">
        <f t="shared" si="1095"/>
        <v>94.43</v>
      </c>
      <c r="Q1242" s="109">
        <f t="shared" si="1096"/>
        <v>109.54</v>
      </c>
      <c r="R1242" s="109">
        <f t="shared" si="1097"/>
        <v>127.06</v>
      </c>
      <c r="S1242" s="109">
        <f t="shared" si="1098"/>
        <v>180</v>
      </c>
      <c r="T1242" s="109">
        <f t="shared" si="1099"/>
        <v>0</v>
      </c>
      <c r="U1242" s="109">
        <f t="shared" si="1100"/>
        <v>0</v>
      </c>
      <c r="V1242" s="109">
        <f t="shared" si="1084"/>
        <v>651.85</v>
      </c>
      <c r="W1242" s="109">
        <f t="shared" si="1101"/>
        <v>2008</v>
      </c>
      <c r="X1242" s="112"/>
      <c r="Y1242" s="112"/>
    </row>
    <row r="1243" spans="1:59" s="262" customFormat="1">
      <c r="A1243" s="179">
        <v>863</v>
      </c>
      <c r="B1243" s="106"/>
      <c r="C1243" s="106">
        <v>1</v>
      </c>
      <c r="D1243" s="106">
        <v>1</v>
      </c>
      <c r="E1243" s="107" t="s">
        <v>161</v>
      </c>
      <c r="F1243" s="108" t="s">
        <v>448</v>
      </c>
      <c r="G1243" s="109">
        <f t="shared" si="1069"/>
        <v>50</v>
      </c>
      <c r="H1243" s="109">
        <f t="shared" si="1070"/>
        <v>23.41</v>
      </c>
      <c r="I1243" s="109">
        <f t="shared" si="1071"/>
        <v>0</v>
      </c>
      <c r="J1243" s="239">
        <f t="shared" si="1072"/>
        <v>492.53</v>
      </c>
      <c r="K1243" s="109">
        <f t="shared" si="1073"/>
        <v>5</v>
      </c>
      <c r="L1243" s="109">
        <f t="shared" si="1074"/>
        <v>570.94000000000005</v>
      </c>
      <c r="M1243" s="109">
        <f t="shared" si="1075"/>
        <v>69.180000000000007</v>
      </c>
      <c r="N1243" s="109">
        <f t="shared" si="1076"/>
        <v>100</v>
      </c>
      <c r="O1243" s="109">
        <f t="shared" si="1077"/>
        <v>105</v>
      </c>
      <c r="P1243" s="109">
        <f t="shared" si="1078"/>
        <v>94.43</v>
      </c>
      <c r="Q1243" s="109">
        <f t="shared" si="1079"/>
        <v>109.54</v>
      </c>
      <c r="R1243" s="109">
        <f t="shared" si="1080"/>
        <v>127.06</v>
      </c>
      <c r="S1243" s="109">
        <f t="shared" si="1081"/>
        <v>180</v>
      </c>
      <c r="T1243" s="109">
        <f t="shared" si="1082"/>
        <v>0</v>
      </c>
      <c r="U1243" s="109">
        <f t="shared" si="1083"/>
        <v>280</v>
      </c>
      <c r="V1243" s="109">
        <f t="shared" si="1084"/>
        <v>371.85</v>
      </c>
      <c r="W1243" s="109">
        <f t="shared" si="1085"/>
        <v>2008</v>
      </c>
      <c r="X1243" s="112"/>
      <c r="Y1243" s="112"/>
    </row>
    <row r="1244" spans="1:59" s="262" customFormat="1">
      <c r="A1244" s="179">
        <v>243</v>
      </c>
      <c r="B1244" s="106">
        <v>4232</v>
      </c>
      <c r="C1244" s="106">
        <v>1</v>
      </c>
      <c r="D1244" s="106">
        <v>1</v>
      </c>
      <c r="E1244" s="107" t="s">
        <v>164</v>
      </c>
      <c r="F1244" s="257" t="s">
        <v>1888</v>
      </c>
      <c r="G1244" s="109">
        <f t="shared" si="1069"/>
        <v>50</v>
      </c>
      <c r="H1244" s="109">
        <f t="shared" si="1070"/>
        <v>28.15</v>
      </c>
      <c r="I1244" s="109">
        <f t="shared" si="1071"/>
        <v>0</v>
      </c>
      <c r="J1244" s="239">
        <f t="shared" si="1072"/>
        <v>680.79</v>
      </c>
      <c r="K1244" s="109">
        <f t="shared" si="1073"/>
        <v>5</v>
      </c>
      <c r="L1244" s="109">
        <f t="shared" si="1074"/>
        <v>763.94</v>
      </c>
      <c r="M1244" s="109">
        <f t="shared" si="1075"/>
        <v>81.39</v>
      </c>
      <c r="N1244" s="109">
        <f t="shared" si="1076"/>
        <v>100</v>
      </c>
      <c r="O1244" s="109">
        <f t="shared" si="1077"/>
        <v>105</v>
      </c>
      <c r="P1244" s="109">
        <f t="shared" si="1078"/>
        <v>127.26</v>
      </c>
      <c r="Q1244" s="109">
        <f t="shared" si="1079"/>
        <v>147.62</v>
      </c>
      <c r="R1244" s="109">
        <f t="shared" si="1080"/>
        <v>171.24</v>
      </c>
      <c r="S1244" s="109">
        <f t="shared" si="1081"/>
        <v>180</v>
      </c>
      <c r="T1244" s="109">
        <f t="shared" si="1082"/>
        <v>0</v>
      </c>
      <c r="U1244" s="109">
        <f t="shared" si="1083"/>
        <v>0</v>
      </c>
      <c r="V1244" s="109">
        <f t="shared" si="1084"/>
        <v>331.55</v>
      </c>
      <c r="W1244" s="109">
        <f t="shared" si="1085"/>
        <v>2008</v>
      </c>
      <c r="X1244" s="112"/>
      <c r="Y1244" s="112"/>
      <c r="AX1244" s="235"/>
      <c r="AY1244" s="236"/>
      <c r="AZ1244" s="236"/>
      <c r="BA1244" s="252"/>
      <c r="BB1244" s="253"/>
      <c r="BC1244" s="236"/>
      <c r="BD1244" s="235"/>
      <c r="BE1244" s="235"/>
      <c r="BF1244" s="236"/>
      <c r="BG1244" s="236"/>
    </row>
    <row r="1245" spans="1:59" s="262" customFormat="1">
      <c r="A1245" s="179">
        <v>244</v>
      </c>
      <c r="B1245" s="106">
        <v>4177</v>
      </c>
      <c r="C1245" s="106">
        <v>1</v>
      </c>
      <c r="D1245" s="106">
        <v>1</v>
      </c>
      <c r="E1245" s="107" t="s">
        <v>164</v>
      </c>
      <c r="F1245" s="257" t="s">
        <v>1840</v>
      </c>
      <c r="G1245" s="109">
        <f t="shared" si="1069"/>
        <v>50</v>
      </c>
      <c r="H1245" s="109">
        <f t="shared" si="1070"/>
        <v>28.15</v>
      </c>
      <c r="I1245" s="109">
        <f t="shared" si="1071"/>
        <v>0</v>
      </c>
      <c r="J1245" s="239">
        <f t="shared" si="1072"/>
        <v>680.79</v>
      </c>
      <c r="K1245" s="109">
        <f t="shared" si="1073"/>
        <v>5</v>
      </c>
      <c r="L1245" s="109">
        <f t="shared" si="1074"/>
        <v>763.94</v>
      </c>
      <c r="M1245" s="109">
        <f t="shared" si="1075"/>
        <v>81.39</v>
      </c>
      <c r="N1245" s="109">
        <f t="shared" si="1076"/>
        <v>100</v>
      </c>
      <c r="O1245" s="109">
        <f t="shared" si="1077"/>
        <v>105</v>
      </c>
      <c r="P1245" s="109">
        <f t="shared" si="1078"/>
        <v>127.26</v>
      </c>
      <c r="Q1245" s="109">
        <f t="shared" si="1079"/>
        <v>147.62</v>
      </c>
      <c r="R1245" s="109">
        <f t="shared" si="1080"/>
        <v>171.24</v>
      </c>
      <c r="S1245" s="109">
        <f t="shared" si="1081"/>
        <v>180</v>
      </c>
      <c r="T1245" s="109">
        <f t="shared" si="1082"/>
        <v>0</v>
      </c>
      <c r="U1245" s="109">
        <f t="shared" si="1083"/>
        <v>0</v>
      </c>
      <c r="V1245" s="109">
        <f t="shared" si="1084"/>
        <v>331.55</v>
      </c>
      <c r="W1245" s="109">
        <f t="shared" si="1085"/>
        <v>2008</v>
      </c>
      <c r="X1245" s="112"/>
      <c r="Y1245" s="112"/>
      <c r="AX1245" s="235"/>
      <c r="AY1245" s="236"/>
      <c r="AZ1245" s="236"/>
      <c r="BA1245" s="252"/>
      <c r="BB1245" s="253"/>
      <c r="BC1245" s="236"/>
      <c r="BD1245" s="235"/>
      <c r="BE1245" s="235"/>
      <c r="BF1245" s="236"/>
      <c r="BG1245" s="236"/>
    </row>
    <row r="1246" spans="1:59" s="262" customFormat="1">
      <c r="A1246" s="179">
        <v>670</v>
      </c>
      <c r="B1246" s="106"/>
      <c r="C1246" s="106">
        <v>1</v>
      </c>
      <c r="D1246" s="106">
        <v>1</v>
      </c>
      <c r="E1246" s="107" t="s">
        <v>164</v>
      </c>
      <c r="F1246" s="108" t="s">
        <v>1841</v>
      </c>
      <c r="G1246" s="109">
        <f t="shared" si="1069"/>
        <v>50</v>
      </c>
      <c r="H1246" s="109">
        <f t="shared" si="1070"/>
        <v>28.15</v>
      </c>
      <c r="I1246" s="109">
        <f t="shared" si="1071"/>
        <v>0</v>
      </c>
      <c r="J1246" s="239">
        <f t="shared" si="1072"/>
        <v>680.79</v>
      </c>
      <c r="K1246" s="109">
        <f t="shared" si="1073"/>
        <v>5</v>
      </c>
      <c r="L1246" s="109">
        <f t="shared" si="1074"/>
        <v>763.94</v>
      </c>
      <c r="M1246" s="109">
        <f t="shared" si="1075"/>
        <v>81.39</v>
      </c>
      <c r="N1246" s="109">
        <f t="shared" si="1076"/>
        <v>100</v>
      </c>
      <c r="O1246" s="109">
        <f t="shared" si="1077"/>
        <v>105</v>
      </c>
      <c r="P1246" s="109">
        <f t="shared" si="1078"/>
        <v>127.26</v>
      </c>
      <c r="Q1246" s="109">
        <f t="shared" si="1079"/>
        <v>147.62</v>
      </c>
      <c r="R1246" s="109">
        <f t="shared" si="1080"/>
        <v>171.24</v>
      </c>
      <c r="S1246" s="109">
        <f t="shared" si="1081"/>
        <v>180</v>
      </c>
      <c r="T1246" s="109">
        <f t="shared" si="1082"/>
        <v>0</v>
      </c>
      <c r="U1246" s="109">
        <f t="shared" si="1083"/>
        <v>0</v>
      </c>
      <c r="V1246" s="109">
        <f t="shared" si="1084"/>
        <v>331.55</v>
      </c>
      <c r="W1246" s="109">
        <f t="shared" si="1085"/>
        <v>2008</v>
      </c>
      <c r="X1246" s="112"/>
      <c r="Y1246" s="112"/>
      <c r="AX1246" s="235"/>
      <c r="AY1246" s="236"/>
      <c r="AZ1246" s="236"/>
      <c r="BA1246" s="252"/>
      <c r="BB1246" s="253"/>
      <c r="BC1246" s="236"/>
      <c r="BD1246" s="235"/>
      <c r="BE1246" s="235"/>
      <c r="BF1246" s="236"/>
      <c r="BG1246" s="236"/>
    </row>
    <row r="1247" spans="1:59" s="262" customFormat="1">
      <c r="A1247" s="179">
        <v>854</v>
      </c>
      <c r="B1247" s="106"/>
      <c r="C1247" s="106">
        <v>1</v>
      </c>
      <c r="D1247" s="106">
        <v>1</v>
      </c>
      <c r="E1247" s="107" t="s">
        <v>156</v>
      </c>
      <c r="F1247" s="108" t="s">
        <v>1585</v>
      </c>
      <c r="G1247" s="109">
        <f t="shared" si="1069"/>
        <v>50</v>
      </c>
      <c r="H1247" s="109">
        <f t="shared" si="1070"/>
        <v>48.24</v>
      </c>
      <c r="I1247" s="109">
        <f t="shared" si="1071"/>
        <v>0</v>
      </c>
      <c r="J1247" s="239">
        <f t="shared" si="1072"/>
        <v>924.69</v>
      </c>
      <c r="K1247" s="109">
        <f t="shared" si="1073"/>
        <v>5</v>
      </c>
      <c r="L1247" s="109">
        <f t="shared" si="1074"/>
        <v>1027.93</v>
      </c>
      <c r="M1247" s="109">
        <f t="shared" si="1075"/>
        <v>112.65</v>
      </c>
      <c r="N1247" s="109">
        <f t="shared" si="1076"/>
        <v>100</v>
      </c>
      <c r="O1247" s="109">
        <f t="shared" si="1077"/>
        <v>120</v>
      </c>
      <c r="P1247" s="109">
        <f t="shared" si="1078"/>
        <v>174.5</v>
      </c>
      <c r="Q1247" s="109">
        <f t="shared" si="1079"/>
        <v>202.42</v>
      </c>
      <c r="R1247" s="109">
        <f t="shared" si="1080"/>
        <v>234.81</v>
      </c>
      <c r="S1247" s="109">
        <f t="shared" si="1081"/>
        <v>250</v>
      </c>
      <c r="T1247" s="109">
        <f t="shared" si="1082"/>
        <v>645.77</v>
      </c>
      <c r="U1247" s="109">
        <f t="shared" si="1083"/>
        <v>1200</v>
      </c>
      <c r="V1247" s="109">
        <f t="shared" si="1084"/>
        <v>2639.24</v>
      </c>
      <c r="W1247" s="109">
        <f t="shared" si="1085"/>
        <v>6707.32</v>
      </c>
      <c r="X1247" s="112"/>
      <c r="Y1247" s="112"/>
    </row>
    <row r="1248" spans="1:59" s="262" customFormat="1">
      <c r="A1248" s="179">
        <v>855</v>
      </c>
      <c r="B1248" s="106"/>
      <c r="C1248" s="106">
        <v>1</v>
      </c>
      <c r="D1248" s="106">
        <v>1</v>
      </c>
      <c r="E1248" s="107" t="s">
        <v>156</v>
      </c>
      <c r="F1248" s="108" t="s">
        <v>430</v>
      </c>
      <c r="G1248" s="109">
        <f t="shared" si="1069"/>
        <v>50</v>
      </c>
      <c r="H1248" s="109">
        <f t="shared" si="1070"/>
        <v>48.24</v>
      </c>
      <c r="I1248" s="109">
        <f t="shared" si="1071"/>
        <v>0</v>
      </c>
      <c r="J1248" s="239">
        <f t="shared" si="1072"/>
        <v>924.69</v>
      </c>
      <c r="K1248" s="109">
        <f t="shared" si="1073"/>
        <v>5</v>
      </c>
      <c r="L1248" s="109">
        <f t="shared" si="1074"/>
        <v>1027.93</v>
      </c>
      <c r="M1248" s="109">
        <f t="shared" si="1075"/>
        <v>112.65</v>
      </c>
      <c r="N1248" s="109">
        <f t="shared" si="1076"/>
        <v>100</v>
      </c>
      <c r="O1248" s="109">
        <f t="shared" si="1077"/>
        <v>120</v>
      </c>
      <c r="P1248" s="109">
        <f t="shared" si="1078"/>
        <v>174.5</v>
      </c>
      <c r="Q1248" s="109">
        <f t="shared" si="1079"/>
        <v>202.42</v>
      </c>
      <c r="R1248" s="109">
        <f t="shared" si="1080"/>
        <v>234.81</v>
      </c>
      <c r="S1248" s="109">
        <f t="shared" si="1081"/>
        <v>250</v>
      </c>
      <c r="T1248" s="109">
        <f t="shared" si="1082"/>
        <v>645.57000000000005</v>
      </c>
      <c r="U1248" s="109">
        <f t="shared" si="1083"/>
        <v>1200</v>
      </c>
      <c r="V1248" s="109">
        <f t="shared" si="1084"/>
        <v>2639.44</v>
      </c>
      <c r="W1248" s="109">
        <f t="shared" si="1085"/>
        <v>6707.32</v>
      </c>
      <c r="X1248" s="112"/>
      <c r="Y1248" s="112"/>
    </row>
    <row r="1249" spans="1:51" s="262" customFormat="1">
      <c r="A1249" s="179">
        <v>819</v>
      </c>
      <c r="B1249" s="106"/>
      <c r="C1249" s="106">
        <v>1</v>
      </c>
      <c r="D1249" s="106">
        <v>0</v>
      </c>
      <c r="E1249" s="107" t="s">
        <v>160</v>
      </c>
      <c r="F1249" s="108" t="s">
        <v>364</v>
      </c>
      <c r="G1249" s="109">
        <f t="shared" si="1069"/>
        <v>50</v>
      </c>
      <c r="H1249" s="109">
        <f t="shared" si="1070"/>
        <v>32.17</v>
      </c>
      <c r="I1249" s="109">
        <f t="shared" si="1071"/>
        <v>0</v>
      </c>
      <c r="J1249" s="239">
        <f t="shared" si="1072"/>
        <v>587.77</v>
      </c>
      <c r="K1249" s="109">
        <f t="shared" si="1073"/>
        <v>5</v>
      </c>
      <c r="L1249" s="109">
        <f t="shared" si="1074"/>
        <v>674.94</v>
      </c>
      <c r="M1249" s="109">
        <f t="shared" si="1075"/>
        <v>81.39</v>
      </c>
      <c r="N1249" s="109">
        <f t="shared" si="1076"/>
        <v>100</v>
      </c>
      <c r="O1249" s="109">
        <f t="shared" si="1077"/>
        <v>110</v>
      </c>
      <c r="P1249" s="109">
        <f t="shared" si="1078"/>
        <v>113.02</v>
      </c>
      <c r="Q1249" s="109">
        <f t="shared" si="1079"/>
        <v>131.11000000000001</v>
      </c>
      <c r="R1249" s="109">
        <f t="shared" si="1080"/>
        <v>152.08000000000001</v>
      </c>
      <c r="S1249" s="109">
        <f t="shared" si="1081"/>
        <v>210</v>
      </c>
      <c r="T1249" s="109">
        <f t="shared" si="1082"/>
        <v>0</v>
      </c>
      <c r="U1249" s="109">
        <f t="shared" si="1083"/>
        <v>0</v>
      </c>
      <c r="V1249" s="109">
        <f t="shared" si="1084"/>
        <v>0</v>
      </c>
      <c r="W1249" s="109">
        <f t="shared" si="1085"/>
        <v>1572.54</v>
      </c>
      <c r="X1249" s="112"/>
      <c r="Y1249" s="112"/>
    </row>
    <row r="1250" spans="1:51" s="262" customFormat="1">
      <c r="A1250" s="179">
        <v>857</v>
      </c>
      <c r="B1250" s="106"/>
      <c r="C1250" s="106">
        <v>1</v>
      </c>
      <c r="D1250" s="106">
        <v>1</v>
      </c>
      <c r="E1250" s="107" t="s">
        <v>157</v>
      </c>
      <c r="F1250" s="108" t="s">
        <v>431</v>
      </c>
      <c r="G1250" s="109">
        <f t="shared" si="1069"/>
        <v>50</v>
      </c>
      <c r="H1250" s="109">
        <f t="shared" si="1070"/>
        <v>39.299999999999997</v>
      </c>
      <c r="I1250" s="109">
        <f t="shared" si="1071"/>
        <v>0</v>
      </c>
      <c r="J1250" s="239">
        <f t="shared" si="1072"/>
        <v>684.63</v>
      </c>
      <c r="K1250" s="109">
        <f t="shared" si="1073"/>
        <v>5</v>
      </c>
      <c r="L1250" s="109">
        <f t="shared" si="1074"/>
        <v>778.93</v>
      </c>
      <c r="M1250" s="109">
        <f t="shared" si="1075"/>
        <v>95.75</v>
      </c>
      <c r="N1250" s="109">
        <f t="shared" si="1076"/>
        <v>100</v>
      </c>
      <c r="O1250" s="109">
        <f t="shared" si="1077"/>
        <v>120</v>
      </c>
      <c r="P1250" s="109">
        <f t="shared" si="1078"/>
        <v>131.96</v>
      </c>
      <c r="Q1250" s="109">
        <f t="shared" si="1079"/>
        <v>153.07</v>
      </c>
      <c r="R1250" s="109">
        <f t="shared" si="1080"/>
        <v>177.57</v>
      </c>
      <c r="S1250" s="109">
        <f t="shared" si="1081"/>
        <v>250</v>
      </c>
      <c r="T1250" s="109">
        <f t="shared" si="1082"/>
        <v>631.23</v>
      </c>
      <c r="U1250" s="109">
        <f t="shared" si="1083"/>
        <v>1170</v>
      </c>
      <c r="V1250" s="109">
        <f t="shared" si="1084"/>
        <v>3098.81</v>
      </c>
      <c r="W1250" s="109">
        <f t="shared" si="1085"/>
        <v>6707.32</v>
      </c>
      <c r="X1250" s="112"/>
      <c r="Y1250" s="112"/>
    </row>
    <row r="1251" spans="1:51" s="262" customFormat="1">
      <c r="A1251" s="179">
        <v>1015</v>
      </c>
      <c r="B1251" s="106"/>
      <c r="C1251" s="106">
        <v>1</v>
      </c>
      <c r="D1251" s="106">
        <v>0</v>
      </c>
      <c r="E1251" s="107" t="s">
        <v>161</v>
      </c>
      <c r="F1251" s="108" t="s">
        <v>364</v>
      </c>
      <c r="G1251" s="109">
        <f>VLOOKUP(E1251,REMU,3,0)</f>
        <v>50</v>
      </c>
      <c r="H1251" s="109">
        <f>VLOOKUP(E1251,REMU,4,0)</f>
        <v>23.41</v>
      </c>
      <c r="I1251" s="109">
        <f>VLOOKUP(E1251,REMU,8,0)</f>
        <v>0</v>
      </c>
      <c r="J1251" s="239">
        <f>VLOOKUP(E1251,REMU,7,0)</f>
        <v>492.53</v>
      </c>
      <c r="K1251" s="109">
        <f>VLOOKUP(E1251,REMU,10,0)</f>
        <v>5</v>
      </c>
      <c r="L1251" s="109">
        <f>SUM(G1251:K1251)</f>
        <v>570.94000000000005</v>
      </c>
      <c r="M1251" s="109">
        <f>VLOOKUP(E1251,REMU,12,0)</f>
        <v>69.180000000000007</v>
      </c>
      <c r="N1251" s="109">
        <f>VLOOKUP(E1251,REMU,13,0)</f>
        <v>100</v>
      </c>
      <c r="O1251" s="109">
        <f>VLOOKUP(E1251,REMU,19,0)</f>
        <v>105</v>
      </c>
      <c r="P1251" s="109">
        <f>VLOOKUP(E1251,REMU,16,0)</f>
        <v>94.43</v>
      </c>
      <c r="Q1251" s="109">
        <f>VLOOKUP(E1251,REMU,17,0)</f>
        <v>109.54</v>
      </c>
      <c r="R1251" s="109">
        <f>VLOOKUP(E1251,REMU,18,0)</f>
        <v>127.06</v>
      </c>
      <c r="S1251" s="109">
        <f>VLOOKUP(E1251,DSUP,2,FALSE)</f>
        <v>180</v>
      </c>
      <c r="T1251" s="109">
        <f>IF(F1251="VACANTE",0,VLOOKUP(F1251,HOMO,8,0))</f>
        <v>0</v>
      </c>
      <c r="U1251" s="109">
        <f>IF(F1251="VACANTE",0,VLOOKUP(F1251,HOMO,9,0))</f>
        <v>0</v>
      </c>
      <c r="V1251" s="109">
        <f t="shared" si="1084"/>
        <v>0</v>
      </c>
      <c r="W1251" s="109">
        <f>+L1251+SUM(M1251:V1251)</f>
        <v>1356.15</v>
      </c>
      <c r="X1251" s="112"/>
      <c r="Y1251" s="112"/>
      <c r="AY1251" s="271"/>
    </row>
    <row r="1252" spans="1:51" s="262" customFormat="1">
      <c r="A1252" s="179"/>
      <c r="B1252" s="108"/>
      <c r="C1252" s="106">
        <f>SUM(C1235:C1251)</f>
        <v>17</v>
      </c>
      <c r="D1252" s="106">
        <f>COUNTIF(D1235:D1251,"1")</f>
        <v>11</v>
      </c>
      <c r="E1252" s="106"/>
      <c r="F1252" s="106" t="s">
        <v>545</v>
      </c>
      <c r="G1252" s="239">
        <f t="shared" ref="G1252:W1252" si="1102">SUM(G1235:G1251)</f>
        <v>850</v>
      </c>
      <c r="H1252" s="239">
        <f t="shared" si="1102"/>
        <v>524.66</v>
      </c>
      <c r="I1252" s="239">
        <f t="shared" si="1102"/>
        <v>0</v>
      </c>
      <c r="J1252" s="239">
        <f t="shared" si="1102"/>
        <v>10761.29</v>
      </c>
      <c r="K1252" s="239">
        <f t="shared" si="1102"/>
        <v>85</v>
      </c>
      <c r="L1252" s="239">
        <f t="shared" si="1102"/>
        <v>12220.95</v>
      </c>
      <c r="M1252" s="239">
        <f t="shared" si="1102"/>
        <v>1401.61</v>
      </c>
      <c r="N1252" s="239">
        <f t="shared" si="1102"/>
        <v>1700</v>
      </c>
      <c r="O1252" s="239">
        <f t="shared" si="1102"/>
        <v>1850</v>
      </c>
      <c r="P1252" s="239">
        <f t="shared" si="1102"/>
        <v>2043.76</v>
      </c>
      <c r="Q1252" s="239">
        <f t="shared" si="1102"/>
        <v>2370.7800000000002</v>
      </c>
      <c r="R1252" s="239">
        <f t="shared" si="1102"/>
        <v>2750.06</v>
      </c>
      <c r="S1252" s="239">
        <f t="shared" si="1102"/>
        <v>3390</v>
      </c>
      <c r="T1252" s="109">
        <f t="shared" si="1102"/>
        <v>2269.62</v>
      </c>
      <c r="U1252" s="239">
        <f t="shared" si="1102"/>
        <v>4710</v>
      </c>
      <c r="V1252" s="239">
        <f t="shared" si="1102"/>
        <v>14788.02</v>
      </c>
      <c r="W1252" s="239">
        <f t="shared" si="1102"/>
        <v>49494.8</v>
      </c>
      <c r="X1252" s="112"/>
      <c r="Y1252" s="112"/>
    </row>
    <row r="1253" spans="1:51" s="262" customFormat="1">
      <c r="A1253" s="179" t="s">
        <v>152</v>
      </c>
      <c r="B1253" s="108"/>
      <c r="C1253" s="106">
        <f>+C1252+C1213+C1168+C1185+C1230</f>
        <v>89</v>
      </c>
      <c r="D1253" s="106">
        <f>+D1252+D1213+D1168+D1185+D1230</f>
        <v>67</v>
      </c>
      <c r="E1253" s="106"/>
      <c r="F1253" s="108"/>
      <c r="G1253" s="239">
        <f t="shared" ref="G1253:W1253" si="1103">SUM(G1252+G1213+G1185+G1168+G1230)</f>
        <v>4137.5</v>
      </c>
      <c r="H1253" s="239">
        <f t="shared" si="1103"/>
        <v>2772.87</v>
      </c>
      <c r="I1253" s="239">
        <f t="shared" si="1103"/>
        <v>0</v>
      </c>
      <c r="J1253" s="239">
        <f t="shared" si="1103"/>
        <v>55967.95</v>
      </c>
      <c r="K1253" s="239">
        <f t="shared" si="1103"/>
        <v>385</v>
      </c>
      <c r="L1253" s="239">
        <f t="shared" si="1103"/>
        <v>63263.32</v>
      </c>
      <c r="M1253" s="239">
        <f t="shared" si="1103"/>
        <v>7178.08</v>
      </c>
      <c r="N1253" s="239">
        <f t="shared" si="1103"/>
        <v>8900</v>
      </c>
      <c r="O1253" s="239">
        <f t="shared" si="1103"/>
        <v>8870</v>
      </c>
      <c r="P1253" s="239">
        <f t="shared" si="1103"/>
        <v>10609.37</v>
      </c>
      <c r="Q1253" s="239">
        <f t="shared" si="1103"/>
        <v>12306.98</v>
      </c>
      <c r="R1253" s="239">
        <f t="shared" si="1103"/>
        <v>14275.91</v>
      </c>
      <c r="S1253" s="239">
        <f t="shared" si="1103"/>
        <v>16900</v>
      </c>
      <c r="T1253" s="239">
        <f t="shared" si="1103"/>
        <v>12895.84</v>
      </c>
      <c r="U1253" s="239">
        <f t="shared" si="1103"/>
        <v>29710</v>
      </c>
      <c r="V1253" s="239">
        <f t="shared" si="1103"/>
        <v>95054.49</v>
      </c>
      <c r="W1253" s="239">
        <f t="shared" si="1103"/>
        <v>279963.99</v>
      </c>
      <c r="X1253" s="112"/>
      <c r="Y1253" s="112"/>
    </row>
    <row r="1254" spans="1:51" s="226" customFormat="1" ht="18.75">
      <c r="A1254" s="295" t="s">
        <v>108</v>
      </c>
      <c r="B1254" s="241"/>
      <c r="C1254" s="244"/>
      <c r="D1254" s="244"/>
      <c r="E1254" s="244"/>
      <c r="F1254" s="241"/>
      <c r="G1254" s="248"/>
      <c r="H1254" s="246"/>
      <c r="I1254" s="246"/>
      <c r="J1254" s="247"/>
      <c r="K1254" s="248"/>
      <c r="L1254" s="248"/>
      <c r="M1254" s="248"/>
      <c r="N1254" s="248"/>
      <c r="O1254" s="248"/>
      <c r="P1254" s="248"/>
      <c r="Q1254" s="248"/>
      <c r="R1254" s="248"/>
      <c r="S1254" s="248"/>
      <c r="T1254" s="248"/>
      <c r="U1254" s="248"/>
      <c r="V1254" s="248"/>
      <c r="W1254" s="248"/>
      <c r="X1254" s="112"/>
      <c r="Y1254" s="112"/>
    </row>
    <row r="1255" spans="1:51" s="226" customFormat="1" ht="18.75">
      <c r="A1255" s="295" t="s">
        <v>158</v>
      </c>
      <c r="B1255" s="326"/>
      <c r="C1255" s="241"/>
      <c r="D1255" s="244"/>
      <c r="E1255" s="244"/>
      <c r="F1255" s="241"/>
      <c r="G1255" s="248"/>
      <c r="H1255" s="246"/>
      <c r="I1255" s="246"/>
      <c r="J1255" s="247"/>
      <c r="K1255" s="248"/>
      <c r="L1255" s="248"/>
      <c r="M1255" s="248"/>
      <c r="N1255" s="248"/>
      <c r="O1255" s="248"/>
      <c r="P1255" s="248"/>
      <c r="Q1255" s="248"/>
      <c r="R1255" s="248"/>
      <c r="S1255" s="248"/>
      <c r="T1255" s="248"/>
      <c r="U1255" s="248"/>
      <c r="V1255" s="248"/>
      <c r="W1255" s="248"/>
      <c r="X1255" s="112"/>
      <c r="Y1255" s="112"/>
    </row>
    <row r="1256" spans="1:51" s="226" customFormat="1" ht="18.75">
      <c r="A1256" s="295" t="s">
        <v>159</v>
      </c>
      <c r="B1256" s="326"/>
      <c r="C1256" s="241"/>
      <c r="D1256" s="241" t="s">
        <v>109</v>
      </c>
      <c r="E1256" s="244"/>
      <c r="F1256" s="241"/>
      <c r="G1256" s="248"/>
      <c r="H1256" s="246"/>
      <c r="I1256" s="246"/>
      <c r="J1256" s="247"/>
      <c r="K1256" s="248"/>
      <c r="L1256" s="248"/>
      <c r="M1256" s="248"/>
      <c r="N1256" s="248"/>
      <c r="O1256" s="248"/>
      <c r="P1256" s="248"/>
      <c r="Q1256" s="248"/>
      <c r="R1256" s="248"/>
      <c r="S1256" s="248"/>
      <c r="T1256" s="248"/>
      <c r="U1256" s="248"/>
      <c r="V1256" s="248"/>
      <c r="W1256" s="248"/>
      <c r="X1256" s="112"/>
      <c r="Y1256" s="112"/>
    </row>
    <row r="1257" spans="1:51" s="226" customFormat="1" ht="18.75">
      <c r="A1257" s="295"/>
      <c r="B1257" s="244"/>
      <c r="C1257" s="241"/>
      <c r="D1257" s="241" t="s">
        <v>198</v>
      </c>
      <c r="E1257" s="244"/>
      <c r="F1257" s="241"/>
      <c r="G1257" s="248"/>
      <c r="H1257" s="246"/>
      <c r="I1257" s="246"/>
      <c r="J1257" s="247"/>
      <c r="K1257" s="248"/>
      <c r="L1257" s="248"/>
      <c r="M1257" s="248"/>
      <c r="N1257" s="248"/>
      <c r="O1257" s="248"/>
      <c r="P1257" s="248"/>
      <c r="Q1257" s="248"/>
      <c r="R1257" s="248"/>
      <c r="S1257" s="248"/>
      <c r="T1257" s="248"/>
      <c r="U1257" s="248"/>
      <c r="V1257" s="248"/>
      <c r="W1257" s="248"/>
      <c r="X1257" s="112"/>
      <c r="Y1257" s="112"/>
    </row>
    <row r="1258" spans="1:51" s="226" customFormat="1" ht="18.75">
      <c r="A1258" s="295" t="s">
        <v>432</v>
      </c>
      <c r="B1258" s="241"/>
      <c r="C1258" s="241"/>
      <c r="D1258" s="244"/>
      <c r="E1258" s="244"/>
      <c r="F1258" s="241"/>
      <c r="G1258" s="248"/>
      <c r="H1258" s="246"/>
      <c r="I1258" s="246"/>
      <c r="J1258" s="247"/>
      <c r="K1258" s="248"/>
      <c r="L1258" s="248"/>
      <c r="M1258" s="248"/>
      <c r="N1258" s="248"/>
      <c r="O1258" s="248"/>
      <c r="P1258" s="248"/>
      <c r="Q1258" s="248"/>
      <c r="R1258" s="248"/>
      <c r="S1258" s="248"/>
      <c r="T1258" s="248"/>
      <c r="U1258" s="248"/>
      <c r="V1258" s="248"/>
      <c r="W1258" s="301"/>
      <c r="X1258" s="112"/>
      <c r="Y1258" s="112"/>
    </row>
    <row r="1259" spans="1:51" s="262" customFormat="1">
      <c r="A1259" s="330" t="s">
        <v>236</v>
      </c>
      <c r="B1259" s="254"/>
      <c r="C1259" s="254" t="s">
        <v>153</v>
      </c>
      <c r="D1259" s="255" t="s">
        <v>538</v>
      </c>
      <c r="E1259" s="254" t="s">
        <v>22</v>
      </c>
      <c r="F1259" s="254" t="s">
        <v>154</v>
      </c>
      <c r="G1259" s="303" t="s">
        <v>503</v>
      </c>
      <c r="H1259" s="303" t="s">
        <v>505</v>
      </c>
      <c r="I1259" s="303" t="s">
        <v>535</v>
      </c>
      <c r="J1259" s="303" t="s">
        <v>507</v>
      </c>
      <c r="K1259" s="304" t="s">
        <v>509</v>
      </c>
      <c r="L1259" s="303" t="s">
        <v>511</v>
      </c>
      <c r="M1259" s="303" t="s">
        <v>514</v>
      </c>
      <c r="N1259" s="304" t="s">
        <v>669</v>
      </c>
      <c r="O1259" s="304" t="s">
        <v>603</v>
      </c>
      <c r="P1259" s="303" t="s">
        <v>518</v>
      </c>
      <c r="Q1259" s="303" t="s">
        <v>517</v>
      </c>
      <c r="R1259" s="303" t="s">
        <v>528</v>
      </c>
      <c r="S1259" s="304" t="s">
        <v>485</v>
      </c>
      <c r="T1259" s="303" t="s">
        <v>1785</v>
      </c>
      <c r="U1259" s="303" t="s">
        <v>1787</v>
      </c>
      <c r="V1259" s="303"/>
      <c r="W1259" s="303" t="s">
        <v>532</v>
      </c>
      <c r="X1259" s="112"/>
      <c r="Y1259" s="112"/>
    </row>
    <row r="1260" spans="1:51" s="262" customFormat="1">
      <c r="A1260" s="331" t="s">
        <v>155</v>
      </c>
      <c r="B1260" s="329"/>
      <c r="C1260" s="329" t="s">
        <v>540</v>
      </c>
      <c r="D1260" s="256" t="s">
        <v>539</v>
      </c>
      <c r="E1260" s="329" t="s">
        <v>21</v>
      </c>
      <c r="F1260" s="329"/>
      <c r="G1260" s="328" t="s">
        <v>504</v>
      </c>
      <c r="H1260" s="328" t="s">
        <v>506</v>
      </c>
      <c r="I1260" s="328" t="s">
        <v>537</v>
      </c>
      <c r="J1260" s="328" t="s">
        <v>508</v>
      </c>
      <c r="K1260" s="306" t="s">
        <v>510</v>
      </c>
      <c r="L1260" s="328"/>
      <c r="M1260" s="328"/>
      <c r="N1260" s="306" t="s">
        <v>670</v>
      </c>
      <c r="O1260" s="308" t="s">
        <v>611</v>
      </c>
      <c r="P1260" s="328" t="s">
        <v>519</v>
      </c>
      <c r="Q1260" s="328" t="s">
        <v>530</v>
      </c>
      <c r="R1260" s="328" t="s">
        <v>529</v>
      </c>
      <c r="S1260" s="308" t="s">
        <v>565</v>
      </c>
      <c r="T1260" s="309" t="s">
        <v>1786</v>
      </c>
      <c r="U1260" s="309" t="s">
        <v>377</v>
      </c>
      <c r="V1260" s="309"/>
      <c r="W1260" s="328" t="s">
        <v>531</v>
      </c>
      <c r="X1260" s="112"/>
      <c r="Y1260" s="112"/>
    </row>
    <row r="1261" spans="1:51" s="262" customFormat="1">
      <c r="A1261" s="179"/>
      <c r="B1261" s="108"/>
      <c r="C1261" s="106"/>
      <c r="D1261" s="106"/>
      <c r="E1261" s="107" t="s">
        <v>533</v>
      </c>
      <c r="F1261" s="108"/>
      <c r="G1261" s="239"/>
      <c r="H1261" s="258"/>
      <c r="I1261" s="258"/>
      <c r="J1261" s="239"/>
      <c r="K1261" s="239"/>
      <c r="L1261" s="239"/>
      <c r="M1261" s="239"/>
      <c r="N1261" s="239"/>
      <c r="O1261" s="239"/>
      <c r="P1261" s="239"/>
      <c r="Q1261" s="239"/>
      <c r="R1261" s="239"/>
      <c r="S1261" s="239"/>
      <c r="T1261" s="239"/>
      <c r="U1261" s="239"/>
      <c r="V1261" s="239"/>
      <c r="W1261" s="239"/>
      <c r="X1261" s="112"/>
      <c r="Y1261" s="112"/>
    </row>
    <row r="1262" spans="1:51" s="262" customFormat="1">
      <c r="A1262" s="179">
        <v>577</v>
      </c>
      <c r="B1262" s="106"/>
      <c r="C1262" s="106">
        <v>1</v>
      </c>
      <c r="D1262" s="106">
        <v>1</v>
      </c>
      <c r="E1262" s="107" t="s">
        <v>156</v>
      </c>
      <c r="F1262" s="108" t="s">
        <v>463</v>
      </c>
      <c r="G1262" s="109">
        <f t="shared" ref="G1262:G1290" si="1104">VLOOKUP(E1262,REMU,3,0)</f>
        <v>50</v>
      </c>
      <c r="H1262" s="109">
        <f t="shared" ref="H1262:H1290" si="1105">VLOOKUP(E1262,REMU,4,0)</f>
        <v>48.24</v>
      </c>
      <c r="I1262" s="109">
        <f t="shared" ref="I1262:I1290" si="1106">VLOOKUP(E1262,REMU,8,0)</f>
        <v>0</v>
      </c>
      <c r="J1262" s="239">
        <f t="shared" ref="J1262:J1290" si="1107">VLOOKUP(E1262,REMU,7,0)</f>
        <v>924.69</v>
      </c>
      <c r="K1262" s="109">
        <f t="shared" ref="K1262:K1290" si="1108">VLOOKUP(E1262,REMU,10,0)</f>
        <v>5</v>
      </c>
      <c r="L1262" s="109">
        <f t="shared" ref="L1262:L1290" si="1109">SUM(G1262:K1262)</f>
        <v>1027.93</v>
      </c>
      <c r="M1262" s="109">
        <f t="shared" ref="M1262:M1290" si="1110">VLOOKUP(E1262,REMU,12,0)</f>
        <v>112.65</v>
      </c>
      <c r="N1262" s="109">
        <f t="shared" ref="N1262:N1290" si="1111">VLOOKUP(E1262,REMU,13,0)</f>
        <v>100</v>
      </c>
      <c r="O1262" s="109">
        <f t="shared" ref="O1262:O1290" si="1112">VLOOKUP(E1262,REMU,19,0)</f>
        <v>120</v>
      </c>
      <c r="P1262" s="109">
        <f t="shared" ref="P1262:P1290" si="1113">VLOOKUP(E1262,REMU,16,0)</f>
        <v>174.5</v>
      </c>
      <c r="Q1262" s="109">
        <f t="shared" ref="Q1262:Q1290" si="1114">VLOOKUP(E1262,REMU,17,0)</f>
        <v>202.42</v>
      </c>
      <c r="R1262" s="109">
        <f t="shared" ref="R1262:R1290" si="1115">VLOOKUP(E1262,REMU,18,0)</f>
        <v>234.81</v>
      </c>
      <c r="S1262" s="109">
        <f t="shared" ref="S1262:S1290" si="1116">VLOOKUP(E1262,DSUP,2,FALSE)</f>
        <v>250</v>
      </c>
      <c r="T1262" s="109">
        <f t="shared" ref="T1262:T1290" si="1117">IF(F1262="VACANTE",0,VLOOKUP(F1262,HOMO,8,0))</f>
        <v>246.99</v>
      </c>
      <c r="U1262" s="109">
        <f t="shared" ref="U1262:U1290" si="1118">IF(F1262="VACANTE",0,VLOOKUP(F1262,HOMO,9,0))</f>
        <v>580</v>
      </c>
      <c r="V1262" s="109">
        <f t="shared" ref="V1262:V1290" si="1119">+IF(D1262=0,0,(VLOOKUP(E1262,CATE,2,0)-L1262-SUM(M1262:U1262)))</f>
        <v>3658.02</v>
      </c>
      <c r="W1262" s="109">
        <f t="shared" ref="W1262:W1290" si="1120">+L1262+SUM(M1262:V1262)</f>
        <v>6707.32</v>
      </c>
      <c r="X1262" s="112"/>
      <c r="Y1262" s="112"/>
    </row>
    <row r="1263" spans="1:51" s="262" customFormat="1">
      <c r="A1263" s="179">
        <v>881</v>
      </c>
      <c r="B1263" s="106"/>
      <c r="C1263" s="106">
        <v>1</v>
      </c>
      <c r="D1263" s="106">
        <v>1</v>
      </c>
      <c r="E1263" s="107" t="s">
        <v>163</v>
      </c>
      <c r="F1263" s="111" t="s">
        <v>312</v>
      </c>
      <c r="G1263" s="109">
        <f t="shared" si="1104"/>
        <v>50</v>
      </c>
      <c r="H1263" s="109">
        <f t="shared" si="1105"/>
        <v>39.31</v>
      </c>
      <c r="I1263" s="109">
        <f t="shared" si="1106"/>
        <v>0</v>
      </c>
      <c r="J1263" s="239">
        <f t="shared" si="1107"/>
        <v>785.63</v>
      </c>
      <c r="K1263" s="109">
        <f t="shared" si="1108"/>
        <v>5</v>
      </c>
      <c r="L1263" s="109">
        <f t="shared" si="1109"/>
        <v>879.94</v>
      </c>
      <c r="M1263" s="109">
        <f t="shared" si="1110"/>
        <v>95.75</v>
      </c>
      <c r="N1263" s="109">
        <f t="shared" si="1111"/>
        <v>100</v>
      </c>
      <c r="O1263" s="109">
        <f t="shared" si="1112"/>
        <v>110</v>
      </c>
      <c r="P1263" s="109">
        <f t="shared" si="1113"/>
        <v>148.12</v>
      </c>
      <c r="Q1263" s="109">
        <f t="shared" si="1114"/>
        <v>171.82</v>
      </c>
      <c r="R1263" s="109">
        <f t="shared" si="1115"/>
        <v>199.31</v>
      </c>
      <c r="S1263" s="109">
        <f t="shared" si="1116"/>
        <v>210</v>
      </c>
      <c r="T1263" s="109">
        <f t="shared" si="1117"/>
        <v>74.040000000000006</v>
      </c>
      <c r="U1263" s="109">
        <f t="shared" si="1118"/>
        <v>580</v>
      </c>
      <c r="V1263" s="109">
        <f t="shared" si="1119"/>
        <v>439.02</v>
      </c>
      <c r="W1263" s="109">
        <f t="shared" si="1120"/>
        <v>3008</v>
      </c>
      <c r="X1263" s="112"/>
      <c r="Y1263" s="112"/>
    </row>
    <row r="1264" spans="1:51" s="262" customFormat="1">
      <c r="A1264" s="179">
        <v>882</v>
      </c>
      <c r="B1264" s="106"/>
      <c r="C1264" s="106">
        <v>1</v>
      </c>
      <c r="D1264" s="106">
        <v>1</v>
      </c>
      <c r="E1264" s="107" t="s">
        <v>163</v>
      </c>
      <c r="F1264" s="108" t="s">
        <v>461</v>
      </c>
      <c r="G1264" s="109">
        <f t="shared" si="1104"/>
        <v>50</v>
      </c>
      <c r="H1264" s="109">
        <f t="shared" si="1105"/>
        <v>39.31</v>
      </c>
      <c r="I1264" s="109">
        <f t="shared" si="1106"/>
        <v>0</v>
      </c>
      <c r="J1264" s="239">
        <f t="shared" si="1107"/>
        <v>785.63</v>
      </c>
      <c r="K1264" s="109">
        <f t="shared" si="1108"/>
        <v>5</v>
      </c>
      <c r="L1264" s="109">
        <f t="shared" si="1109"/>
        <v>879.94</v>
      </c>
      <c r="M1264" s="109">
        <f t="shared" si="1110"/>
        <v>95.75</v>
      </c>
      <c r="N1264" s="109">
        <f t="shared" si="1111"/>
        <v>100</v>
      </c>
      <c r="O1264" s="109">
        <f t="shared" si="1112"/>
        <v>110</v>
      </c>
      <c r="P1264" s="109">
        <f t="shared" si="1113"/>
        <v>148.12</v>
      </c>
      <c r="Q1264" s="109">
        <f t="shared" si="1114"/>
        <v>171.82</v>
      </c>
      <c r="R1264" s="109">
        <f t="shared" si="1115"/>
        <v>199.31</v>
      </c>
      <c r="S1264" s="109">
        <f t="shared" si="1116"/>
        <v>210</v>
      </c>
      <c r="T1264" s="109">
        <f t="shared" si="1117"/>
        <v>248.55</v>
      </c>
      <c r="U1264" s="109">
        <f t="shared" si="1118"/>
        <v>580</v>
      </c>
      <c r="V1264" s="109">
        <f t="shared" si="1119"/>
        <v>264.51</v>
      </c>
      <c r="W1264" s="109">
        <f t="shared" si="1120"/>
        <v>3008</v>
      </c>
      <c r="X1264" s="112"/>
      <c r="Y1264" s="112"/>
    </row>
    <row r="1265" spans="1:59" s="262" customFormat="1">
      <c r="A1265" s="179">
        <v>880</v>
      </c>
      <c r="B1265" s="106">
        <v>2881</v>
      </c>
      <c r="C1265" s="106">
        <v>1</v>
      </c>
      <c r="D1265" s="106">
        <v>1</v>
      </c>
      <c r="E1265" s="107" t="s">
        <v>163</v>
      </c>
      <c r="F1265" s="108" t="s">
        <v>907</v>
      </c>
      <c r="G1265" s="109">
        <f t="shared" si="1104"/>
        <v>50</v>
      </c>
      <c r="H1265" s="109">
        <f t="shared" si="1105"/>
        <v>39.31</v>
      </c>
      <c r="I1265" s="109">
        <f t="shared" si="1106"/>
        <v>0</v>
      </c>
      <c r="J1265" s="239">
        <f t="shared" si="1107"/>
        <v>785.63</v>
      </c>
      <c r="K1265" s="109">
        <f t="shared" si="1108"/>
        <v>5</v>
      </c>
      <c r="L1265" s="109">
        <f t="shared" si="1109"/>
        <v>879.94</v>
      </c>
      <c r="M1265" s="109">
        <f t="shared" si="1110"/>
        <v>95.75</v>
      </c>
      <c r="N1265" s="109">
        <f t="shared" si="1111"/>
        <v>100</v>
      </c>
      <c r="O1265" s="109">
        <f t="shared" si="1112"/>
        <v>110</v>
      </c>
      <c r="P1265" s="109">
        <f t="shared" si="1113"/>
        <v>148.12</v>
      </c>
      <c r="Q1265" s="109">
        <f t="shared" si="1114"/>
        <v>171.82</v>
      </c>
      <c r="R1265" s="109">
        <f t="shared" si="1115"/>
        <v>199.31</v>
      </c>
      <c r="S1265" s="109">
        <f t="shared" si="1116"/>
        <v>210</v>
      </c>
      <c r="T1265" s="109">
        <f>IF(F1265="VACANTE",0,VLOOKUP(F1265,HOMO,8,0))</f>
        <v>257.01</v>
      </c>
      <c r="U1265" s="109">
        <f>IF(F1265="VACANTE",0,VLOOKUP(F1265,HOMO,9,0))</f>
        <v>580</v>
      </c>
      <c r="V1265" s="109">
        <f t="shared" si="1119"/>
        <v>256.05</v>
      </c>
      <c r="W1265" s="109">
        <f t="shared" si="1120"/>
        <v>3008</v>
      </c>
      <c r="X1265" s="112"/>
      <c r="Y1265" s="112"/>
    </row>
    <row r="1266" spans="1:59" s="262" customFormat="1">
      <c r="A1266" s="179">
        <v>844</v>
      </c>
      <c r="B1266" s="106"/>
      <c r="C1266" s="106">
        <v>1</v>
      </c>
      <c r="D1266" s="106">
        <v>1</v>
      </c>
      <c r="E1266" s="107" t="s">
        <v>160</v>
      </c>
      <c r="F1266" s="108" t="s">
        <v>464</v>
      </c>
      <c r="G1266" s="109">
        <f t="shared" si="1104"/>
        <v>50</v>
      </c>
      <c r="H1266" s="109">
        <f t="shared" si="1105"/>
        <v>32.17</v>
      </c>
      <c r="I1266" s="109">
        <f t="shared" si="1106"/>
        <v>0</v>
      </c>
      <c r="J1266" s="239">
        <f t="shared" si="1107"/>
        <v>587.77</v>
      </c>
      <c r="K1266" s="109">
        <f t="shared" si="1108"/>
        <v>5</v>
      </c>
      <c r="L1266" s="109">
        <f t="shared" si="1109"/>
        <v>674.94</v>
      </c>
      <c r="M1266" s="109">
        <f t="shared" si="1110"/>
        <v>81.39</v>
      </c>
      <c r="N1266" s="109">
        <f t="shared" si="1111"/>
        <v>100</v>
      </c>
      <c r="O1266" s="109">
        <f t="shared" si="1112"/>
        <v>110</v>
      </c>
      <c r="P1266" s="109">
        <f t="shared" si="1113"/>
        <v>113.02</v>
      </c>
      <c r="Q1266" s="109">
        <f t="shared" si="1114"/>
        <v>131.11000000000001</v>
      </c>
      <c r="R1266" s="109">
        <f t="shared" si="1115"/>
        <v>152.08000000000001</v>
      </c>
      <c r="S1266" s="109">
        <f t="shared" si="1116"/>
        <v>210</v>
      </c>
      <c r="T1266" s="109">
        <f t="shared" si="1117"/>
        <v>284.27999999999997</v>
      </c>
      <c r="U1266" s="109">
        <f t="shared" si="1118"/>
        <v>560</v>
      </c>
      <c r="V1266" s="109">
        <f t="shared" si="1119"/>
        <v>591.17999999999995</v>
      </c>
      <c r="W1266" s="109">
        <f t="shared" si="1120"/>
        <v>3008</v>
      </c>
      <c r="X1266" s="112"/>
      <c r="Y1266" s="112"/>
    </row>
    <row r="1267" spans="1:59" s="262" customFormat="1">
      <c r="A1267" s="179">
        <v>884</v>
      </c>
      <c r="B1267" s="106"/>
      <c r="C1267" s="106">
        <v>1</v>
      </c>
      <c r="D1267" s="106">
        <v>1</v>
      </c>
      <c r="E1267" s="107" t="s">
        <v>164</v>
      </c>
      <c r="F1267" s="262" t="s">
        <v>1918</v>
      </c>
      <c r="G1267" s="109">
        <f t="shared" si="1104"/>
        <v>50</v>
      </c>
      <c r="H1267" s="109">
        <f t="shared" si="1105"/>
        <v>28.15</v>
      </c>
      <c r="I1267" s="109">
        <f t="shared" si="1106"/>
        <v>0</v>
      </c>
      <c r="J1267" s="239">
        <f t="shared" si="1107"/>
        <v>680.79</v>
      </c>
      <c r="K1267" s="109">
        <f t="shared" si="1108"/>
        <v>5</v>
      </c>
      <c r="L1267" s="109">
        <f t="shared" si="1109"/>
        <v>763.94</v>
      </c>
      <c r="M1267" s="109">
        <f t="shared" si="1110"/>
        <v>81.39</v>
      </c>
      <c r="N1267" s="109">
        <f t="shared" si="1111"/>
        <v>100</v>
      </c>
      <c r="O1267" s="109">
        <f t="shared" si="1112"/>
        <v>105</v>
      </c>
      <c r="P1267" s="109">
        <f t="shared" si="1113"/>
        <v>127.26</v>
      </c>
      <c r="Q1267" s="109">
        <f t="shared" si="1114"/>
        <v>147.62</v>
      </c>
      <c r="R1267" s="109">
        <f t="shared" si="1115"/>
        <v>171.24</v>
      </c>
      <c r="S1267" s="109">
        <f t="shared" si="1116"/>
        <v>180</v>
      </c>
      <c r="T1267" s="109">
        <v>0</v>
      </c>
      <c r="U1267" s="109">
        <f>IF(F1267="VACANTE",0,VLOOKUP(F1267,HOMO,9,0))</f>
        <v>0</v>
      </c>
      <c r="V1267" s="109">
        <f t="shared" si="1119"/>
        <v>331.55</v>
      </c>
      <c r="W1267" s="109">
        <f t="shared" si="1120"/>
        <v>2008</v>
      </c>
      <c r="X1267" s="112"/>
      <c r="Y1267" s="112"/>
    </row>
    <row r="1268" spans="1:59" s="262" customFormat="1">
      <c r="A1268" s="179">
        <v>885</v>
      </c>
      <c r="B1268" s="106"/>
      <c r="C1268" s="106">
        <v>1</v>
      </c>
      <c r="D1268" s="106">
        <v>1</v>
      </c>
      <c r="E1268" s="107" t="s">
        <v>164</v>
      </c>
      <c r="F1268" s="108" t="s">
        <v>903</v>
      </c>
      <c r="G1268" s="109">
        <f t="shared" si="1104"/>
        <v>50</v>
      </c>
      <c r="H1268" s="109">
        <f t="shared" si="1105"/>
        <v>28.15</v>
      </c>
      <c r="I1268" s="109">
        <f t="shared" si="1106"/>
        <v>0</v>
      </c>
      <c r="J1268" s="239">
        <f t="shared" si="1107"/>
        <v>680.79</v>
      </c>
      <c r="K1268" s="109">
        <f t="shared" si="1108"/>
        <v>5</v>
      </c>
      <c r="L1268" s="109">
        <f t="shared" si="1109"/>
        <v>763.94</v>
      </c>
      <c r="M1268" s="109">
        <f t="shared" si="1110"/>
        <v>81.39</v>
      </c>
      <c r="N1268" s="109">
        <f t="shared" si="1111"/>
        <v>100</v>
      </c>
      <c r="O1268" s="109">
        <f t="shared" si="1112"/>
        <v>105</v>
      </c>
      <c r="P1268" s="109">
        <f t="shared" si="1113"/>
        <v>127.26</v>
      </c>
      <c r="Q1268" s="109">
        <f t="shared" si="1114"/>
        <v>147.62</v>
      </c>
      <c r="R1268" s="109">
        <f t="shared" si="1115"/>
        <v>171.24</v>
      </c>
      <c r="S1268" s="109">
        <f t="shared" si="1116"/>
        <v>180</v>
      </c>
      <c r="T1268" s="109">
        <f t="shared" si="1117"/>
        <v>0</v>
      </c>
      <c r="U1268" s="109">
        <f t="shared" si="1118"/>
        <v>0</v>
      </c>
      <c r="V1268" s="109">
        <f t="shared" si="1119"/>
        <v>331.55</v>
      </c>
      <c r="W1268" s="109">
        <f t="shared" si="1120"/>
        <v>2008</v>
      </c>
      <c r="X1268" s="112"/>
      <c r="Y1268" s="112"/>
    </row>
    <row r="1269" spans="1:59" s="262" customFormat="1">
      <c r="A1269" s="179">
        <v>91</v>
      </c>
      <c r="B1269" s="106"/>
      <c r="C1269" s="106">
        <v>1</v>
      </c>
      <c r="D1269" s="106">
        <v>1</v>
      </c>
      <c r="E1269" s="107" t="s">
        <v>163</v>
      </c>
      <c r="F1269" s="108" t="s">
        <v>899</v>
      </c>
      <c r="G1269" s="109">
        <f t="shared" si="1104"/>
        <v>50</v>
      </c>
      <c r="H1269" s="109">
        <f t="shared" si="1105"/>
        <v>39.31</v>
      </c>
      <c r="I1269" s="109">
        <f t="shared" si="1106"/>
        <v>0</v>
      </c>
      <c r="J1269" s="239">
        <f t="shared" si="1107"/>
        <v>785.63</v>
      </c>
      <c r="K1269" s="109">
        <f t="shared" si="1108"/>
        <v>5</v>
      </c>
      <c r="L1269" s="109">
        <f t="shared" si="1109"/>
        <v>879.94</v>
      </c>
      <c r="M1269" s="109">
        <f t="shared" si="1110"/>
        <v>95.75</v>
      </c>
      <c r="N1269" s="109">
        <f t="shared" si="1111"/>
        <v>100</v>
      </c>
      <c r="O1269" s="109">
        <f t="shared" si="1112"/>
        <v>110</v>
      </c>
      <c r="P1269" s="109">
        <f t="shared" si="1113"/>
        <v>148.12</v>
      </c>
      <c r="Q1269" s="109">
        <f t="shared" si="1114"/>
        <v>171.82</v>
      </c>
      <c r="R1269" s="109">
        <f t="shared" si="1115"/>
        <v>199.31</v>
      </c>
      <c r="S1269" s="109">
        <f t="shared" si="1116"/>
        <v>210</v>
      </c>
      <c r="T1269" s="109">
        <f t="shared" si="1117"/>
        <v>0</v>
      </c>
      <c r="U1269" s="109">
        <f t="shared" si="1118"/>
        <v>0</v>
      </c>
      <c r="V1269" s="109">
        <f t="shared" si="1119"/>
        <v>1093.06</v>
      </c>
      <c r="W1269" s="109">
        <f t="shared" si="1120"/>
        <v>3008</v>
      </c>
      <c r="X1269" s="112"/>
      <c r="Y1269" s="112"/>
      <c r="AX1269" s="235"/>
      <c r="AY1269" s="236"/>
      <c r="AZ1269" s="236"/>
      <c r="BA1269" s="252"/>
      <c r="BB1269" s="253"/>
      <c r="BC1269" s="236"/>
      <c r="BD1269" s="235"/>
      <c r="BE1269" s="235"/>
      <c r="BF1269" s="236"/>
      <c r="BG1269" s="236"/>
    </row>
    <row r="1270" spans="1:59" s="262" customFormat="1">
      <c r="A1270" s="179">
        <v>695</v>
      </c>
      <c r="B1270" s="106"/>
      <c r="C1270" s="106">
        <v>1</v>
      </c>
      <c r="D1270" s="106">
        <v>1</v>
      </c>
      <c r="E1270" s="107" t="s">
        <v>163</v>
      </c>
      <c r="F1270" s="108" t="s">
        <v>1167</v>
      </c>
      <c r="G1270" s="109">
        <f t="shared" si="1104"/>
        <v>50</v>
      </c>
      <c r="H1270" s="109">
        <f t="shared" si="1105"/>
        <v>39.31</v>
      </c>
      <c r="I1270" s="109">
        <f t="shared" si="1106"/>
        <v>0</v>
      </c>
      <c r="J1270" s="239">
        <f t="shared" si="1107"/>
        <v>785.63</v>
      </c>
      <c r="K1270" s="109">
        <f t="shared" si="1108"/>
        <v>5</v>
      </c>
      <c r="L1270" s="109">
        <f t="shared" si="1109"/>
        <v>879.94</v>
      </c>
      <c r="M1270" s="109">
        <f t="shared" si="1110"/>
        <v>95.75</v>
      </c>
      <c r="N1270" s="109">
        <f t="shared" si="1111"/>
        <v>100</v>
      </c>
      <c r="O1270" s="109">
        <f t="shared" si="1112"/>
        <v>110</v>
      </c>
      <c r="P1270" s="109">
        <f t="shared" si="1113"/>
        <v>148.12</v>
      </c>
      <c r="Q1270" s="109">
        <f t="shared" si="1114"/>
        <v>171.82</v>
      </c>
      <c r="R1270" s="109">
        <f t="shared" si="1115"/>
        <v>199.31</v>
      </c>
      <c r="S1270" s="109">
        <f t="shared" si="1116"/>
        <v>210</v>
      </c>
      <c r="T1270" s="109">
        <f t="shared" si="1117"/>
        <v>126.61</v>
      </c>
      <c r="U1270" s="109">
        <f t="shared" si="1118"/>
        <v>280</v>
      </c>
      <c r="V1270" s="109">
        <f t="shared" si="1119"/>
        <v>686.45</v>
      </c>
      <c r="W1270" s="109">
        <f t="shared" si="1120"/>
        <v>3008</v>
      </c>
      <c r="X1270" s="112"/>
      <c r="Y1270" s="112"/>
    </row>
    <row r="1271" spans="1:59" s="262" customFormat="1">
      <c r="A1271" s="179">
        <v>887</v>
      </c>
      <c r="B1271" s="106"/>
      <c r="C1271" s="106">
        <v>1</v>
      </c>
      <c r="D1271" s="106">
        <v>2</v>
      </c>
      <c r="E1271" s="107" t="s">
        <v>161</v>
      </c>
      <c r="F1271" s="257" t="s">
        <v>364</v>
      </c>
      <c r="G1271" s="109">
        <f t="shared" si="1104"/>
        <v>50</v>
      </c>
      <c r="H1271" s="109">
        <f t="shared" si="1105"/>
        <v>23.41</v>
      </c>
      <c r="I1271" s="109">
        <f t="shared" si="1106"/>
        <v>0</v>
      </c>
      <c r="J1271" s="239">
        <f t="shared" si="1107"/>
        <v>492.53</v>
      </c>
      <c r="K1271" s="109">
        <f t="shared" si="1108"/>
        <v>5</v>
      </c>
      <c r="L1271" s="109">
        <f t="shared" si="1109"/>
        <v>570.94000000000005</v>
      </c>
      <c r="M1271" s="109">
        <f t="shared" si="1110"/>
        <v>69.180000000000007</v>
      </c>
      <c r="N1271" s="109">
        <f t="shared" si="1111"/>
        <v>100</v>
      </c>
      <c r="O1271" s="109">
        <f t="shared" si="1112"/>
        <v>105</v>
      </c>
      <c r="P1271" s="109">
        <f t="shared" si="1113"/>
        <v>94.43</v>
      </c>
      <c r="Q1271" s="109">
        <f t="shared" si="1114"/>
        <v>109.54</v>
      </c>
      <c r="R1271" s="109">
        <f t="shared" si="1115"/>
        <v>127.06</v>
      </c>
      <c r="S1271" s="109">
        <f t="shared" si="1116"/>
        <v>180</v>
      </c>
      <c r="T1271" s="109">
        <f t="shared" si="1117"/>
        <v>0</v>
      </c>
      <c r="U1271" s="109">
        <f t="shared" si="1118"/>
        <v>0</v>
      </c>
      <c r="V1271" s="109">
        <f t="shared" si="1119"/>
        <v>651.85</v>
      </c>
      <c r="W1271" s="109">
        <f t="shared" si="1120"/>
        <v>2008</v>
      </c>
      <c r="X1271" s="112"/>
      <c r="Y1271" s="112"/>
    </row>
    <row r="1272" spans="1:59" s="262" customFormat="1">
      <c r="A1272" s="179">
        <v>1010</v>
      </c>
      <c r="B1272" s="106"/>
      <c r="C1272" s="106">
        <v>1</v>
      </c>
      <c r="D1272" s="106">
        <v>0</v>
      </c>
      <c r="E1272" s="107" t="s">
        <v>161</v>
      </c>
      <c r="F1272" s="257" t="s">
        <v>364</v>
      </c>
      <c r="G1272" s="109">
        <f t="shared" ref="G1272:G1273" si="1121">VLOOKUP(E1272,REMU,3,0)</f>
        <v>50</v>
      </c>
      <c r="H1272" s="109">
        <f t="shared" ref="H1272:H1273" si="1122">VLOOKUP(E1272,REMU,4,0)</f>
        <v>23.41</v>
      </c>
      <c r="I1272" s="109">
        <f t="shared" ref="I1272:I1273" si="1123">VLOOKUP(E1272,REMU,8,0)</f>
        <v>0</v>
      </c>
      <c r="J1272" s="239">
        <f t="shared" ref="J1272:J1273" si="1124">VLOOKUP(E1272,REMU,7,0)</f>
        <v>492.53</v>
      </c>
      <c r="K1272" s="109">
        <f t="shared" ref="K1272:K1273" si="1125">VLOOKUP(E1272,REMU,10,0)</f>
        <v>5</v>
      </c>
      <c r="L1272" s="109">
        <f t="shared" ref="L1272:L1273" si="1126">SUM(G1272:K1272)</f>
        <v>570.94000000000005</v>
      </c>
      <c r="M1272" s="109">
        <f t="shared" ref="M1272:M1273" si="1127">VLOOKUP(E1272,REMU,12,0)</f>
        <v>69.180000000000007</v>
      </c>
      <c r="N1272" s="109">
        <f t="shared" ref="N1272:N1273" si="1128">VLOOKUP(E1272,REMU,13,0)</f>
        <v>100</v>
      </c>
      <c r="O1272" s="109">
        <f t="shared" ref="O1272:O1273" si="1129">VLOOKUP(E1272,REMU,19,0)</f>
        <v>105</v>
      </c>
      <c r="P1272" s="109">
        <f t="shared" ref="P1272:P1273" si="1130">VLOOKUP(E1272,REMU,16,0)</f>
        <v>94.43</v>
      </c>
      <c r="Q1272" s="109">
        <f t="shared" ref="Q1272:Q1273" si="1131">VLOOKUP(E1272,REMU,17,0)</f>
        <v>109.54</v>
      </c>
      <c r="R1272" s="109">
        <f t="shared" ref="R1272:R1273" si="1132">VLOOKUP(E1272,REMU,18,0)</f>
        <v>127.06</v>
      </c>
      <c r="S1272" s="109">
        <f t="shared" ref="S1272:S1273" si="1133">VLOOKUP(E1272,DSUP,2,FALSE)</f>
        <v>180</v>
      </c>
      <c r="T1272" s="109">
        <f t="shared" ref="T1272:T1273" si="1134">IF(F1272="VACANTE",0,VLOOKUP(F1272,HOMO,8,0))</f>
        <v>0</v>
      </c>
      <c r="U1272" s="109">
        <f t="shared" ref="U1272:U1273" si="1135">IF(F1272="VACANTE",0,VLOOKUP(F1272,HOMO,9,0))</f>
        <v>0</v>
      </c>
      <c r="V1272" s="109">
        <f t="shared" si="1119"/>
        <v>0</v>
      </c>
      <c r="W1272" s="109">
        <f t="shared" ref="W1272:W1273" si="1136">+L1272+SUM(M1272:V1272)</f>
        <v>1356.15</v>
      </c>
      <c r="X1272" s="112"/>
      <c r="Y1272" s="112"/>
    </row>
    <row r="1273" spans="1:59" s="262" customFormat="1">
      <c r="A1273" s="179">
        <v>1011</v>
      </c>
      <c r="B1273" s="106"/>
      <c r="C1273" s="106">
        <v>1</v>
      </c>
      <c r="D1273" s="106">
        <v>0</v>
      </c>
      <c r="E1273" s="107" t="s">
        <v>161</v>
      </c>
      <c r="F1273" s="257" t="s">
        <v>364</v>
      </c>
      <c r="G1273" s="109">
        <f t="shared" si="1121"/>
        <v>50</v>
      </c>
      <c r="H1273" s="109">
        <f t="shared" si="1122"/>
        <v>23.41</v>
      </c>
      <c r="I1273" s="109">
        <f t="shared" si="1123"/>
        <v>0</v>
      </c>
      <c r="J1273" s="239">
        <f t="shared" si="1124"/>
        <v>492.53</v>
      </c>
      <c r="K1273" s="109">
        <f t="shared" si="1125"/>
        <v>5</v>
      </c>
      <c r="L1273" s="109">
        <f t="shared" si="1126"/>
        <v>570.94000000000005</v>
      </c>
      <c r="M1273" s="109">
        <f t="shared" si="1127"/>
        <v>69.180000000000007</v>
      </c>
      <c r="N1273" s="109">
        <f t="shared" si="1128"/>
        <v>100</v>
      </c>
      <c r="O1273" s="109">
        <f t="shared" si="1129"/>
        <v>105</v>
      </c>
      <c r="P1273" s="109">
        <f t="shared" si="1130"/>
        <v>94.43</v>
      </c>
      <c r="Q1273" s="109">
        <f t="shared" si="1131"/>
        <v>109.54</v>
      </c>
      <c r="R1273" s="109">
        <f t="shared" si="1132"/>
        <v>127.06</v>
      </c>
      <c r="S1273" s="109">
        <f t="shared" si="1133"/>
        <v>180</v>
      </c>
      <c r="T1273" s="109">
        <f t="shared" si="1134"/>
        <v>0</v>
      </c>
      <c r="U1273" s="109">
        <f t="shared" si="1135"/>
        <v>0</v>
      </c>
      <c r="V1273" s="109">
        <f t="shared" si="1119"/>
        <v>0</v>
      </c>
      <c r="W1273" s="109">
        <f t="shared" si="1136"/>
        <v>1356.15</v>
      </c>
      <c r="X1273" s="112"/>
      <c r="Y1273" s="112"/>
    </row>
    <row r="1274" spans="1:59" s="262" customFormat="1">
      <c r="A1274" s="179">
        <v>889</v>
      </c>
      <c r="B1274" s="106"/>
      <c r="C1274" s="106">
        <v>1</v>
      </c>
      <c r="D1274" s="106">
        <v>1</v>
      </c>
      <c r="E1274" s="107" t="s">
        <v>161</v>
      </c>
      <c r="F1274" s="108" t="s">
        <v>465</v>
      </c>
      <c r="G1274" s="109">
        <f t="shared" si="1104"/>
        <v>50</v>
      </c>
      <c r="H1274" s="109">
        <f t="shared" si="1105"/>
        <v>23.41</v>
      </c>
      <c r="I1274" s="109">
        <f t="shared" si="1106"/>
        <v>0</v>
      </c>
      <c r="J1274" s="239">
        <f t="shared" si="1107"/>
        <v>492.53</v>
      </c>
      <c r="K1274" s="109">
        <f t="shared" si="1108"/>
        <v>5</v>
      </c>
      <c r="L1274" s="109">
        <f t="shared" si="1109"/>
        <v>570.94000000000005</v>
      </c>
      <c r="M1274" s="109">
        <f t="shared" si="1110"/>
        <v>69.180000000000007</v>
      </c>
      <c r="N1274" s="109">
        <f t="shared" si="1111"/>
        <v>100</v>
      </c>
      <c r="O1274" s="109">
        <f t="shared" si="1112"/>
        <v>105</v>
      </c>
      <c r="P1274" s="109">
        <f t="shared" si="1113"/>
        <v>94.43</v>
      </c>
      <c r="Q1274" s="109">
        <f t="shared" si="1114"/>
        <v>109.54</v>
      </c>
      <c r="R1274" s="109">
        <f t="shared" si="1115"/>
        <v>127.06</v>
      </c>
      <c r="S1274" s="109">
        <f t="shared" si="1116"/>
        <v>180</v>
      </c>
      <c r="T1274" s="109">
        <f t="shared" si="1117"/>
        <v>125.09</v>
      </c>
      <c r="U1274" s="109">
        <f t="shared" si="1118"/>
        <v>280</v>
      </c>
      <c r="V1274" s="109">
        <f t="shared" si="1119"/>
        <v>246.76</v>
      </c>
      <c r="W1274" s="109">
        <f t="shared" si="1120"/>
        <v>2008</v>
      </c>
      <c r="X1274" s="112"/>
      <c r="Y1274" s="112"/>
    </row>
    <row r="1275" spans="1:59" s="262" customFormat="1">
      <c r="A1275" s="179">
        <v>865</v>
      </c>
      <c r="B1275" s="106"/>
      <c r="C1275" s="106">
        <v>1</v>
      </c>
      <c r="D1275" s="106">
        <v>1</v>
      </c>
      <c r="E1275" s="107" t="s">
        <v>156</v>
      </c>
      <c r="F1275" s="108" t="s">
        <v>1367</v>
      </c>
      <c r="G1275" s="109">
        <f t="shared" si="1104"/>
        <v>50</v>
      </c>
      <c r="H1275" s="109">
        <f t="shared" si="1105"/>
        <v>48.24</v>
      </c>
      <c r="I1275" s="109">
        <f t="shared" si="1106"/>
        <v>0</v>
      </c>
      <c r="J1275" s="239">
        <f t="shared" si="1107"/>
        <v>924.69</v>
      </c>
      <c r="K1275" s="109">
        <f t="shared" si="1108"/>
        <v>5</v>
      </c>
      <c r="L1275" s="109">
        <f t="shared" si="1109"/>
        <v>1027.93</v>
      </c>
      <c r="M1275" s="109">
        <f t="shared" si="1110"/>
        <v>112.65</v>
      </c>
      <c r="N1275" s="109">
        <f t="shared" si="1111"/>
        <v>100</v>
      </c>
      <c r="O1275" s="109">
        <f t="shared" si="1112"/>
        <v>120</v>
      </c>
      <c r="P1275" s="109">
        <f t="shared" si="1113"/>
        <v>174.5</v>
      </c>
      <c r="Q1275" s="109">
        <f t="shared" si="1114"/>
        <v>202.42</v>
      </c>
      <c r="R1275" s="109">
        <f t="shared" si="1115"/>
        <v>234.81</v>
      </c>
      <c r="S1275" s="109">
        <f t="shared" si="1116"/>
        <v>250</v>
      </c>
      <c r="T1275" s="109">
        <f t="shared" si="1117"/>
        <v>655.53</v>
      </c>
      <c r="U1275" s="109">
        <f t="shared" si="1118"/>
        <v>1200</v>
      </c>
      <c r="V1275" s="109">
        <f t="shared" si="1119"/>
        <v>2629.48</v>
      </c>
      <c r="W1275" s="109">
        <f t="shared" si="1120"/>
        <v>6707.32</v>
      </c>
      <c r="X1275" s="112"/>
      <c r="Y1275" s="112"/>
    </row>
    <row r="1276" spans="1:59" s="262" customFormat="1">
      <c r="A1276" s="179">
        <v>866</v>
      </c>
      <c r="B1276" s="106"/>
      <c r="C1276" s="106">
        <v>1</v>
      </c>
      <c r="D1276" s="106">
        <v>1</v>
      </c>
      <c r="E1276" s="107" t="s">
        <v>156</v>
      </c>
      <c r="F1276" s="108" t="s">
        <v>437</v>
      </c>
      <c r="G1276" s="109">
        <f t="shared" si="1104"/>
        <v>50</v>
      </c>
      <c r="H1276" s="109">
        <f t="shared" si="1105"/>
        <v>48.24</v>
      </c>
      <c r="I1276" s="109">
        <f t="shared" si="1106"/>
        <v>0</v>
      </c>
      <c r="J1276" s="239">
        <f t="shared" si="1107"/>
        <v>924.69</v>
      </c>
      <c r="K1276" s="109">
        <f t="shared" si="1108"/>
        <v>5</v>
      </c>
      <c r="L1276" s="109">
        <f t="shared" si="1109"/>
        <v>1027.93</v>
      </c>
      <c r="M1276" s="109">
        <f t="shared" si="1110"/>
        <v>112.65</v>
      </c>
      <c r="N1276" s="109">
        <f t="shared" si="1111"/>
        <v>100</v>
      </c>
      <c r="O1276" s="109">
        <f t="shared" si="1112"/>
        <v>120</v>
      </c>
      <c r="P1276" s="109">
        <f t="shared" si="1113"/>
        <v>174.5</v>
      </c>
      <c r="Q1276" s="109">
        <f t="shared" si="1114"/>
        <v>202.42</v>
      </c>
      <c r="R1276" s="109">
        <f t="shared" si="1115"/>
        <v>234.81</v>
      </c>
      <c r="S1276" s="109">
        <f t="shared" si="1116"/>
        <v>250</v>
      </c>
      <c r="T1276" s="109">
        <f t="shared" si="1117"/>
        <v>655.53</v>
      </c>
      <c r="U1276" s="109">
        <f t="shared" si="1118"/>
        <v>1200</v>
      </c>
      <c r="V1276" s="109">
        <f t="shared" si="1119"/>
        <v>2629.48</v>
      </c>
      <c r="W1276" s="109">
        <f t="shared" si="1120"/>
        <v>6707.32</v>
      </c>
      <c r="X1276" s="112"/>
      <c r="Y1276" s="112"/>
    </row>
    <row r="1277" spans="1:59" s="262" customFormat="1">
      <c r="A1277" s="179">
        <v>867</v>
      </c>
      <c r="B1277" s="106"/>
      <c r="C1277" s="106">
        <v>1</v>
      </c>
      <c r="D1277" s="106">
        <v>1</v>
      </c>
      <c r="E1277" s="107" t="s">
        <v>156</v>
      </c>
      <c r="F1277" s="108" t="s">
        <v>438</v>
      </c>
      <c r="G1277" s="109">
        <f t="shared" si="1104"/>
        <v>50</v>
      </c>
      <c r="H1277" s="109">
        <f t="shared" si="1105"/>
        <v>48.24</v>
      </c>
      <c r="I1277" s="109">
        <f t="shared" si="1106"/>
        <v>0</v>
      </c>
      <c r="J1277" s="239">
        <f t="shared" si="1107"/>
        <v>924.69</v>
      </c>
      <c r="K1277" s="109">
        <f t="shared" si="1108"/>
        <v>5</v>
      </c>
      <c r="L1277" s="109">
        <f t="shared" si="1109"/>
        <v>1027.93</v>
      </c>
      <c r="M1277" s="109">
        <f t="shared" si="1110"/>
        <v>112.65</v>
      </c>
      <c r="N1277" s="109">
        <f t="shared" si="1111"/>
        <v>100</v>
      </c>
      <c r="O1277" s="109">
        <f t="shared" si="1112"/>
        <v>120</v>
      </c>
      <c r="P1277" s="109">
        <f t="shared" si="1113"/>
        <v>174.5</v>
      </c>
      <c r="Q1277" s="109">
        <f t="shared" si="1114"/>
        <v>202.42</v>
      </c>
      <c r="R1277" s="109">
        <f t="shared" si="1115"/>
        <v>234.81</v>
      </c>
      <c r="S1277" s="109">
        <f t="shared" si="1116"/>
        <v>250</v>
      </c>
      <c r="T1277" s="109">
        <f t="shared" si="1117"/>
        <v>655.53</v>
      </c>
      <c r="U1277" s="109">
        <f t="shared" si="1118"/>
        <v>1200</v>
      </c>
      <c r="V1277" s="109">
        <f t="shared" si="1119"/>
        <v>2629.48</v>
      </c>
      <c r="W1277" s="109">
        <f t="shared" si="1120"/>
        <v>6707.32</v>
      </c>
      <c r="X1277" s="112"/>
      <c r="Y1277" s="112"/>
    </row>
    <row r="1278" spans="1:59" s="262" customFormat="1">
      <c r="A1278" s="179">
        <v>868</v>
      </c>
      <c r="B1278" s="106"/>
      <c r="C1278" s="106">
        <v>1</v>
      </c>
      <c r="D1278" s="106">
        <v>1</v>
      </c>
      <c r="E1278" s="107" t="s">
        <v>156</v>
      </c>
      <c r="F1278" s="108" t="s">
        <v>439</v>
      </c>
      <c r="G1278" s="109">
        <f t="shared" si="1104"/>
        <v>50</v>
      </c>
      <c r="H1278" s="109">
        <f t="shared" si="1105"/>
        <v>48.24</v>
      </c>
      <c r="I1278" s="109">
        <f t="shared" si="1106"/>
        <v>0</v>
      </c>
      <c r="J1278" s="239">
        <f t="shared" si="1107"/>
        <v>924.69</v>
      </c>
      <c r="K1278" s="109">
        <f t="shared" si="1108"/>
        <v>5</v>
      </c>
      <c r="L1278" s="109">
        <f t="shared" si="1109"/>
        <v>1027.93</v>
      </c>
      <c r="M1278" s="109">
        <f t="shared" si="1110"/>
        <v>112.65</v>
      </c>
      <c r="N1278" s="109">
        <f t="shared" si="1111"/>
        <v>100</v>
      </c>
      <c r="O1278" s="109">
        <f t="shared" si="1112"/>
        <v>120</v>
      </c>
      <c r="P1278" s="109">
        <f t="shared" si="1113"/>
        <v>174.5</v>
      </c>
      <c r="Q1278" s="109">
        <f t="shared" si="1114"/>
        <v>202.42</v>
      </c>
      <c r="R1278" s="109">
        <f t="shared" si="1115"/>
        <v>234.81</v>
      </c>
      <c r="S1278" s="109">
        <f t="shared" si="1116"/>
        <v>250</v>
      </c>
      <c r="T1278" s="109">
        <f t="shared" si="1117"/>
        <v>655.53</v>
      </c>
      <c r="U1278" s="109">
        <f t="shared" si="1118"/>
        <v>1200</v>
      </c>
      <c r="V1278" s="109">
        <f t="shared" si="1119"/>
        <v>2629.48</v>
      </c>
      <c r="W1278" s="109">
        <f t="shared" si="1120"/>
        <v>6707.32</v>
      </c>
      <c r="X1278" s="112"/>
      <c r="Y1278" s="112"/>
    </row>
    <row r="1279" spans="1:59" s="262" customFormat="1">
      <c r="A1279" s="179">
        <v>869</v>
      </c>
      <c r="B1279" s="106"/>
      <c r="C1279" s="106">
        <v>1</v>
      </c>
      <c r="D1279" s="106">
        <v>1</v>
      </c>
      <c r="E1279" s="107" t="s">
        <v>156</v>
      </c>
      <c r="F1279" s="108" t="s">
        <v>622</v>
      </c>
      <c r="G1279" s="109">
        <f t="shared" si="1104"/>
        <v>50</v>
      </c>
      <c r="H1279" s="109">
        <f t="shared" si="1105"/>
        <v>48.24</v>
      </c>
      <c r="I1279" s="109">
        <f t="shared" si="1106"/>
        <v>0</v>
      </c>
      <c r="J1279" s="239">
        <f t="shared" si="1107"/>
        <v>924.69</v>
      </c>
      <c r="K1279" s="109">
        <f t="shared" si="1108"/>
        <v>5</v>
      </c>
      <c r="L1279" s="109">
        <f t="shared" si="1109"/>
        <v>1027.93</v>
      </c>
      <c r="M1279" s="109">
        <f t="shared" si="1110"/>
        <v>112.65</v>
      </c>
      <c r="N1279" s="109">
        <f t="shared" si="1111"/>
        <v>100</v>
      </c>
      <c r="O1279" s="109">
        <f t="shared" si="1112"/>
        <v>120</v>
      </c>
      <c r="P1279" s="109">
        <f t="shared" si="1113"/>
        <v>174.5</v>
      </c>
      <c r="Q1279" s="109">
        <f t="shared" si="1114"/>
        <v>202.42</v>
      </c>
      <c r="R1279" s="109">
        <f t="shared" si="1115"/>
        <v>234.81</v>
      </c>
      <c r="S1279" s="109">
        <f t="shared" si="1116"/>
        <v>250</v>
      </c>
      <c r="T1279" s="109">
        <f t="shared" si="1117"/>
        <v>655.53</v>
      </c>
      <c r="U1279" s="109">
        <f t="shared" si="1118"/>
        <v>1200</v>
      </c>
      <c r="V1279" s="109">
        <f t="shared" si="1119"/>
        <v>2629.48</v>
      </c>
      <c r="W1279" s="109">
        <f t="shared" si="1120"/>
        <v>6707.32</v>
      </c>
      <c r="X1279" s="112"/>
      <c r="Y1279" s="112"/>
    </row>
    <row r="1280" spans="1:59" s="262" customFormat="1">
      <c r="A1280" s="179">
        <v>870</v>
      </c>
      <c r="B1280" s="106"/>
      <c r="C1280" s="106">
        <v>1</v>
      </c>
      <c r="D1280" s="106">
        <v>1</v>
      </c>
      <c r="E1280" s="107" t="s">
        <v>156</v>
      </c>
      <c r="F1280" s="108" t="s">
        <v>457</v>
      </c>
      <c r="G1280" s="109">
        <f t="shared" si="1104"/>
        <v>50</v>
      </c>
      <c r="H1280" s="109">
        <f t="shared" si="1105"/>
        <v>48.24</v>
      </c>
      <c r="I1280" s="109">
        <f t="shared" si="1106"/>
        <v>0</v>
      </c>
      <c r="J1280" s="239">
        <f t="shared" si="1107"/>
        <v>924.69</v>
      </c>
      <c r="K1280" s="109">
        <f t="shared" si="1108"/>
        <v>5</v>
      </c>
      <c r="L1280" s="109">
        <f t="shared" si="1109"/>
        <v>1027.93</v>
      </c>
      <c r="M1280" s="109">
        <f t="shared" si="1110"/>
        <v>112.65</v>
      </c>
      <c r="N1280" s="109">
        <f t="shared" si="1111"/>
        <v>100</v>
      </c>
      <c r="O1280" s="109">
        <f t="shared" si="1112"/>
        <v>120</v>
      </c>
      <c r="P1280" s="109">
        <f t="shared" si="1113"/>
        <v>174.5</v>
      </c>
      <c r="Q1280" s="109">
        <f t="shared" si="1114"/>
        <v>202.42</v>
      </c>
      <c r="R1280" s="109">
        <f t="shared" si="1115"/>
        <v>234.81</v>
      </c>
      <c r="S1280" s="109">
        <f t="shared" si="1116"/>
        <v>250</v>
      </c>
      <c r="T1280" s="109">
        <f t="shared" si="1117"/>
        <v>645.52</v>
      </c>
      <c r="U1280" s="109">
        <f t="shared" si="1118"/>
        <v>1200</v>
      </c>
      <c r="V1280" s="109">
        <f t="shared" si="1119"/>
        <v>2639.49</v>
      </c>
      <c r="W1280" s="109">
        <f t="shared" si="1120"/>
        <v>6707.32</v>
      </c>
      <c r="X1280" s="112"/>
      <c r="Y1280" s="112"/>
    </row>
    <row r="1281" spans="1:25" s="262" customFormat="1">
      <c r="A1281" s="179">
        <v>871</v>
      </c>
      <c r="B1281" s="106"/>
      <c r="C1281" s="106">
        <v>1</v>
      </c>
      <c r="D1281" s="106">
        <v>1</v>
      </c>
      <c r="E1281" s="107" t="s">
        <v>156</v>
      </c>
      <c r="F1281" s="108" t="s">
        <v>441</v>
      </c>
      <c r="G1281" s="109">
        <f t="shared" si="1104"/>
        <v>50</v>
      </c>
      <c r="H1281" s="109">
        <f t="shared" si="1105"/>
        <v>48.24</v>
      </c>
      <c r="I1281" s="109">
        <f t="shared" si="1106"/>
        <v>0</v>
      </c>
      <c r="J1281" s="239">
        <f t="shared" si="1107"/>
        <v>924.69</v>
      </c>
      <c r="K1281" s="109">
        <f t="shared" si="1108"/>
        <v>5</v>
      </c>
      <c r="L1281" s="109">
        <f t="shared" si="1109"/>
        <v>1027.93</v>
      </c>
      <c r="M1281" s="109">
        <f t="shared" si="1110"/>
        <v>112.65</v>
      </c>
      <c r="N1281" s="109">
        <f t="shared" si="1111"/>
        <v>100</v>
      </c>
      <c r="O1281" s="109">
        <f t="shared" si="1112"/>
        <v>120</v>
      </c>
      <c r="P1281" s="109">
        <f t="shared" si="1113"/>
        <v>174.5</v>
      </c>
      <c r="Q1281" s="109">
        <f t="shared" si="1114"/>
        <v>202.42</v>
      </c>
      <c r="R1281" s="109">
        <f t="shared" si="1115"/>
        <v>234.81</v>
      </c>
      <c r="S1281" s="109">
        <f t="shared" si="1116"/>
        <v>250</v>
      </c>
      <c r="T1281" s="109">
        <f t="shared" si="1117"/>
        <v>615.48</v>
      </c>
      <c r="U1281" s="109">
        <f t="shared" si="1118"/>
        <v>1200</v>
      </c>
      <c r="V1281" s="109">
        <f t="shared" si="1119"/>
        <v>2669.53</v>
      </c>
      <c r="W1281" s="109">
        <f t="shared" si="1120"/>
        <v>6707.32</v>
      </c>
      <c r="X1281" s="112"/>
      <c r="Y1281" s="112"/>
    </row>
    <row r="1282" spans="1:25" s="262" customFormat="1">
      <c r="A1282" s="179">
        <v>872</v>
      </c>
      <c r="B1282" s="106"/>
      <c r="C1282" s="106">
        <v>1</v>
      </c>
      <c r="D1282" s="106">
        <v>1</v>
      </c>
      <c r="E1282" s="107" t="s">
        <v>156</v>
      </c>
      <c r="F1282" s="108" t="s">
        <v>443</v>
      </c>
      <c r="G1282" s="109">
        <f t="shared" si="1104"/>
        <v>50</v>
      </c>
      <c r="H1282" s="109">
        <f t="shared" si="1105"/>
        <v>48.24</v>
      </c>
      <c r="I1282" s="109">
        <f t="shared" si="1106"/>
        <v>0</v>
      </c>
      <c r="J1282" s="239">
        <f t="shared" si="1107"/>
        <v>924.69</v>
      </c>
      <c r="K1282" s="109">
        <f t="shared" si="1108"/>
        <v>5</v>
      </c>
      <c r="L1282" s="109">
        <f t="shared" si="1109"/>
        <v>1027.93</v>
      </c>
      <c r="M1282" s="109">
        <f t="shared" si="1110"/>
        <v>112.65</v>
      </c>
      <c r="N1282" s="109">
        <f t="shared" si="1111"/>
        <v>100</v>
      </c>
      <c r="O1282" s="109">
        <f t="shared" si="1112"/>
        <v>120</v>
      </c>
      <c r="P1282" s="109">
        <f t="shared" si="1113"/>
        <v>174.5</v>
      </c>
      <c r="Q1282" s="109">
        <f t="shared" si="1114"/>
        <v>202.42</v>
      </c>
      <c r="R1282" s="109">
        <f t="shared" si="1115"/>
        <v>234.81</v>
      </c>
      <c r="S1282" s="109">
        <f t="shared" si="1116"/>
        <v>250</v>
      </c>
      <c r="T1282" s="109">
        <f t="shared" si="1117"/>
        <v>630.78</v>
      </c>
      <c r="U1282" s="109">
        <f t="shared" si="1118"/>
        <v>1200</v>
      </c>
      <c r="V1282" s="109">
        <f t="shared" si="1119"/>
        <v>2654.23</v>
      </c>
      <c r="W1282" s="109">
        <f t="shared" si="1120"/>
        <v>6707.32</v>
      </c>
      <c r="X1282" s="112"/>
      <c r="Y1282" s="112"/>
    </row>
    <row r="1283" spans="1:25" s="262" customFormat="1">
      <c r="A1283" s="179">
        <v>873</v>
      </c>
      <c r="B1283" s="106"/>
      <c r="C1283" s="106">
        <v>1</v>
      </c>
      <c r="D1283" s="106">
        <v>1</v>
      </c>
      <c r="E1283" s="107" t="s">
        <v>156</v>
      </c>
      <c r="F1283" s="108" t="s">
        <v>1394</v>
      </c>
      <c r="G1283" s="109">
        <f t="shared" si="1104"/>
        <v>50</v>
      </c>
      <c r="H1283" s="109">
        <f t="shared" si="1105"/>
        <v>48.24</v>
      </c>
      <c r="I1283" s="109">
        <f t="shared" si="1106"/>
        <v>0</v>
      </c>
      <c r="J1283" s="239">
        <f t="shared" si="1107"/>
        <v>924.69</v>
      </c>
      <c r="K1283" s="109">
        <f t="shared" si="1108"/>
        <v>5</v>
      </c>
      <c r="L1283" s="109">
        <f t="shared" si="1109"/>
        <v>1027.93</v>
      </c>
      <c r="M1283" s="109">
        <f t="shared" si="1110"/>
        <v>112.65</v>
      </c>
      <c r="N1283" s="109">
        <f t="shared" si="1111"/>
        <v>100</v>
      </c>
      <c r="O1283" s="109">
        <f t="shared" si="1112"/>
        <v>120</v>
      </c>
      <c r="P1283" s="109">
        <f t="shared" si="1113"/>
        <v>174.5</v>
      </c>
      <c r="Q1283" s="109">
        <f t="shared" si="1114"/>
        <v>202.42</v>
      </c>
      <c r="R1283" s="109">
        <f t="shared" si="1115"/>
        <v>234.81</v>
      </c>
      <c r="S1283" s="109">
        <f t="shared" si="1116"/>
        <v>250</v>
      </c>
      <c r="T1283" s="109">
        <f t="shared" si="1117"/>
        <v>645.55999999999995</v>
      </c>
      <c r="U1283" s="109">
        <f t="shared" si="1118"/>
        <v>1200</v>
      </c>
      <c r="V1283" s="109">
        <f t="shared" si="1119"/>
        <v>2639.45</v>
      </c>
      <c r="W1283" s="109">
        <f t="shared" si="1120"/>
        <v>6707.32</v>
      </c>
      <c r="X1283" s="112"/>
      <c r="Y1283" s="112"/>
    </row>
    <row r="1284" spans="1:25" s="262" customFormat="1">
      <c r="A1284" s="179">
        <v>874</v>
      </c>
      <c r="B1284" s="106"/>
      <c r="C1284" s="106">
        <v>1</v>
      </c>
      <c r="D1284" s="106">
        <v>1</v>
      </c>
      <c r="E1284" s="107" t="s">
        <v>156</v>
      </c>
      <c r="F1284" s="108" t="s">
        <v>444</v>
      </c>
      <c r="G1284" s="109">
        <f t="shared" si="1104"/>
        <v>50</v>
      </c>
      <c r="H1284" s="109">
        <f t="shared" si="1105"/>
        <v>48.24</v>
      </c>
      <c r="I1284" s="109">
        <f t="shared" si="1106"/>
        <v>0</v>
      </c>
      <c r="J1284" s="239">
        <f t="shared" si="1107"/>
        <v>924.69</v>
      </c>
      <c r="K1284" s="109">
        <f t="shared" si="1108"/>
        <v>5</v>
      </c>
      <c r="L1284" s="109">
        <f t="shared" si="1109"/>
        <v>1027.93</v>
      </c>
      <c r="M1284" s="109">
        <f t="shared" si="1110"/>
        <v>112.65</v>
      </c>
      <c r="N1284" s="109">
        <f t="shared" si="1111"/>
        <v>100</v>
      </c>
      <c r="O1284" s="109">
        <f t="shared" si="1112"/>
        <v>120</v>
      </c>
      <c r="P1284" s="109">
        <f t="shared" si="1113"/>
        <v>174.5</v>
      </c>
      <c r="Q1284" s="109">
        <f t="shared" si="1114"/>
        <v>202.42</v>
      </c>
      <c r="R1284" s="109">
        <f t="shared" si="1115"/>
        <v>234.81</v>
      </c>
      <c r="S1284" s="109">
        <f t="shared" si="1116"/>
        <v>250</v>
      </c>
      <c r="T1284" s="109">
        <f t="shared" si="1117"/>
        <v>621.55999999999995</v>
      </c>
      <c r="U1284" s="109">
        <f t="shared" si="1118"/>
        <v>1200</v>
      </c>
      <c r="V1284" s="109">
        <f t="shared" si="1119"/>
        <v>2663.45</v>
      </c>
      <c r="W1284" s="109">
        <f t="shared" si="1120"/>
        <v>6707.32</v>
      </c>
      <c r="X1284" s="112"/>
      <c r="Y1284" s="112"/>
    </row>
    <row r="1285" spans="1:25" s="262" customFormat="1">
      <c r="A1285" s="179">
        <v>875</v>
      </c>
      <c r="B1285" s="106"/>
      <c r="C1285" s="106">
        <v>1</v>
      </c>
      <c r="D1285" s="106">
        <v>1</v>
      </c>
      <c r="E1285" s="107" t="s">
        <v>156</v>
      </c>
      <c r="F1285" s="108" t="s">
        <v>1413</v>
      </c>
      <c r="G1285" s="109">
        <f t="shared" si="1104"/>
        <v>50</v>
      </c>
      <c r="H1285" s="109">
        <f t="shared" si="1105"/>
        <v>48.24</v>
      </c>
      <c r="I1285" s="109">
        <f t="shared" si="1106"/>
        <v>0</v>
      </c>
      <c r="J1285" s="239">
        <f t="shared" si="1107"/>
        <v>924.69</v>
      </c>
      <c r="K1285" s="109">
        <f t="shared" si="1108"/>
        <v>5</v>
      </c>
      <c r="L1285" s="109">
        <f t="shared" si="1109"/>
        <v>1027.93</v>
      </c>
      <c r="M1285" s="109">
        <f t="shared" si="1110"/>
        <v>112.65</v>
      </c>
      <c r="N1285" s="109">
        <f t="shared" si="1111"/>
        <v>100</v>
      </c>
      <c r="O1285" s="109">
        <f t="shared" si="1112"/>
        <v>120</v>
      </c>
      <c r="P1285" s="109">
        <f t="shared" si="1113"/>
        <v>174.5</v>
      </c>
      <c r="Q1285" s="109">
        <f t="shared" si="1114"/>
        <v>202.42</v>
      </c>
      <c r="R1285" s="109">
        <f t="shared" si="1115"/>
        <v>234.81</v>
      </c>
      <c r="S1285" s="109">
        <f t="shared" si="1116"/>
        <v>250</v>
      </c>
      <c r="T1285" s="109">
        <f t="shared" si="1117"/>
        <v>243.54</v>
      </c>
      <c r="U1285" s="109">
        <f t="shared" si="1118"/>
        <v>1200</v>
      </c>
      <c r="V1285" s="109">
        <f t="shared" si="1119"/>
        <v>3041.47</v>
      </c>
      <c r="W1285" s="109">
        <f t="shared" si="1120"/>
        <v>6707.32</v>
      </c>
      <c r="X1285" s="112"/>
      <c r="Y1285" s="112"/>
    </row>
    <row r="1286" spans="1:25" s="262" customFormat="1">
      <c r="A1286" s="179">
        <v>876</v>
      </c>
      <c r="B1286" s="106"/>
      <c r="C1286" s="106">
        <v>1</v>
      </c>
      <c r="D1286" s="106">
        <v>1</v>
      </c>
      <c r="E1286" s="107" t="s">
        <v>156</v>
      </c>
      <c r="F1286" s="108" t="s">
        <v>458</v>
      </c>
      <c r="G1286" s="109">
        <f t="shared" si="1104"/>
        <v>50</v>
      </c>
      <c r="H1286" s="109">
        <f t="shared" si="1105"/>
        <v>48.24</v>
      </c>
      <c r="I1286" s="109">
        <f t="shared" si="1106"/>
        <v>0</v>
      </c>
      <c r="J1286" s="239">
        <f t="shared" si="1107"/>
        <v>924.69</v>
      </c>
      <c r="K1286" s="109">
        <f t="shared" si="1108"/>
        <v>5</v>
      </c>
      <c r="L1286" s="109">
        <f t="shared" si="1109"/>
        <v>1027.93</v>
      </c>
      <c r="M1286" s="109">
        <f t="shared" si="1110"/>
        <v>112.65</v>
      </c>
      <c r="N1286" s="109">
        <f t="shared" si="1111"/>
        <v>100</v>
      </c>
      <c r="O1286" s="109">
        <f t="shared" si="1112"/>
        <v>120</v>
      </c>
      <c r="P1286" s="109">
        <f t="shared" si="1113"/>
        <v>174.5</v>
      </c>
      <c r="Q1286" s="109">
        <f t="shared" si="1114"/>
        <v>202.42</v>
      </c>
      <c r="R1286" s="109">
        <f t="shared" si="1115"/>
        <v>234.81</v>
      </c>
      <c r="S1286" s="109">
        <f t="shared" si="1116"/>
        <v>250</v>
      </c>
      <c r="T1286" s="109">
        <f t="shared" si="1117"/>
        <v>639.92999999999995</v>
      </c>
      <c r="U1286" s="109">
        <f t="shared" si="1118"/>
        <v>1200</v>
      </c>
      <c r="V1286" s="109">
        <f t="shared" si="1119"/>
        <v>2645.08</v>
      </c>
      <c r="W1286" s="109">
        <f t="shared" si="1120"/>
        <v>6707.32</v>
      </c>
      <c r="X1286" s="112"/>
      <c r="Y1286" s="112"/>
    </row>
    <row r="1287" spans="1:25" s="262" customFormat="1">
      <c r="A1287" s="179">
        <v>877</v>
      </c>
      <c r="B1287" s="106"/>
      <c r="C1287" s="106">
        <v>1</v>
      </c>
      <c r="D1287" s="106">
        <v>1</v>
      </c>
      <c r="E1287" s="107" t="s">
        <v>156</v>
      </c>
      <c r="F1287" s="108" t="s">
        <v>1600</v>
      </c>
      <c r="G1287" s="109">
        <f t="shared" si="1104"/>
        <v>50</v>
      </c>
      <c r="H1287" s="109">
        <f t="shared" si="1105"/>
        <v>48.24</v>
      </c>
      <c r="I1287" s="109">
        <f t="shared" si="1106"/>
        <v>0</v>
      </c>
      <c r="J1287" s="239">
        <f t="shared" si="1107"/>
        <v>924.69</v>
      </c>
      <c r="K1287" s="109">
        <f t="shared" si="1108"/>
        <v>5</v>
      </c>
      <c r="L1287" s="109">
        <f t="shared" si="1109"/>
        <v>1027.93</v>
      </c>
      <c r="M1287" s="109">
        <f t="shared" si="1110"/>
        <v>112.65</v>
      </c>
      <c r="N1287" s="109">
        <f t="shared" si="1111"/>
        <v>100</v>
      </c>
      <c r="O1287" s="109">
        <f t="shared" si="1112"/>
        <v>120</v>
      </c>
      <c r="P1287" s="109">
        <f t="shared" si="1113"/>
        <v>174.5</v>
      </c>
      <c r="Q1287" s="109">
        <f t="shared" si="1114"/>
        <v>202.42</v>
      </c>
      <c r="R1287" s="109">
        <f t="shared" si="1115"/>
        <v>234.81</v>
      </c>
      <c r="S1287" s="109">
        <f t="shared" si="1116"/>
        <v>250</v>
      </c>
      <c r="T1287" s="109">
        <f t="shared" si="1117"/>
        <v>649.38</v>
      </c>
      <c r="U1287" s="109">
        <f t="shared" si="1118"/>
        <v>1200</v>
      </c>
      <c r="V1287" s="109">
        <f t="shared" si="1119"/>
        <v>2635.63</v>
      </c>
      <c r="W1287" s="109">
        <f t="shared" si="1120"/>
        <v>6707.32</v>
      </c>
      <c r="X1287" s="112"/>
      <c r="Y1287" s="112"/>
    </row>
    <row r="1288" spans="1:25" s="262" customFormat="1">
      <c r="A1288" s="179">
        <v>878</v>
      </c>
      <c r="B1288" s="106"/>
      <c r="C1288" s="106">
        <v>1</v>
      </c>
      <c r="D1288" s="106">
        <v>1</v>
      </c>
      <c r="E1288" s="107" t="s">
        <v>156</v>
      </c>
      <c r="F1288" s="108" t="s">
        <v>460</v>
      </c>
      <c r="G1288" s="109">
        <f t="shared" si="1104"/>
        <v>50</v>
      </c>
      <c r="H1288" s="109">
        <f t="shared" si="1105"/>
        <v>48.24</v>
      </c>
      <c r="I1288" s="109">
        <f t="shared" si="1106"/>
        <v>0</v>
      </c>
      <c r="J1288" s="239">
        <f t="shared" si="1107"/>
        <v>924.69</v>
      </c>
      <c r="K1288" s="109">
        <f t="shared" si="1108"/>
        <v>5</v>
      </c>
      <c r="L1288" s="109">
        <f t="shared" si="1109"/>
        <v>1027.93</v>
      </c>
      <c r="M1288" s="109">
        <f t="shared" si="1110"/>
        <v>112.65</v>
      </c>
      <c r="N1288" s="109">
        <f t="shared" si="1111"/>
        <v>100</v>
      </c>
      <c r="O1288" s="109">
        <f t="shared" si="1112"/>
        <v>120</v>
      </c>
      <c r="P1288" s="109">
        <f t="shared" si="1113"/>
        <v>174.5</v>
      </c>
      <c r="Q1288" s="109">
        <f t="shared" si="1114"/>
        <v>202.42</v>
      </c>
      <c r="R1288" s="109">
        <f t="shared" si="1115"/>
        <v>234.81</v>
      </c>
      <c r="S1288" s="109">
        <f t="shared" si="1116"/>
        <v>250</v>
      </c>
      <c r="T1288" s="109">
        <f t="shared" si="1117"/>
        <v>649.38</v>
      </c>
      <c r="U1288" s="109">
        <f t="shared" si="1118"/>
        <v>1200</v>
      </c>
      <c r="V1288" s="109">
        <f t="shared" si="1119"/>
        <v>2635.63</v>
      </c>
      <c r="W1288" s="109">
        <f t="shared" si="1120"/>
        <v>6707.32</v>
      </c>
      <c r="X1288" s="112"/>
      <c r="Y1288" s="112"/>
    </row>
    <row r="1289" spans="1:25" s="262" customFormat="1">
      <c r="A1289" s="179">
        <v>928</v>
      </c>
      <c r="B1289" s="106"/>
      <c r="C1289" s="106">
        <v>1</v>
      </c>
      <c r="D1289" s="106">
        <v>1</v>
      </c>
      <c r="E1289" s="107" t="s">
        <v>156</v>
      </c>
      <c r="F1289" s="108" t="s">
        <v>462</v>
      </c>
      <c r="G1289" s="109">
        <f t="shared" si="1104"/>
        <v>50</v>
      </c>
      <c r="H1289" s="109">
        <f t="shared" si="1105"/>
        <v>48.24</v>
      </c>
      <c r="I1289" s="109">
        <f t="shared" si="1106"/>
        <v>0</v>
      </c>
      <c r="J1289" s="239">
        <f t="shared" si="1107"/>
        <v>924.69</v>
      </c>
      <c r="K1289" s="109">
        <f t="shared" si="1108"/>
        <v>5</v>
      </c>
      <c r="L1289" s="109">
        <f t="shared" si="1109"/>
        <v>1027.93</v>
      </c>
      <c r="M1289" s="109">
        <f t="shared" si="1110"/>
        <v>112.65</v>
      </c>
      <c r="N1289" s="109">
        <f t="shared" si="1111"/>
        <v>100</v>
      </c>
      <c r="O1289" s="109">
        <f t="shared" si="1112"/>
        <v>120</v>
      </c>
      <c r="P1289" s="109">
        <f t="shared" si="1113"/>
        <v>174.5</v>
      </c>
      <c r="Q1289" s="109">
        <f t="shared" si="1114"/>
        <v>202.42</v>
      </c>
      <c r="R1289" s="109">
        <f t="shared" si="1115"/>
        <v>234.81</v>
      </c>
      <c r="S1289" s="109">
        <f t="shared" si="1116"/>
        <v>250</v>
      </c>
      <c r="T1289" s="109">
        <f t="shared" si="1117"/>
        <v>651.61</v>
      </c>
      <c r="U1289" s="109">
        <f t="shared" si="1118"/>
        <v>1200</v>
      </c>
      <c r="V1289" s="109">
        <f t="shared" si="1119"/>
        <v>2633.4</v>
      </c>
      <c r="W1289" s="109">
        <f t="shared" si="1120"/>
        <v>6707.32</v>
      </c>
      <c r="X1289" s="112"/>
      <c r="Y1289" s="112"/>
    </row>
    <row r="1290" spans="1:25" s="262" customFormat="1">
      <c r="A1290" s="179">
        <v>938</v>
      </c>
      <c r="B1290" s="106"/>
      <c r="C1290" s="106">
        <v>1</v>
      </c>
      <c r="D1290" s="106">
        <v>1</v>
      </c>
      <c r="E1290" s="107" t="s">
        <v>156</v>
      </c>
      <c r="F1290" s="108" t="s">
        <v>1658</v>
      </c>
      <c r="G1290" s="109">
        <f t="shared" si="1104"/>
        <v>50</v>
      </c>
      <c r="H1290" s="109">
        <f t="shared" si="1105"/>
        <v>48.24</v>
      </c>
      <c r="I1290" s="109">
        <f t="shared" si="1106"/>
        <v>0</v>
      </c>
      <c r="J1290" s="239">
        <f t="shared" si="1107"/>
        <v>924.69</v>
      </c>
      <c r="K1290" s="109">
        <f t="shared" si="1108"/>
        <v>5</v>
      </c>
      <c r="L1290" s="109">
        <f t="shared" si="1109"/>
        <v>1027.93</v>
      </c>
      <c r="M1290" s="109">
        <f t="shared" si="1110"/>
        <v>112.65</v>
      </c>
      <c r="N1290" s="109">
        <f t="shared" si="1111"/>
        <v>100</v>
      </c>
      <c r="O1290" s="109">
        <f t="shared" si="1112"/>
        <v>120</v>
      </c>
      <c r="P1290" s="109">
        <f t="shared" si="1113"/>
        <v>174.5</v>
      </c>
      <c r="Q1290" s="109">
        <f t="shared" si="1114"/>
        <v>202.42</v>
      </c>
      <c r="R1290" s="109">
        <f t="shared" si="1115"/>
        <v>234.81</v>
      </c>
      <c r="S1290" s="109">
        <f t="shared" si="1116"/>
        <v>250</v>
      </c>
      <c r="T1290" s="109">
        <f t="shared" si="1117"/>
        <v>625.05999999999995</v>
      </c>
      <c r="U1290" s="109">
        <f t="shared" si="1118"/>
        <v>1200</v>
      </c>
      <c r="V1290" s="109">
        <f t="shared" si="1119"/>
        <v>2659.95</v>
      </c>
      <c r="W1290" s="109">
        <f t="shared" si="1120"/>
        <v>6707.32</v>
      </c>
      <c r="X1290" s="112"/>
      <c r="Y1290" s="112"/>
    </row>
    <row r="1291" spans="1:25" s="262" customFormat="1">
      <c r="A1291" s="179"/>
      <c r="B1291" s="108"/>
      <c r="C1291" s="106">
        <f>SUM(C1262:C1290)</f>
        <v>29</v>
      </c>
      <c r="D1291" s="106">
        <f>COUNTIF(D1262:D1290,"1")</f>
        <v>26</v>
      </c>
      <c r="E1291" s="106"/>
      <c r="F1291" s="106" t="s">
        <v>545</v>
      </c>
      <c r="G1291" s="239">
        <f t="shared" ref="G1291:L1291" si="1137">SUM(G1262:G1290)</f>
        <v>1450</v>
      </c>
      <c r="H1291" s="239">
        <f t="shared" si="1137"/>
        <v>1198.74</v>
      </c>
      <c r="I1291" s="239">
        <f t="shared" si="1137"/>
        <v>0</v>
      </c>
      <c r="J1291" s="239">
        <f t="shared" si="1137"/>
        <v>23567.35</v>
      </c>
      <c r="K1291" s="239">
        <f t="shared" si="1137"/>
        <v>145</v>
      </c>
      <c r="L1291" s="239">
        <f t="shared" si="1137"/>
        <v>26361.09</v>
      </c>
      <c r="M1291" s="239">
        <f t="shared" ref="M1291:W1291" si="1138">SUM(M1262:M1290)</f>
        <v>2914.69</v>
      </c>
      <c r="N1291" s="239">
        <f t="shared" si="1138"/>
        <v>2900</v>
      </c>
      <c r="O1291" s="239">
        <f t="shared" si="1138"/>
        <v>3330</v>
      </c>
      <c r="P1291" s="239">
        <f t="shared" si="1138"/>
        <v>4452.3599999999997</v>
      </c>
      <c r="Q1291" s="239">
        <f t="shared" si="1138"/>
        <v>5164.75</v>
      </c>
      <c r="R1291" s="239">
        <f t="shared" si="1138"/>
        <v>5991.12</v>
      </c>
      <c r="S1291" s="239">
        <f t="shared" si="1138"/>
        <v>6590</v>
      </c>
      <c r="T1291" s="239">
        <f t="shared" si="1138"/>
        <v>11258.02</v>
      </c>
      <c r="U1291" s="239">
        <f t="shared" si="1138"/>
        <v>22640</v>
      </c>
      <c r="V1291" s="239">
        <f t="shared" si="1138"/>
        <v>51214.71</v>
      </c>
      <c r="W1291" s="239">
        <f t="shared" si="1138"/>
        <v>142816.74</v>
      </c>
      <c r="X1291" s="112"/>
      <c r="Y1291" s="112"/>
    </row>
    <row r="1292" spans="1:25" s="262" customFormat="1">
      <c r="A1292" s="299"/>
      <c r="B1292" s="243"/>
      <c r="C1292" s="269"/>
      <c r="D1292" s="269"/>
      <c r="E1292" s="269"/>
      <c r="F1292" s="269"/>
      <c r="G1292" s="247"/>
      <c r="H1292" s="247"/>
      <c r="I1292" s="247"/>
      <c r="J1292" s="247"/>
      <c r="K1292" s="247"/>
      <c r="L1292" s="247"/>
      <c r="M1292" s="247"/>
      <c r="N1292" s="247"/>
      <c r="O1292" s="247"/>
      <c r="P1292" s="247"/>
      <c r="Q1292" s="247"/>
      <c r="R1292" s="247"/>
      <c r="S1292" s="247"/>
      <c r="T1292" s="247"/>
      <c r="U1292" s="247"/>
      <c r="V1292" s="247"/>
      <c r="W1292" s="247"/>
      <c r="X1292" s="112"/>
      <c r="Y1292" s="112"/>
    </row>
    <row r="1293" spans="1:25" s="226" customFormat="1" ht="18.75">
      <c r="A1293" s="295" t="s">
        <v>47</v>
      </c>
      <c r="B1293" s="241"/>
      <c r="C1293" s="244"/>
      <c r="D1293" s="244"/>
      <c r="E1293" s="244"/>
      <c r="F1293" s="241"/>
      <c r="G1293" s="248"/>
      <c r="H1293" s="246"/>
      <c r="I1293" s="246"/>
      <c r="J1293" s="247"/>
      <c r="K1293" s="248"/>
      <c r="L1293" s="248"/>
      <c r="M1293" s="248"/>
      <c r="N1293" s="248"/>
      <c r="O1293" s="248"/>
      <c r="P1293" s="248"/>
      <c r="Q1293" s="248"/>
      <c r="R1293" s="248"/>
      <c r="S1293" s="248"/>
      <c r="T1293" s="248"/>
      <c r="U1293" s="248"/>
      <c r="V1293" s="248"/>
      <c r="W1293" s="301"/>
      <c r="X1293" s="112"/>
      <c r="Y1293" s="112"/>
    </row>
    <row r="1294" spans="1:25" s="262" customFormat="1">
      <c r="A1294" s="330" t="s">
        <v>236</v>
      </c>
      <c r="B1294" s="254"/>
      <c r="C1294" s="254" t="s">
        <v>153</v>
      </c>
      <c r="D1294" s="255" t="s">
        <v>538</v>
      </c>
      <c r="E1294" s="254" t="s">
        <v>22</v>
      </c>
      <c r="F1294" s="254" t="s">
        <v>154</v>
      </c>
      <c r="G1294" s="303" t="s">
        <v>503</v>
      </c>
      <c r="H1294" s="303" t="s">
        <v>505</v>
      </c>
      <c r="I1294" s="303" t="s">
        <v>535</v>
      </c>
      <c r="J1294" s="303" t="s">
        <v>507</v>
      </c>
      <c r="K1294" s="304" t="s">
        <v>509</v>
      </c>
      <c r="L1294" s="303" t="s">
        <v>511</v>
      </c>
      <c r="M1294" s="303" t="s">
        <v>514</v>
      </c>
      <c r="N1294" s="304" t="s">
        <v>669</v>
      </c>
      <c r="O1294" s="304" t="s">
        <v>603</v>
      </c>
      <c r="P1294" s="303" t="s">
        <v>518</v>
      </c>
      <c r="Q1294" s="303" t="s">
        <v>517</v>
      </c>
      <c r="R1294" s="303" t="s">
        <v>528</v>
      </c>
      <c r="S1294" s="304" t="s">
        <v>485</v>
      </c>
      <c r="T1294" s="303" t="s">
        <v>1785</v>
      </c>
      <c r="U1294" s="303" t="s">
        <v>1787</v>
      </c>
      <c r="V1294" s="303" t="s">
        <v>1788</v>
      </c>
      <c r="W1294" s="303" t="s">
        <v>532</v>
      </c>
      <c r="X1294" s="112"/>
      <c r="Y1294" s="112"/>
    </row>
    <row r="1295" spans="1:25" s="262" customFormat="1">
      <c r="A1295" s="331" t="s">
        <v>155</v>
      </c>
      <c r="B1295" s="329"/>
      <c r="C1295" s="329" t="s">
        <v>540</v>
      </c>
      <c r="D1295" s="256" t="s">
        <v>539</v>
      </c>
      <c r="E1295" s="329" t="s">
        <v>21</v>
      </c>
      <c r="F1295" s="329"/>
      <c r="G1295" s="328" t="s">
        <v>504</v>
      </c>
      <c r="H1295" s="328" t="s">
        <v>506</v>
      </c>
      <c r="I1295" s="328" t="s">
        <v>537</v>
      </c>
      <c r="J1295" s="328" t="s">
        <v>508</v>
      </c>
      <c r="K1295" s="306" t="s">
        <v>510</v>
      </c>
      <c r="L1295" s="328"/>
      <c r="M1295" s="328"/>
      <c r="N1295" s="306" t="s">
        <v>670</v>
      </c>
      <c r="O1295" s="308" t="s">
        <v>611</v>
      </c>
      <c r="P1295" s="328" t="s">
        <v>519</v>
      </c>
      <c r="Q1295" s="328" t="s">
        <v>530</v>
      </c>
      <c r="R1295" s="328" t="s">
        <v>529</v>
      </c>
      <c r="S1295" s="308" t="s">
        <v>565</v>
      </c>
      <c r="T1295" s="309" t="s">
        <v>1786</v>
      </c>
      <c r="U1295" s="309" t="s">
        <v>377</v>
      </c>
      <c r="V1295" s="309" t="s">
        <v>377</v>
      </c>
      <c r="W1295" s="328" t="s">
        <v>531</v>
      </c>
      <c r="X1295" s="112"/>
      <c r="Y1295" s="112"/>
    </row>
    <row r="1296" spans="1:25" s="262" customFormat="1">
      <c r="A1296" s="179"/>
      <c r="B1296" s="108"/>
      <c r="C1296" s="106"/>
      <c r="D1296" s="106"/>
      <c r="E1296" s="107" t="s">
        <v>534</v>
      </c>
      <c r="F1296" s="108"/>
      <c r="G1296" s="239"/>
      <c r="H1296" s="258"/>
      <c r="I1296" s="258"/>
      <c r="J1296" s="239"/>
      <c r="K1296" s="239"/>
      <c r="L1296" s="239"/>
      <c r="M1296" s="239"/>
      <c r="N1296" s="239"/>
      <c r="O1296" s="239"/>
      <c r="P1296" s="239"/>
      <c r="Q1296" s="239"/>
      <c r="R1296" s="239"/>
      <c r="S1296" s="239"/>
      <c r="T1296" s="239"/>
      <c r="U1296" s="239"/>
      <c r="V1296" s="239"/>
      <c r="W1296" s="239"/>
      <c r="X1296" s="112"/>
      <c r="Y1296" s="112"/>
    </row>
    <row r="1297" spans="1:25" s="262" customFormat="1">
      <c r="A1297" s="179">
        <v>42</v>
      </c>
      <c r="B1297" s="106">
        <v>4658</v>
      </c>
      <c r="C1297" s="106">
        <v>1</v>
      </c>
      <c r="D1297" s="106">
        <v>1</v>
      </c>
      <c r="E1297" s="107" t="s">
        <v>156</v>
      </c>
      <c r="F1297" s="108" t="s">
        <v>598</v>
      </c>
      <c r="G1297" s="109">
        <f t="shared" ref="G1297:G1313" si="1139">VLOOKUP(E1297,REMU,3,0)</f>
        <v>50</v>
      </c>
      <c r="H1297" s="109">
        <f t="shared" ref="H1297:H1313" si="1140">VLOOKUP(E1297,REMU,4,0)</f>
        <v>48.24</v>
      </c>
      <c r="I1297" s="109">
        <f t="shared" ref="I1297:I1313" si="1141">VLOOKUP(E1297,REMU,8,0)</f>
        <v>0</v>
      </c>
      <c r="J1297" s="239">
        <f t="shared" ref="J1297:J1313" si="1142">VLOOKUP(E1297,REMU,7,0)</f>
        <v>924.69</v>
      </c>
      <c r="K1297" s="109">
        <f t="shared" ref="K1297:K1313" si="1143">VLOOKUP(E1297,REMU,10,0)</f>
        <v>5</v>
      </c>
      <c r="L1297" s="109">
        <f t="shared" ref="L1297:L1313" si="1144">SUM(G1297:K1297)</f>
        <v>1027.93</v>
      </c>
      <c r="M1297" s="109">
        <f t="shared" ref="M1297:M1313" si="1145">VLOOKUP(E1297,REMU,12,0)</f>
        <v>112.65</v>
      </c>
      <c r="N1297" s="109">
        <f t="shared" ref="N1297:N1313" si="1146">VLOOKUP(E1297,REMU,13,0)</f>
        <v>100</v>
      </c>
      <c r="O1297" s="109">
        <f t="shared" ref="O1297:O1313" si="1147">VLOOKUP(E1297,REMU,19,0)</f>
        <v>120</v>
      </c>
      <c r="P1297" s="109">
        <f t="shared" ref="P1297:P1313" si="1148">VLOOKUP(E1297,REMU,16,0)</f>
        <v>174.5</v>
      </c>
      <c r="Q1297" s="109">
        <f t="shared" ref="Q1297:Q1313" si="1149">VLOOKUP(E1297,REMU,17,0)</f>
        <v>202.42</v>
      </c>
      <c r="R1297" s="109">
        <f t="shared" ref="R1297:R1313" si="1150">VLOOKUP(E1297,REMU,18,0)</f>
        <v>234.81</v>
      </c>
      <c r="S1297" s="109">
        <f t="shared" ref="S1297:S1313" si="1151">VLOOKUP(E1297,DSUP,2,FALSE)</f>
        <v>250</v>
      </c>
      <c r="T1297" s="109">
        <f t="shared" ref="T1297:T1313" si="1152">IF(F1297="VACANTE",0,VLOOKUP(F1297,HOMO,8,0))</f>
        <v>81.02</v>
      </c>
      <c r="U1297" s="109">
        <f t="shared" ref="U1297:U1313" si="1153">IF(F1297="VACANTE",0,VLOOKUP(F1297,HOMO,9,0))</f>
        <v>580</v>
      </c>
      <c r="V1297" s="109">
        <f t="shared" ref="V1297:V1313" si="1154">+IF(D1297=0,0,(VLOOKUP(E1297,CATE,2,0)-L1297-SUM(M1297:U1297)))</f>
        <v>3823.99</v>
      </c>
      <c r="W1297" s="109">
        <f t="shared" ref="W1297:W1313" si="1155">+L1297+SUM(M1297:V1297)</f>
        <v>6707.32</v>
      </c>
      <c r="X1297" s="112"/>
      <c r="Y1297" s="112"/>
    </row>
    <row r="1298" spans="1:25" s="262" customFormat="1">
      <c r="A1298" s="179">
        <v>886</v>
      </c>
      <c r="B1298" s="106"/>
      <c r="C1298" s="106">
        <v>1</v>
      </c>
      <c r="D1298" s="106">
        <v>2</v>
      </c>
      <c r="E1298" s="107" t="s">
        <v>161</v>
      </c>
      <c r="F1298" s="264" t="s">
        <v>364</v>
      </c>
      <c r="G1298" s="109">
        <f t="shared" si="1139"/>
        <v>50</v>
      </c>
      <c r="H1298" s="109">
        <f t="shared" si="1140"/>
        <v>23.41</v>
      </c>
      <c r="I1298" s="109">
        <f t="shared" si="1141"/>
        <v>0</v>
      </c>
      <c r="J1298" s="239">
        <f t="shared" si="1142"/>
        <v>492.53</v>
      </c>
      <c r="K1298" s="109">
        <f t="shared" si="1143"/>
        <v>5</v>
      </c>
      <c r="L1298" s="109">
        <f t="shared" si="1144"/>
        <v>570.94000000000005</v>
      </c>
      <c r="M1298" s="109">
        <f t="shared" si="1145"/>
        <v>69.180000000000007</v>
      </c>
      <c r="N1298" s="109">
        <f t="shared" si="1146"/>
        <v>100</v>
      </c>
      <c r="O1298" s="109">
        <f t="shared" si="1147"/>
        <v>105</v>
      </c>
      <c r="P1298" s="109">
        <f t="shared" si="1148"/>
        <v>94.43</v>
      </c>
      <c r="Q1298" s="109">
        <f t="shared" si="1149"/>
        <v>109.54</v>
      </c>
      <c r="R1298" s="109">
        <f t="shared" si="1150"/>
        <v>127.06</v>
      </c>
      <c r="S1298" s="109">
        <f t="shared" si="1151"/>
        <v>180</v>
      </c>
      <c r="T1298" s="109">
        <f t="shared" si="1152"/>
        <v>0</v>
      </c>
      <c r="U1298" s="109">
        <f t="shared" si="1153"/>
        <v>0</v>
      </c>
      <c r="V1298" s="109">
        <f t="shared" si="1154"/>
        <v>651.85</v>
      </c>
      <c r="W1298" s="109">
        <f t="shared" si="1155"/>
        <v>2008</v>
      </c>
      <c r="X1298" s="112"/>
      <c r="Y1298" s="112"/>
    </row>
    <row r="1299" spans="1:25" s="262" customFormat="1">
      <c r="A1299" s="179">
        <v>677</v>
      </c>
      <c r="B1299" s="106"/>
      <c r="C1299" s="106">
        <v>1</v>
      </c>
      <c r="D1299" s="106">
        <v>1</v>
      </c>
      <c r="E1299" s="107" t="s">
        <v>156</v>
      </c>
      <c r="F1299" s="108" t="s">
        <v>472</v>
      </c>
      <c r="G1299" s="109">
        <f t="shared" si="1139"/>
        <v>50</v>
      </c>
      <c r="H1299" s="109">
        <f t="shared" si="1140"/>
        <v>48.24</v>
      </c>
      <c r="I1299" s="109">
        <f t="shared" si="1141"/>
        <v>0</v>
      </c>
      <c r="J1299" s="239">
        <f t="shared" si="1142"/>
        <v>924.69</v>
      </c>
      <c r="K1299" s="109">
        <f t="shared" si="1143"/>
        <v>5</v>
      </c>
      <c r="L1299" s="109">
        <f t="shared" si="1144"/>
        <v>1027.93</v>
      </c>
      <c r="M1299" s="109">
        <f t="shared" si="1145"/>
        <v>112.65</v>
      </c>
      <c r="N1299" s="109">
        <f t="shared" si="1146"/>
        <v>100</v>
      </c>
      <c r="O1299" s="109">
        <f t="shared" si="1147"/>
        <v>120</v>
      </c>
      <c r="P1299" s="109">
        <f t="shared" si="1148"/>
        <v>174.5</v>
      </c>
      <c r="Q1299" s="109">
        <f t="shared" si="1149"/>
        <v>202.42</v>
      </c>
      <c r="R1299" s="109">
        <f t="shared" si="1150"/>
        <v>234.81</v>
      </c>
      <c r="S1299" s="109">
        <f t="shared" si="1151"/>
        <v>250</v>
      </c>
      <c r="T1299" s="109">
        <f t="shared" si="1152"/>
        <v>246.99</v>
      </c>
      <c r="U1299" s="109">
        <f t="shared" si="1153"/>
        <v>580</v>
      </c>
      <c r="V1299" s="109">
        <f t="shared" si="1154"/>
        <v>3658.02</v>
      </c>
      <c r="W1299" s="109">
        <f t="shared" si="1155"/>
        <v>6707.32</v>
      </c>
      <c r="X1299" s="112"/>
      <c r="Y1299" s="112"/>
    </row>
    <row r="1300" spans="1:25" s="262" customFormat="1">
      <c r="A1300" s="179">
        <v>898</v>
      </c>
      <c r="B1300" s="106"/>
      <c r="C1300" s="106">
        <v>1</v>
      </c>
      <c r="D1300" s="106">
        <v>1</v>
      </c>
      <c r="E1300" s="107" t="s">
        <v>156</v>
      </c>
      <c r="F1300" s="108" t="s">
        <v>983</v>
      </c>
      <c r="G1300" s="109">
        <f t="shared" si="1139"/>
        <v>50</v>
      </c>
      <c r="H1300" s="109">
        <f t="shared" si="1140"/>
        <v>48.24</v>
      </c>
      <c r="I1300" s="109">
        <f t="shared" si="1141"/>
        <v>0</v>
      </c>
      <c r="J1300" s="239">
        <f t="shared" si="1142"/>
        <v>924.69</v>
      </c>
      <c r="K1300" s="109">
        <f t="shared" si="1143"/>
        <v>5</v>
      </c>
      <c r="L1300" s="109">
        <f t="shared" si="1144"/>
        <v>1027.93</v>
      </c>
      <c r="M1300" s="109">
        <f t="shared" si="1145"/>
        <v>112.65</v>
      </c>
      <c r="N1300" s="109">
        <f t="shared" si="1146"/>
        <v>100</v>
      </c>
      <c r="O1300" s="109">
        <f t="shared" si="1147"/>
        <v>120</v>
      </c>
      <c r="P1300" s="109">
        <f t="shared" si="1148"/>
        <v>174.5</v>
      </c>
      <c r="Q1300" s="109">
        <f t="shared" si="1149"/>
        <v>202.42</v>
      </c>
      <c r="R1300" s="109">
        <f t="shared" si="1150"/>
        <v>234.81</v>
      </c>
      <c r="S1300" s="109">
        <f t="shared" si="1151"/>
        <v>250</v>
      </c>
      <c r="T1300" s="109">
        <f t="shared" si="1152"/>
        <v>246.99</v>
      </c>
      <c r="U1300" s="109">
        <f t="shared" si="1153"/>
        <v>580</v>
      </c>
      <c r="V1300" s="109">
        <f t="shared" si="1154"/>
        <v>3658.02</v>
      </c>
      <c r="W1300" s="109">
        <f t="shared" si="1155"/>
        <v>6707.32</v>
      </c>
      <c r="X1300" s="112"/>
      <c r="Y1300" s="112"/>
    </row>
    <row r="1301" spans="1:25" s="262" customFormat="1">
      <c r="A1301" s="179">
        <v>334</v>
      </c>
      <c r="B1301" s="106"/>
      <c r="C1301" s="106">
        <v>1</v>
      </c>
      <c r="D1301" s="106">
        <v>1</v>
      </c>
      <c r="E1301" s="107" t="s">
        <v>160</v>
      </c>
      <c r="F1301" s="108" t="s">
        <v>474</v>
      </c>
      <c r="G1301" s="109">
        <f t="shared" si="1139"/>
        <v>50</v>
      </c>
      <c r="H1301" s="109">
        <f t="shared" si="1140"/>
        <v>32.17</v>
      </c>
      <c r="I1301" s="109">
        <f t="shared" si="1141"/>
        <v>0</v>
      </c>
      <c r="J1301" s="239">
        <f t="shared" si="1142"/>
        <v>587.77</v>
      </c>
      <c r="K1301" s="109">
        <f t="shared" si="1143"/>
        <v>5</v>
      </c>
      <c r="L1301" s="109">
        <f t="shared" si="1144"/>
        <v>674.94</v>
      </c>
      <c r="M1301" s="109">
        <f t="shared" si="1145"/>
        <v>81.39</v>
      </c>
      <c r="N1301" s="109">
        <f t="shared" si="1146"/>
        <v>100</v>
      </c>
      <c r="O1301" s="109">
        <f t="shared" si="1147"/>
        <v>110</v>
      </c>
      <c r="P1301" s="109">
        <f t="shared" si="1148"/>
        <v>113.02</v>
      </c>
      <c r="Q1301" s="109">
        <f t="shared" si="1149"/>
        <v>131.11000000000001</v>
      </c>
      <c r="R1301" s="109">
        <f t="shared" si="1150"/>
        <v>152.08000000000001</v>
      </c>
      <c r="S1301" s="109">
        <f t="shared" si="1151"/>
        <v>210</v>
      </c>
      <c r="T1301" s="109">
        <f t="shared" si="1152"/>
        <v>0</v>
      </c>
      <c r="U1301" s="109">
        <f t="shared" si="1153"/>
        <v>280</v>
      </c>
      <c r="V1301" s="109">
        <f t="shared" si="1154"/>
        <v>1155.46</v>
      </c>
      <c r="W1301" s="109">
        <f t="shared" si="1155"/>
        <v>3008</v>
      </c>
      <c r="X1301" s="112"/>
      <c r="Y1301" s="112"/>
    </row>
    <row r="1302" spans="1:25" s="262" customFormat="1">
      <c r="A1302" s="179">
        <v>962</v>
      </c>
      <c r="B1302" s="106"/>
      <c r="C1302" s="106">
        <v>1</v>
      </c>
      <c r="D1302" s="106">
        <v>1</v>
      </c>
      <c r="E1302" s="107" t="s">
        <v>160</v>
      </c>
      <c r="F1302" s="108" t="s">
        <v>473</v>
      </c>
      <c r="G1302" s="109">
        <f t="shared" si="1139"/>
        <v>50</v>
      </c>
      <c r="H1302" s="109">
        <f t="shared" si="1140"/>
        <v>32.17</v>
      </c>
      <c r="I1302" s="109">
        <f t="shared" si="1141"/>
        <v>0</v>
      </c>
      <c r="J1302" s="239">
        <f t="shared" si="1142"/>
        <v>587.77</v>
      </c>
      <c r="K1302" s="109">
        <f t="shared" si="1143"/>
        <v>5</v>
      </c>
      <c r="L1302" s="109">
        <f t="shared" si="1144"/>
        <v>674.94</v>
      </c>
      <c r="M1302" s="109">
        <f t="shared" si="1145"/>
        <v>81.39</v>
      </c>
      <c r="N1302" s="109">
        <f t="shared" si="1146"/>
        <v>100</v>
      </c>
      <c r="O1302" s="109">
        <f t="shared" si="1147"/>
        <v>110</v>
      </c>
      <c r="P1302" s="109">
        <f t="shared" si="1148"/>
        <v>113.02</v>
      </c>
      <c r="Q1302" s="109">
        <f t="shared" si="1149"/>
        <v>131.11000000000001</v>
      </c>
      <c r="R1302" s="109">
        <f t="shared" si="1150"/>
        <v>152.08000000000001</v>
      </c>
      <c r="S1302" s="109">
        <f t="shared" si="1151"/>
        <v>210</v>
      </c>
      <c r="T1302" s="109">
        <f t="shared" si="1152"/>
        <v>279.89</v>
      </c>
      <c r="U1302" s="109">
        <f t="shared" si="1153"/>
        <v>560</v>
      </c>
      <c r="V1302" s="109">
        <f t="shared" si="1154"/>
        <v>595.57000000000005</v>
      </c>
      <c r="W1302" s="109">
        <f t="shared" si="1155"/>
        <v>3008</v>
      </c>
      <c r="X1302" s="112"/>
      <c r="Y1302" s="112"/>
    </row>
    <row r="1303" spans="1:25" s="262" customFormat="1">
      <c r="A1303" s="179">
        <v>413</v>
      </c>
      <c r="B1303" s="106"/>
      <c r="C1303" s="106">
        <v>1</v>
      </c>
      <c r="D1303" s="106">
        <v>1</v>
      </c>
      <c r="E1303" s="107" t="s">
        <v>160</v>
      </c>
      <c r="F1303" s="108" t="s">
        <v>318</v>
      </c>
      <c r="G1303" s="109">
        <f t="shared" si="1139"/>
        <v>50</v>
      </c>
      <c r="H1303" s="109">
        <f t="shared" si="1140"/>
        <v>32.17</v>
      </c>
      <c r="I1303" s="109">
        <f t="shared" si="1141"/>
        <v>0</v>
      </c>
      <c r="J1303" s="239">
        <f t="shared" si="1142"/>
        <v>587.77</v>
      </c>
      <c r="K1303" s="109">
        <f t="shared" si="1143"/>
        <v>5</v>
      </c>
      <c r="L1303" s="109">
        <f t="shared" si="1144"/>
        <v>674.94</v>
      </c>
      <c r="M1303" s="109">
        <f t="shared" si="1145"/>
        <v>81.39</v>
      </c>
      <c r="N1303" s="109">
        <f t="shared" si="1146"/>
        <v>100</v>
      </c>
      <c r="O1303" s="109">
        <f t="shared" si="1147"/>
        <v>110</v>
      </c>
      <c r="P1303" s="109">
        <f t="shared" si="1148"/>
        <v>113.02</v>
      </c>
      <c r="Q1303" s="109">
        <f t="shared" si="1149"/>
        <v>131.11000000000001</v>
      </c>
      <c r="R1303" s="109">
        <f t="shared" si="1150"/>
        <v>152.08000000000001</v>
      </c>
      <c r="S1303" s="109">
        <f t="shared" si="1151"/>
        <v>210</v>
      </c>
      <c r="T1303" s="109">
        <f t="shared" si="1152"/>
        <v>0</v>
      </c>
      <c r="U1303" s="109">
        <f t="shared" si="1153"/>
        <v>280</v>
      </c>
      <c r="V1303" s="109">
        <f t="shared" si="1154"/>
        <v>1155.46</v>
      </c>
      <c r="W1303" s="109">
        <f t="shared" si="1155"/>
        <v>3008</v>
      </c>
      <c r="X1303" s="112"/>
      <c r="Y1303" s="112"/>
    </row>
    <row r="1304" spans="1:25" s="262" customFormat="1">
      <c r="A1304" s="179">
        <v>902</v>
      </c>
      <c r="B1304" s="106"/>
      <c r="C1304" s="106">
        <v>1</v>
      </c>
      <c r="D1304" s="106">
        <v>1</v>
      </c>
      <c r="E1304" s="107" t="s">
        <v>161</v>
      </c>
      <c r="F1304" s="262" t="s">
        <v>1863</v>
      </c>
      <c r="G1304" s="109">
        <f t="shared" si="1139"/>
        <v>50</v>
      </c>
      <c r="H1304" s="109">
        <f t="shared" si="1140"/>
        <v>23.41</v>
      </c>
      <c r="I1304" s="109">
        <f t="shared" si="1141"/>
        <v>0</v>
      </c>
      <c r="J1304" s="239">
        <f t="shared" si="1142"/>
        <v>492.53</v>
      </c>
      <c r="K1304" s="109">
        <f t="shared" si="1143"/>
        <v>5</v>
      </c>
      <c r="L1304" s="109">
        <f t="shared" si="1144"/>
        <v>570.94000000000005</v>
      </c>
      <c r="M1304" s="109">
        <f t="shared" si="1145"/>
        <v>69.180000000000007</v>
      </c>
      <c r="N1304" s="109">
        <f t="shared" si="1146"/>
        <v>100</v>
      </c>
      <c r="O1304" s="109">
        <f t="shared" si="1147"/>
        <v>105</v>
      </c>
      <c r="P1304" s="109">
        <f t="shared" si="1148"/>
        <v>94.43</v>
      </c>
      <c r="Q1304" s="109">
        <f t="shared" si="1149"/>
        <v>109.54</v>
      </c>
      <c r="R1304" s="109">
        <f t="shared" si="1150"/>
        <v>127.06</v>
      </c>
      <c r="S1304" s="109">
        <f t="shared" si="1151"/>
        <v>180</v>
      </c>
      <c r="T1304" s="109">
        <f t="shared" ref="T1304:T1305" si="1156">IF(F1304="VACANTE",0,VLOOKUP(F1304,HOMO,8,0))</f>
        <v>0</v>
      </c>
      <c r="U1304" s="109">
        <f t="shared" ref="U1304:U1305" si="1157">IF(F1304="VACANTE",0,VLOOKUP(F1304,HOMO,9,0))</f>
        <v>0</v>
      </c>
      <c r="V1304" s="109">
        <f t="shared" si="1154"/>
        <v>651.85</v>
      </c>
      <c r="W1304" s="109">
        <f t="shared" si="1155"/>
        <v>2008</v>
      </c>
      <c r="X1304" s="112"/>
      <c r="Y1304" s="112"/>
    </row>
    <row r="1305" spans="1:25" s="262" customFormat="1">
      <c r="A1305" s="179">
        <v>905</v>
      </c>
      <c r="B1305" s="106"/>
      <c r="C1305" s="106">
        <v>1</v>
      </c>
      <c r="D1305" s="106">
        <v>1</v>
      </c>
      <c r="E1305" s="107" t="s">
        <v>161</v>
      </c>
      <c r="F1305" s="108" t="s">
        <v>680</v>
      </c>
      <c r="G1305" s="109">
        <f t="shared" si="1139"/>
        <v>50</v>
      </c>
      <c r="H1305" s="109">
        <f t="shared" si="1140"/>
        <v>23.41</v>
      </c>
      <c r="I1305" s="109">
        <f t="shared" si="1141"/>
        <v>0</v>
      </c>
      <c r="J1305" s="239">
        <f t="shared" si="1142"/>
        <v>492.53</v>
      </c>
      <c r="K1305" s="109">
        <f t="shared" si="1143"/>
        <v>5</v>
      </c>
      <c r="L1305" s="109">
        <f t="shared" si="1144"/>
        <v>570.94000000000005</v>
      </c>
      <c r="M1305" s="109">
        <f t="shared" si="1145"/>
        <v>69.180000000000007</v>
      </c>
      <c r="N1305" s="109">
        <f t="shared" si="1146"/>
        <v>100</v>
      </c>
      <c r="O1305" s="109">
        <f t="shared" si="1147"/>
        <v>105</v>
      </c>
      <c r="P1305" s="109">
        <f t="shared" si="1148"/>
        <v>94.43</v>
      </c>
      <c r="Q1305" s="109">
        <f t="shared" si="1149"/>
        <v>109.54</v>
      </c>
      <c r="R1305" s="109">
        <f t="shared" si="1150"/>
        <v>127.06</v>
      </c>
      <c r="S1305" s="109">
        <f t="shared" si="1151"/>
        <v>180</v>
      </c>
      <c r="T1305" s="109">
        <f t="shared" si="1156"/>
        <v>0</v>
      </c>
      <c r="U1305" s="109">
        <f t="shared" si="1157"/>
        <v>0</v>
      </c>
      <c r="V1305" s="109">
        <f t="shared" si="1154"/>
        <v>651.85</v>
      </c>
      <c r="W1305" s="109">
        <f t="shared" si="1155"/>
        <v>2008</v>
      </c>
      <c r="X1305" s="112"/>
      <c r="Y1305" s="112"/>
    </row>
    <row r="1306" spans="1:25" s="262" customFormat="1">
      <c r="A1306" s="179">
        <v>97</v>
      </c>
      <c r="B1306" s="106"/>
      <c r="C1306" s="106">
        <v>1</v>
      </c>
      <c r="D1306" s="106">
        <v>2</v>
      </c>
      <c r="E1306" s="107" t="s">
        <v>156</v>
      </c>
      <c r="F1306" s="108" t="s">
        <v>364</v>
      </c>
      <c r="G1306" s="109">
        <f t="shared" si="1139"/>
        <v>50</v>
      </c>
      <c r="H1306" s="109">
        <f t="shared" si="1140"/>
        <v>48.24</v>
      </c>
      <c r="I1306" s="109">
        <f t="shared" si="1141"/>
        <v>0</v>
      </c>
      <c r="J1306" s="239">
        <f t="shared" si="1142"/>
        <v>924.69</v>
      </c>
      <c r="K1306" s="109">
        <f t="shared" si="1143"/>
        <v>5</v>
      </c>
      <c r="L1306" s="109">
        <f t="shared" si="1144"/>
        <v>1027.93</v>
      </c>
      <c r="M1306" s="109">
        <f t="shared" si="1145"/>
        <v>112.65</v>
      </c>
      <c r="N1306" s="109">
        <f t="shared" si="1146"/>
        <v>100</v>
      </c>
      <c r="O1306" s="109">
        <f t="shared" si="1147"/>
        <v>120</v>
      </c>
      <c r="P1306" s="109">
        <f t="shared" si="1148"/>
        <v>174.5</v>
      </c>
      <c r="Q1306" s="109">
        <f t="shared" si="1149"/>
        <v>202.42</v>
      </c>
      <c r="R1306" s="109">
        <f t="shared" si="1150"/>
        <v>234.81</v>
      </c>
      <c r="S1306" s="109">
        <f t="shared" si="1151"/>
        <v>250</v>
      </c>
      <c r="T1306" s="109">
        <f t="shared" si="1152"/>
        <v>0</v>
      </c>
      <c r="U1306" s="109">
        <f t="shared" si="1153"/>
        <v>0</v>
      </c>
      <c r="V1306" s="109">
        <f t="shared" si="1154"/>
        <v>4485.01</v>
      </c>
      <c r="W1306" s="109">
        <f t="shared" si="1155"/>
        <v>6707.32</v>
      </c>
      <c r="X1306" s="112"/>
      <c r="Y1306" s="112"/>
    </row>
    <row r="1307" spans="1:25" s="262" customFormat="1">
      <c r="A1307" s="179">
        <v>890</v>
      </c>
      <c r="B1307" s="106"/>
      <c r="C1307" s="106">
        <v>1</v>
      </c>
      <c r="D1307" s="106">
        <v>1</v>
      </c>
      <c r="E1307" s="107" t="s">
        <v>156</v>
      </c>
      <c r="F1307" s="108" t="s">
        <v>466</v>
      </c>
      <c r="G1307" s="109">
        <f t="shared" si="1139"/>
        <v>50</v>
      </c>
      <c r="H1307" s="109">
        <f t="shared" si="1140"/>
        <v>48.24</v>
      </c>
      <c r="I1307" s="109">
        <f t="shared" si="1141"/>
        <v>0</v>
      </c>
      <c r="J1307" s="239">
        <f t="shared" si="1142"/>
        <v>924.69</v>
      </c>
      <c r="K1307" s="109">
        <f t="shared" si="1143"/>
        <v>5</v>
      </c>
      <c r="L1307" s="109">
        <f t="shared" si="1144"/>
        <v>1027.93</v>
      </c>
      <c r="M1307" s="109">
        <f t="shared" si="1145"/>
        <v>112.65</v>
      </c>
      <c r="N1307" s="109">
        <f t="shared" si="1146"/>
        <v>100</v>
      </c>
      <c r="O1307" s="109">
        <f t="shared" si="1147"/>
        <v>120</v>
      </c>
      <c r="P1307" s="109">
        <f t="shared" si="1148"/>
        <v>174.5</v>
      </c>
      <c r="Q1307" s="109">
        <f t="shared" si="1149"/>
        <v>202.42</v>
      </c>
      <c r="R1307" s="109">
        <f t="shared" si="1150"/>
        <v>234.81</v>
      </c>
      <c r="S1307" s="109">
        <f t="shared" si="1151"/>
        <v>250</v>
      </c>
      <c r="T1307" s="109">
        <f t="shared" si="1152"/>
        <v>655.53</v>
      </c>
      <c r="U1307" s="109">
        <f t="shared" si="1153"/>
        <v>1200</v>
      </c>
      <c r="V1307" s="109">
        <f t="shared" si="1154"/>
        <v>2629.48</v>
      </c>
      <c r="W1307" s="109">
        <f t="shared" si="1155"/>
        <v>6707.32</v>
      </c>
      <c r="X1307" s="112"/>
      <c r="Y1307" s="112"/>
    </row>
    <row r="1308" spans="1:25" s="262" customFormat="1">
      <c r="A1308" s="179">
        <v>891</v>
      </c>
      <c r="B1308" s="106"/>
      <c r="C1308" s="106">
        <v>1</v>
      </c>
      <c r="D1308" s="106">
        <v>1</v>
      </c>
      <c r="E1308" s="107" t="s">
        <v>156</v>
      </c>
      <c r="F1308" s="108" t="s">
        <v>467</v>
      </c>
      <c r="G1308" s="109">
        <f t="shared" si="1139"/>
        <v>50</v>
      </c>
      <c r="H1308" s="109">
        <f t="shared" si="1140"/>
        <v>48.24</v>
      </c>
      <c r="I1308" s="109">
        <f t="shared" si="1141"/>
        <v>0</v>
      </c>
      <c r="J1308" s="239">
        <f t="shared" si="1142"/>
        <v>924.69</v>
      </c>
      <c r="K1308" s="109">
        <f t="shared" si="1143"/>
        <v>5</v>
      </c>
      <c r="L1308" s="109">
        <f t="shared" si="1144"/>
        <v>1027.93</v>
      </c>
      <c r="M1308" s="109">
        <f t="shared" si="1145"/>
        <v>112.65</v>
      </c>
      <c r="N1308" s="109">
        <f t="shared" si="1146"/>
        <v>100</v>
      </c>
      <c r="O1308" s="109">
        <f t="shared" si="1147"/>
        <v>120</v>
      </c>
      <c r="P1308" s="109">
        <f t="shared" si="1148"/>
        <v>174.5</v>
      </c>
      <c r="Q1308" s="109">
        <f t="shared" si="1149"/>
        <v>202.42</v>
      </c>
      <c r="R1308" s="109">
        <f t="shared" si="1150"/>
        <v>234.81</v>
      </c>
      <c r="S1308" s="109">
        <f t="shared" si="1151"/>
        <v>250</v>
      </c>
      <c r="T1308" s="109">
        <f t="shared" si="1152"/>
        <v>655.53</v>
      </c>
      <c r="U1308" s="109">
        <f t="shared" si="1153"/>
        <v>1200</v>
      </c>
      <c r="V1308" s="109">
        <f t="shared" si="1154"/>
        <v>2629.48</v>
      </c>
      <c r="W1308" s="109">
        <f t="shared" si="1155"/>
        <v>6707.32</v>
      </c>
      <c r="X1308" s="112"/>
      <c r="Y1308" s="112"/>
    </row>
    <row r="1309" spans="1:25" s="262" customFormat="1">
      <c r="A1309" s="179">
        <v>892</v>
      </c>
      <c r="B1309" s="106"/>
      <c r="C1309" s="106">
        <v>1</v>
      </c>
      <c r="D1309" s="106">
        <v>1</v>
      </c>
      <c r="E1309" s="107" t="s">
        <v>156</v>
      </c>
      <c r="F1309" s="108" t="s">
        <v>801</v>
      </c>
      <c r="G1309" s="109">
        <f t="shared" si="1139"/>
        <v>50</v>
      </c>
      <c r="H1309" s="109">
        <f t="shared" si="1140"/>
        <v>48.24</v>
      </c>
      <c r="I1309" s="109">
        <f t="shared" si="1141"/>
        <v>0</v>
      </c>
      <c r="J1309" s="239">
        <f t="shared" si="1142"/>
        <v>924.69</v>
      </c>
      <c r="K1309" s="109">
        <f t="shared" si="1143"/>
        <v>5</v>
      </c>
      <c r="L1309" s="109">
        <f t="shared" si="1144"/>
        <v>1027.93</v>
      </c>
      <c r="M1309" s="109">
        <f t="shared" si="1145"/>
        <v>112.65</v>
      </c>
      <c r="N1309" s="109">
        <f t="shared" si="1146"/>
        <v>100</v>
      </c>
      <c r="O1309" s="109">
        <f t="shared" si="1147"/>
        <v>120</v>
      </c>
      <c r="P1309" s="109">
        <f t="shared" si="1148"/>
        <v>174.5</v>
      </c>
      <c r="Q1309" s="109">
        <f t="shared" si="1149"/>
        <v>202.42</v>
      </c>
      <c r="R1309" s="109">
        <f t="shared" si="1150"/>
        <v>234.81</v>
      </c>
      <c r="S1309" s="109">
        <f t="shared" si="1151"/>
        <v>250</v>
      </c>
      <c r="T1309" s="109">
        <f t="shared" si="1152"/>
        <v>616.28</v>
      </c>
      <c r="U1309" s="109">
        <f t="shared" si="1153"/>
        <v>1200</v>
      </c>
      <c r="V1309" s="109">
        <f t="shared" si="1154"/>
        <v>2668.73</v>
      </c>
      <c r="W1309" s="109">
        <f t="shared" si="1155"/>
        <v>6707.32</v>
      </c>
      <c r="X1309" s="112"/>
      <c r="Y1309" s="112"/>
    </row>
    <row r="1310" spans="1:25" s="262" customFormat="1">
      <c r="A1310" s="179">
        <v>893</v>
      </c>
      <c r="B1310" s="106"/>
      <c r="C1310" s="106">
        <v>1</v>
      </c>
      <c r="D1310" s="106">
        <v>1</v>
      </c>
      <c r="E1310" s="107" t="s">
        <v>156</v>
      </c>
      <c r="F1310" s="108" t="s">
        <v>1564</v>
      </c>
      <c r="G1310" s="109">
        <f t="shared" si="1139"/>
        <v>50</v>
      </c>
      <c r="H1310" s="109">
        <f t="shared" si="1140"/>
        <v>48.24</v>
      </c>
      <c r="I1310" s="109">
        <f t="shared" si="1141"/>
        <v>0</v>
      </c>
      <c r="J1310" s="239">
        <f t="shared" si="1142"/>
        <v>924.69</v>
      </c>
      <c r="K1310" s="109">
        <f t="shared" si="1143"/>
        <v>5</v>
      </c>
      <c r="L1310" s="109">
        <f t="shared" si="1144"/>
        <v>1027.93</v>
      </c>
      <c r="M1310" s="109">
        <f t="shared" si="1145"/>
        <v>112.65</v>
      </c>
      <c r="N1310" s="109">
        <f t="shared" si="1146"/>
        <v>100</v>
      </c>
      <c r="O1310" s="109">
        <f t="shared" si="1147"/>
        <v>120</v>
      </c>
      <c r="P1310" s="109">
        <f t="shared" si="1148"/>
        <v>174.5</v>
      </c>
      <c r="Q1310" s="109">
        <f t="shared" si="1149"/>
        <v>202.42</v>
      </c>
      <c r="R1310" s="109">
        <f t="shared" si="1150"/>
        <v>234.81</v>
      </c>
      <c r="S1310" s="109">
        <f t="shared" si="1151"/>
        <v>250</v>
      </c>
      <c r="T1310" s="109">
        <f t="shared" si="1152"/>
        <v>641.01</v>
      </c>
      <c r="U1310" s="109">
        <f t="shared" si="1153"/>
        <v>1200</v>
      </c>
      <c r="V1310" s="109">
        <f t="shared" si="1154"/>
        <v>2644</v>
      </c>
      <c r="W1310" s="109">
        <f t="shared" si="1155"/>
        <v>6707.32</v>
      </c>
      <c r="X1310" s="112"/>
      <c r="Y1310" s="112"/>
    </row>
    <row r="1311" spans="1:25" s="262" customFormat="1">
      <c r="A1311" s="179">
        <v>894</v>
      </c>
      <c r="B1311" s="106"/>
      <c r="C1311" s="106">
        <v>1</v>
      </c>
      <c r="D1311" s="106">
        <v>1</v>
      </c>
      <c r="E1311" s="107" t="s">
        <v>156</v>
      </c>
      <c r="F1311" s="108" t="s">
        <v>1593</v>
      </c>
      <c r="G1311" s="109">
        <f t="shared" si="1139"/>
        <v>50</v>
      </c>
      <c r="H1311" s="109">
        <f t="shared" si="1140"/>
        <v>48.24</v>
      </c>
      <c r="I1311" s="109">
        <f t="shared" si="1141"/>
        <v>0</v>
      </c>
      <c r="J1311" s="239">
        <f t="shared" si="1142"/>
        <v>924.69</v>
      </c>
      <c r="K1311" s="109">
        <f t="shared" si="1143"/>
        <v>5</v>
      </c>
      <c r="L1311" s="109">
        <f t="shared" si="1144"/>
        <v>1027.93</v>
      </c>
      <c r="M1311" s="109">
        <f t="shared" si="1145"/>
        <v>112.65</v>
      </c>
      <c r="N1311" s="109">
        <f t="shared" si="1146"/>
        <v>100</v>
      </c>
      <c r="O1311" s="109">
        <f t="shared" si="1147"/>
        <v>120</v>
      </c>
      <c r="P1311" s="109">
        <f t="shared" si="1148"/>
        <v>174.5</v>
      </c>
      <c r="Q1311" s="109">
        <f t="shared" si="1149"/>
        <v>202.42</v>
      </c>
      <c r="R1311" s="109">
        <f t="shared" si="1150"/>
        <v>234.81</v>
      </c>
      <c r="S1311" s="109">
        <f t="shared" si="1151"/>
        <v>250</v>
      </c>
      <c r="T1311" s="109">
        <f t="shared" si="1152"/>
        <v>639.92999999999995</v>
      </c>
      <c r="U1311" s="109">
        <f t="shared" si="1153"/>
        <v>1200</v>
      </c>
      <c r="V1311" s="109">
        <f t="shared" si="1154"/>
        <v>2645.08</v>
      </c>
      <c r="W1311" s="109">
        <f t="shared" si="1155"/>
        <v>6707.32</v>
      </c>
      <c r="X1311" s="112"/>
      <c r="Y1311" s="112"/>
    </row>
    <row r="1312" spans="1:25" s="262" customFormat="1" ht="16.5" customHeight="1">
      <c r="A1312" s="179">
        <v>926</v>
      </c>
      <c r="B1312" s="106"/>
      <c r="C1312" s="106">
        <v>1</v>
      </c>
      <c r="D1312" s="106">
        <v>1</v>
      </c>
      <c r="E1312" s="107" t="s">
        <v>156</v>
      </c>
      <c r="F1312" s="108" t="s">
        <v>1616</v>
      </c>
      <c r="G1312" s="109">
        <f t="shared" si="1139"/>
        <v>50</v>
      </c>
      <c r="H1312" s="109">
        <f t="shared" si="1140"/>
        <v>48.24</v>
      </c>
      <c r="I1312" s="109">
        <f t="shared" si="1141"/>
        <v>0</v>
      </c>
      <c r="J1312" s="239">
        <f t="shared" si="1142"/>
        <v>924.69</v>
      </c>
      <c r="K1312" s="109">
        <f t="shared" si="1143"/>
        <v>5</v>
      </c>
      <c r="L1312" s="109">
        <f t="shared" si="1144"/>
        <v>1027.93</v>
      </c>
      <c r="M1312" s="109">
        <f t="shared" si="1145"/>
        <v>112.65</v>
      </c>
      <c r="N1312" s="109">
        <f t="shared" si="1146"/>
        <v>100</v>
      </c>
      <c r="O1312" s="109">
        <f t="shared" si="1147"/>
        <v>120</v>
      </c>
      <c r="P1312" s="109">
        <f t="shared" si="1148"/>
        <v>174.5</v>
      </c>
      <c r="Q1312" s="109">
        <f t="shared" si="1149"/>
        <v>202.42</v>
      </c>
      <c r="R1312" s="109">
        <f t="shared" si="1150"/>
        <v>234.81</v>
      </c>
      <c r="S1312" s="109">
        <f t="shared" si="1151"/>
        <v>250</v>
      </c>
      <c r="T1312" s="109">
        <f t="shared" si="1152"/>
        <v>642.13</v>
      </c>
      <c r="U1312" s="109">
        <f t="shared" si="1153"/>
        <v>1200</v>
      </c>
      <c r="V1312" s="109">
        <f t="shared" si="1154"/>
        <v>2642.88</v>
      </c>
      <c r="W1312" s="109">
        <f t="shared" si="1155"/>
        <v>6707.32</v>
      </c>
      <c r="X1312" s="265"/>
      <c r="Y1312" s="112"/>
    </row>
    <row r="1313" spans="1:25" s="262" customFormat="1" ht="16.5" customHeight="1">
      <c r="A1313" s="179">
        <v>936</v>
      </c>
      <c r="B1313" s="106"/>
      <c r="C1313" s="106">
        <v>1</v>
      </c>
      <c r="D1313" s="106">
        <v>1</v>
      </c>
      <c r="E1313" s="107" t="s">
        <v>156</v>
      </c>
      <c r="F1313" s="108" t="s">
        <v>471</v>
      </c>
      <c r="G1313" s="109">
        <f t="shared" si="1139"/>
        <v>50</v>
      </c>
      <c r="H1313" s="109">
        <f t="shared" si="1140"/>
        <v>48.24</v>
      </c>
      <c r="I1313" s="109">
        <f t="shared" si="1141"/>
        <v>0</v>
      </c>
      <c r="J1313" s="239">
        <f t="shared" si="1142"/>
        <v>924.69</v>
      </c>
      <c r="K1313" s="109">
        <f t="shared" si="1143"/>
        <v>5</v>
      </c>
      <c r="L1313" s="109">
        <f t="shared" si="1144"/>
        <v>1027.93</v>
      </c>
      <c r="M1313" s="109">
        <f t="shared" si="1145"/>
        <v>112.65</v>
      </c>
      <c r="N1313" s="109">
        <f t="shared" si="1146"/>
        <v>100</v>
      </c>
      <c r="O1313" s="109">
        <f t="shared" si="1147"/>
        <v>120</v>
      </c>
      <c r="P1313" s="109">
        <f t="shared" si="1148"/>
        <v>174.5</v>
      </c>
      <c r="Q1313" s="109">
        <f t="shared" si="1149"/>
        <v>202.42</v>
      </c>
      <c r="R1313" s="109">
        <f t="shared" si="1150"/>
        <v>234.81</v>
      </c>
      <c r="S1313" s="109">
        <f t="shared" si="1151"/>
        <v>250</v>
      </c>
      <c r="T1313" s="109">
        <f t="shared" si="1152"/>
        <v>622.79999999999995</v>
      </c>
      <c r="U1313" s="109">
        <f t="shared" si="1153"/>
        <v>1200</v>
      </c>
      <c r="V1313" s="109">
        <f t="shared" si="1154"/>
        <v>2662.21</v>
      </c>
      <c r="W1313" s="109">
        <f t="shared" si="1155"/>
        <v>6707.32</v>
      </c>
      <c r="X1313" s="265"/>
      <c r="Y1313" s="112"/>
    </row>
    <row r="1314" spans="1:25" s="262" customFormat="1">
      <c r="A1314" s="179"/>
      <c r="B1314" s="108"/>
      <c r="C1314" s="106">
        <f>SUM(C1297:C1313)</f>
        <v>17</v>
      </c>
      <c r="D1314" s="106">
        <f>COUNTIF(D1297:D1313,"1")</f>
        <v>15</v>
      </c>
      <c r="E1314" s="106"/>
      <c r="F1314" s="106" t="s">
        <v>545</v>
      </c>
      <c r="G1314" s="239">
        <f t="shared" ref="G1314:L1314" si="1158">SUM(G1297:G1313)</f>
        <v>850</v>
      </c>
      <c r="H1314" s="239">
        <f t="shared" si="1158"/>
        <v>697.38</v>
      </c>
      <c r="I1314" s="239">
        <f t="shared" si="1158"/>
        <v>0</v>
      </c>
      <c r="J1314" s="239">
        <f t="shared" si="1158"/>
        <v>13412.49</v>
      </c>
      <c r="K1314" s="239">
        <f t="shared" si="1158"/>
        <v>85</v>
      </c>
      <c r="L1314" s="239">
        <f t="shared" si="1158"/>
        <v>15044.87</v>
      </c>
      <c r="M1314" s="239">
        <f t="shared" ref="M1314:W1314" si="1159">SUM(M1297:M1313)</f>
        <v>1690.86</v>
      </c>
      <c r="N1314" s="239">
        <f t="shared" si="1159"/>
        <v>1700</v>
      </c>
      <c r="O1314" s="239">
        <f t="shared" si="1159"/>
        <v>1965</v>
      </c>
      <c r="P1314" s="239">
        <f t="shared" si="1159"/>
        <v>2541.85</v>
      </c>
      <c r="Q1314" s="239">
        <f t="shared" si="1159"/>
        <v>2948.57</v>
      </c>
      <c r="R1314" s="239">
        <f t="shared" si="1159"/>
        <v>3420.33</v>
      </c>
      <c r="S1314" s="239">
        <f t="shared" si="1159"/>
        <v>3920</v>
      </c>
      <c r="T1314" s="239">
        <f t="shared" si="1159"/>
        <v>5328.1</v>
      </c>
      <c r="U1314" s="239">
        <f t="shared" si="1159"/>
        <v>11260</v>
      </c>
      <c r="V1314" s="239">
        <f t="shared" ref="V1314" si="1160">SUM(V1297:V1313)</f>
        <v>39008.94</v>
      </c>
      <c r="W1314" s="239">
        <f t="shared" si="1159"/>
        <v>88828.52</v>
      </c>
      <c r="X1314" s="265"/>
      <c r="Y1314" s="265"/>
    </row>
    <row r="1315" spans="1:25" s="262" customFormat="1">
      <c r="A1315" s="298" t="s">
        <v>152</v>
      </c>
      <c r="B1315" s="108"/>
      <c r="C1315" s="106">
        <f>SUM(C1291+C1314)</f>
        <v>46</v>
      </c>
      <c r="D1315" s="106">
        <f>SUM(D1291+D1314)</f>
        <v>41</v>
      </c>
      <c r="E1315" s="106"/>
      <c r="F1315" s="108"/>
      <c r="G1315" s="239">
        <f t="shared" ref="G1315:L1315" si="1161">SUM(G1314+G1291)</f>
        <v>2300</v>
      </c>
      <c r="H1315" s="239">
        <f t="shared" si="1161"/>
        <v>1896.12</v>
      </c>
      <c r="I1315" s="239">
        <f t="shared" si="1161"/>
        <v>0</v>
      </c>
      <c r="J1315" s="239">
        <f t="shared" si="1161"/>
        <v>36979.839999999997</v>
      </c>
      <c r="K1315" s="239">
        <f t="shared" si="1161"/>
        <v>230</v>
      </c>
      <c r="L1315" s="239">
        <f t="shared" si="1161"/>
        <v>41405.96</v>
      </c>
      <c r="M1315" s="239">
        <f t="shared" ref="M1315:W1315" si="1162">SUM(M1314+M1291)</f>
        <v>4605.55</v>
      </c>
      <c r="N1315" s="239">
        <f t="shared" si="1162"/>
        <v>4600</v>
      </c>
      <c r="O1315" s="239">
        <f t="shared" si="1162"/>
        <v>5295</v>
      </c>
      <c r="P1315" s="239">
        <f t="shared" si="1162"/>
        <v>6994.21</v>
      </c>
      <c r="Q1315" s="239">
        <f t="shared" si="1162"/>
        <v>8113.32</v>
      </c>
      <c r="R1315" s="239">
        <f t="shared" si="1162"/>
        <v>9411.4500000000007</v>
      </c>
      <c r="S1315" s="239">
        <f t="shared" si="1162"/>
        <v>10510</v>
      </c>
      <c r="T1315" s="239">
        <f t="shared" si="1162"/>
        <v>16586.12</v>
      </c>
      <c r="U1315" s="239">
        <f t="shared" si="1162"/>
        <v>33900</v>
      </c>
      <c r="V1315" s="239">
        <f t="shared" ref="V1315" si="1163">SUM(V1314+V1291)</f>
        <v>90223.65</v>
      </c>
      <c r="W1315" s="239">
        <f t="shared" si="1162"/>
        <v>231645.26</v>
      </c>
      <c r="X1315" s="112"/>
      <c r="Y1315" s="112"/>
    </row>
    <row r="1316" spans="1:25" s="262" customFormat="1">
      <c r="A1316" s="299"/>
      <c r="B1316" s="243"/>
      <c r="C1316" s="269"/>
      <c r="D1316" s="269"/>
      <c r="E1316" s="269"/>
      <c r="F1316" s="243"/>
      <c r="G1316" s="247"/>
      <c r="H1316" s="247"/>
      <c r="I1316" s="247"/>
      <c r="J1316" s="247"/>
      <c r="K1316" s="247"/>
      <c r="L1316" s="247"/>
      <c r="M1316" s="247"/>
      <c r="N1316" s="247"/>
      <c r="O1316" s="247"/>
      <c r="P1316" s="247"/>
      <c r="Q1316" s="247"/>
      <c r="R1316" s="247"/>
      <c r="S1316" s="247"/>
      <c r="T1316" s="247"/>
      <c r="U1316" s="247"/>
      <c r="V1316" s="247"/>
      <c r="W1316" s="247"/>
      <c r="X1316" s="112"/>
      <c r="Y1316" s="112"/>
    </row>
    <row r="1317" spans="1:25" s="226" customFormat="1" ht="18.75">
      <c r="A1317" s="295" t="s">
        <v>188</v>
      </c>
      <c r="B1317" s="241"/>
      <c r="C1317" s="244"/>
      <c r="D1317" s="244"/>
      <c r="E1317" s="244"/>
      <c r="F1317" s="241"/>
      <c r="G1317" s="248"/>
      <c r="H1317" s="246"/>
      <c r="I1317" s="246"/>
      <c r="J1317" s="247"/>
      <c r="K1317" s="248"/>
      <c r="L1317" s="248"/>
      <c r="M1317" s="248"/>
      <c r="N1317" s="248"/>
      <c r="O1317" s="248"/>
      <c r="P1317" s="248"/>
      <c r="Q1317" s="248"/>
      <c r="R1317" s="248"/>
      <c r="S1317" s="248"/>
      <c r="T1317" s="248"/>
      <c r="U1317" s="248"/>
      <c r="V1317" s="248"/>
      <c r="W1317" s="248"/>
      <c r="X1317" s="112"/>
      <c r="Y1317" s="112"/>
    </row>
    <row r="1318" spans="1:25" s="226" customFormat="1" ht="6.75" customHeight="1">
      <c r="A1318" s="295"/>
      <c r="B1318" s="241"/>
      <c r="C1318" s="244"/>
      <c r="D1318" s="244"/>
      <c r="E1318" s="244"/>
      <c r="F1318" s="241"/>
      <c r="G1318" s="248"/>
      <c r="H1318" s="246"/>
      <c r="I1318" s="246"/>
      <c r="J1318" s="247"/>
      <c r="K1318" s="248"/>
      <c r="L1318" s="248"/>
      <c r="M1318" s="248"/>
      <c r="N1318" s="248"/>
      <c r="O1318" s="248"/>
      <c r="P1318" s="248"/>
      <c r="Q1318" s="248"/>
      <c r="R1318" s="248"/>
      <c r="S1318" s="248"/>
      <c r="T1318" s="248"/>
      <c r="U1318" s="248"/>
      <c r="V1318" s="248"/>
      <c r="W1318" s="248"/>
      <c r="X1318" s="112"/>
      <c r="Y1318" s="112"/>
    </row>
    <row r="1319" spans="1:25" s="226" customFormat="1" ht="18.75">
      <c r="A1319" s="295" t="s">
        <v>214</v>
      </c>
      <c r="B1319" s="326"/>
      <c r="C1319" s="241"/>
      <c r="D1319" s="244"/>
      <c r="E1319" s="244"/>
      <c r="F1319" s="241"/>
      <c r="G1319" s="248"/>
      <c r="H1319" s="246"/>
      <c r="I1319" s="246"/>
      <c r="J1319" s="247"/>
      <c r="K1319" s="248"/>
      <c r="L1319" s="248"/>
      <c r="M1319" s="248"/>
      <c r="N1319" s="248"/>
      <c r="O1319" s="248"/>
      <c r="P1319" s="248"/>
      <c r="Q1319" s="248"/>
      <c r="R1319" s="248"/>
      <c r="S1319" s="248"/>
      <c r="T1319" s="248"/>
      <c r="U1319" s="248"/>
      <c r="V1319" s="248"/>
      <c r="W1319" s="248"/>
      <c r="X1319" s="112"/>
      <c r="Y1319" s="112"/>
    </row>
    <row r="1320" spans="1:25" s="226" customFormat="1" ht="18.75">
      <c r="A1320" s="295" t="s">
        <v>178</v>
      </c>
      <c r="B1320" s="326"/>
      <c r="C1320" s="241"/>
      <c r="D1320" s="241"/>
      <c r="E1320" s="244"/>
      <c r="F1320" s="241"/>
      <c r="G1320" s="248"/>
      <c r="H1320" s="246"/>
      <c r="I1320" s="246"/>
      <c r="J1320" s="247"/>
      <c r="K1320" s="248"/>
      <c r="L1320" s="248"/>
      <c r="M1320" s="248"/>
      <c r="N1320" s="248"/>
      <c r="O1320" s="248"/>
      <c r="P1320" s="248"/>
      <c r="Q1320" s="248"/>
      <c r="R1320" s="248"/>
      <c r="S1320" s="248"/>
      <c r="T1320" s="248"/>
      <c r="U1320" s="248"/>
      <c r="V1320" s="248"/>
      <c r="W1320" s="248"/>
      <c r="X1320" s="112"/>
      <c r="Y1320" s="112"/>
    </row>
    <row r="1321" spans="1:25" s="226" customFormat="1" ht="18.75">
      <c r="A1321" s="295" t="s">
        <v>179</v>
      </c>
      <c r="B1321" s="244"/>
      <c r="C1321" s="241"/>
      <c r="D1321" s="241"/>
      <c r="E1321" s="244"/>
      <c r="F1321" s="241"/>
      <c r="G1321" s="248"/>
      <c r="H1321" s="246"/>
      <c r="I1321" s="246"/>
      <c r="J1321" s="247"/>
      <c r="K1321" s="248"/>
      <c r="L1321" s="248"/>
      <c r="M1321" s="248"/>
      <c r="N1321" s="248"/>
      <c r="O1321" s="248"/>
      <c r="P1321" s="248"/>
      <c r="Q1321" s="248"/>
      <c r="R1321" s="248"/>
      <c r="S1321" s="248"/>
      <c r="T1321" s="248"/>
      <c r="U1321" s="248"/>
      <c r="V1321" s="248"/>
      <c r="W1321" s="248"/>
      <c r="X1321" s="112"/>
      <c r="Y1321" s="112"/>
    </row>
    <row r="1322" spans="1:25" s="226" customFormat="1" ht="6" customHeight="1">
      <c r="A1322" s="295"/>
      <c r="B1322" s="244"/>
      <c r="C1322" s="241"/>
      <c r="D1322" s="241"/>
      <c r="E1322" s="244"/>
      <c r="F1322" s="241"/>
      <c r="G1322" s="248"/>
      <c r="H1322" s="246"/>
      <c r="I1322" s="246"/>
      <c r="J1322" s="247"/>
      <c r="K1322" s="248"/>
      <c r="L1322" s="248"/>
      <c r="M1322" s="248"/>
      <c r="N1322" s="248"/>
      <c r="O1322" s="248"/>
      <c r="P1322" s="248"/>
      <c r="Q1322" s="248"/>
      <c r="R1322" s="248"/>
      <c r="S1322" s="248"/>
      <c r="T1322" s="248"/>
      <c r="U1322" s="248"/>
      <c r="V1322" s="248"/>
      <c r="W1322" s="248"/>
      <c r="X1322" s="112"/>
      <c r="Y1322" s="112"/>
    </row>
    <row r="1323" spans="1:25" s="226" customFormat="1" ht="18.75">
      <c r="A1323" s="295" t="s">
        <v>643</v>
      </c>
      <c r="B1323" s="241"/>
      <c r="C1323" s="241"/>
      <c r="D1323" s="244"/>
      <c r="E1323" s="244"/>
      <c r="F1323" s="241"/>
      <c r="G1323" s="248"/>
      <c r="H1323" s="246"/>
      <c r="I1323" s="246"/>
      <c r="J1323" s="247"/>
      <c r="K1323" s="248"/>
      <c r="L1323" s="248"/>
      <c r="M1323" s="248"/>
      <c r="N1323" s="248"/>
      <c r="O1323" s="248"/>
      <c r="P1323" s="248"/>
      <c r="Q1323" s="248"/>
      <c r="R1323" s="248"/>
      <c r="S1323" s="248"/>
      <c r="T1323" s="248"/>
      <c r="U1323" s="248"/>
      <c r="V1323" s="248"/>
      <c r="W1323" s="301"/>
      <c r="X1323" s="112"/>
      <c r="Y1323" s="112"/>
    </row>
    <row r="1324" spans="1:25" s="226" customFormat="1" ht="4.5" customHeight="1">
      <c r="A1324" s="295"/>
      <c r="B1324" s="241"/>
      <c r="C1324" s="241"/>
      <c r="D1324" s="244"/>
      <c r="E1324" s="244"/>
      <c r="F1324" s="241"/>
      <c r="G1324" s="248"/>
      <c r="H1324" s="246"/>
      <c r="I1324" s="246"/>
      <c r="J1324" s="247"/>
      <c r="K1324" s="248"/>
      <c r="L1324" s="248"/>
      <c r="M1324" s="248"/>
      <c r="N1324" s="248"/>
      <c r="O1324" s="248"/>
      <c r="P1324" s="248"/>
      <c r="Q1324" s="248"/>
      <c r="R1324" s="248"/>
      <c r="S1324" s="248"/>
      <c r="T1324" s="248"/>
      <c r="U1324" s="248"/>
      <c r="V1324" s="248"/>
      <c r="W1324" s="301"/>
      <c r="X1324" s="112"/>
      <c r="Y1324" s="112"/>
    </row>
    <row r="1325" spans="1:25" s="226" customFormat="1" ht="14.25" customHeight="1">
      <c r="A1325" s="295" t="s">
        <v>238</v>
      </c>
      <c r="B1325" s="241"/>
      <c r="C1325" s="241"/>
      <c r="D1325" s="244"/>
      <c r="E1325" s="244"/>
      <c r="F1325" s="241"/>
      <c r="G1325" s="248"/>
      <c r="H1325" s="246"/>
      <c r="I1325" s="246"/>
      <c r="J1325" s="247"/>
      <c r="K1325" s="248"/>
      <c r="L1325" s="248"/>
      <c r="M1325" s="248"/>
      <c r="N1325" s="248"/>
      <c r="O1325" s="248"/>
      <c r="P1325" s="248"/>
      <c r="Q1325" s="248"/>
      <c r="R1325" s="248"/>
      <c r="S1325" s="248"/>
      <c r="T1325" s="248"/>
      <c r="U1325" s="248"/>
      <c r="V1325" s="248"/>
      <c r="W1325" s="301"/>
      <c r="X1325" s="112"/>
      <c r="Y1325" s="112"/>
    </row>
    <row r="1326" spans="1:25" s="262" customFormat="1">
      <c r="A1326" s="330" t="s">
        <v>236</v>
      </c>
      <c r="B1326" s="254"/>
      <c r="C1326" s="254" t="s">
        <v>153</v>
      </c>
      <c r="D1326" s="255" t="s">
        <v>538</v>
      </c>
      <c r="E1326" s="254" t="s">
        <v>22</v>
      </c>
      <c r="F1326" s="254" t="s">
        <v>154</v>
      </c>
      <c r="G1326" s="303" t="s">
        <v>503</v>
      </c>
      <c r="H1326" s="303" t="s">
        <v>505</v>
      </c>
      <c r="I1326" s="303" t="s">
        <v>535</v>
      </c>
      <c r="J1326" s="303" t="s">
        <v>507</v>
      </c>
      <c r="K1326" s="304" t="s">
        <v>509</v>
      </c>
      <c r="L1326" s="303" t="s">
        <v>511</v>
      </c>
      <c r="M1326" s="303" t="s">
        <v>514</v>
      </c>
      <c r="N1326" s="304" t="s">
        <v>669</v>
      </c>
      <c r="O1326" s="304" t="s">
        <v>603</v>
      </c>
      <c r="P1326" s="303" t="s">
        <v>518</v>
      </c>
      <c r="Q1326" s="303" t="s">
        <v>517</v>
      </c>
      <c r="R1326" s="303" t="s">
        <v>528</v>
      </c>
      <c r="S1326" s="304" t="s">
        <v>485</v>
      </c>
      <c r="T1326" s="303" t="s">
        <v>1785</v>
      </c>
      <c r="U1326" s="303" t="s">
        <v>1787</v>
      </c>
      <c r="V1326" s="303" t="s">
        <v>1788</v>
      </c>
      <c r="W1326" s="303" t="s">
        <v>532</v>
      </c>
      <c r="X1326" s="112"/>
      <c r="Y1326" s="112"/>
    </row>
    <row r="1327" spans="1:25" s="262" customFormat="1">
      <c r="A1327" s="331" t="s">
        <v>155</v>
      </c>
      <c r="B1327" s="329"/>
      <c r="C1327" s="329" t="s">
        <v>540</v>
      </c>
      <c r="D1327" s="256" t="s">
        <v>539</v>
      </c>
      <c r="E1327" s="329" t="s">
        <v>21</v>
      </c>
      <c r="F1327" s="329"/>
      <c r="G1327" s="328" t="s">
        <v>504</v>
      </c>
      <c r="H1327" s="328" t="s">
        <v>506</v>
      </c>
      <c r="I1327" s="328" t="s">
        <v>537</v>
      </c>
      <c r="J1327" s="328" t="s">
        <v>508</v>
      </c>
      <c r="K1327" s="306" t="s">
        <v>510</v>
      </c>
      <c r="L1327" s="328"/>
      <c r="M1327" s="328"/>
      <c r="N1327" s="306" t="s">
        <v>670</v>
      </c>
      <c r="O1327" s="308" t="s">
        <v>611</v>
      </c>
      <c r="P1327" s="328" t="s">
        <v>519</v>
      </c>
      <c r="Q1327" s="328" t="s">
        <v>530</v>
      </c>
      <c r="R1327" s="328" t="s">
        <v>529</v>
      </c>
      <c r="S1327" s="308" t="s">
        <v>565</v>
      </c>
      <c r="T1327" s="309" t="s">
        <v>1786</v>
      </c>
      <c r="U1327" s="309" t="s">
        <v>377</v>
      </c>
      <c r="V1327" s="309" t="s">
        <v>377</v>
      </c>
      <c r="W1327" s="328" t="s">
        <v>531</v>
      </c>
      <c r="X1327" s="112"/>
      <c r="Y1327" s="112"/>
    </row>
    <row r="1328" spans="1:25" s="262" customFormat="1">
      <c r="A1328" s="179"/>
      <c r="B1328" s="108"/>
      <c r="C1328" s="106"/>
      <c r="D1328" s="106"/>
      <c r="E1328" s="107" t="s">
        <v>533</v>
      </c>
      <c r="F1328" s="108"/>
      <c r="G1328" s="239"/>
      <c r="H1328" s="258"/>
      <c r="I1328" s="258"/>
      <c r="J1328" s="239"/>
      <c r="K1328" s="239"/>
      <c r="L1328" s="239"/>
      <c r="M1328" s="239"/>
      <c r="N1328" s="239"/>
      <c r="O1328" s="239"/>
      <c r="P1328" s="239"/>
      <c r="Q1328" s="239"/>
      <c r="R1328" s="239"/>
      <c r="S1328" s="239"/>
      <c r="T1328" s="239"/>
      <c r="U1328" s="239"/>
      <c r="V1328" s="239"/>
      <c r="W1328" s="239"/>
      <c r="X1328" s="112"/>
      <c r="Y1328" s="112"/>
    </row>
    <row r="1329" spans="1:25" s="262" customFormat="1">
      <c r="A1329" s="179">
        <v>974</v>
      </c>
      <c r="B1329" s="106"/>
      <c r="C1329" s="106">
        <v>1</v>
      </c>
      <c r="D1329" s="106">
        <v>0</v>
      </c>
      <c r="E1329" s="107" t="s">
        <v>161</v>
      </c>
      <c r="F1329" s="108" t="s">
        <v>364</v>
      </c>
      <c r="G1329" s="109">
        <f>VLOOKUP(E1329,REMU,3,0)</f>
        <v>50</v>
      </c>
      <c r="H1329" s="109">
        <f>VLOOKUP(E1329,REMU,4,0)</f>
        <v>23.41</v>
      </c>
      <c r="I1329" s="109">
        <f>VLOOKUP(E1329,REMU,8,0)</f>
        <v>0</v>
      </c>
      <c r="J1329" s="239">
        <f>VLOOKUP(E1329,REMU,7,0)</f>
        <v>492.53</v>
      </c>
      <c r="K1329" s="109">
        <f>VLOOKUP(E1329,REMU,10,0)</f>
        <v>5</v>
      </c>
      <c r="L1329" s="109">
        <f t="shared" ref="L1329" si="1164">SUM(G1329:K1329)</f>
        <v>570.94000000000005</v>
      </c>
      <c r="M1329" s="109">
        <f>VLOOKUP(E1329,REMU,12,0)</f>
        <v>69.180000000000007</v>
      </c>
      <c r="N1329" s="109">
        <f>VLOOKUP(E1329,REMU,13,0)</f>
        <v>100</v>
      </c>
      <c r="O1329" s="109">
        <f>VLOOKUP(E1329,REMU,19,0)</f>
        <v>105</v>
      </c>
      <c r="P1329" s="109">
        <f>VLOOKUP(E1329,REMU,16,0)</f>
        <v>94.43</v>
      </c>
      <c r="Q1329" s="109">
        <f>VLOOKUP(E1329,REMU,17,0)</f>
        <v>109.54</v>
      </c>
      <c r="R1329" s="109">
        <f>VLOOKUP(E1329,REMU,18,0)</f>
        <v>127.06</v>
      </c>
      <c r="S1329" s="109">
        <f t="shared" ref="S1329" si="1165">VLOOKUP(E1329,DSUP,2,FALSE)</f>
        <v>180</v>
      </c>
      <c r="T1329" s="109">
        <f>IF(F1329="VACANTE",0,VLOOKUP(F1329,HOMO,8,0))</f>
        <v>0</v>
      </c>
      <c r="U1329" s="109">
        <f>IF(F1329="VACANTE",0,VLOOKUP(F1329,HOMO,9,0))</f>
        <v>0</v>
      </c>
      <c r="V1329" s="109">
        <f>+IF(D1329=0,0,(VLOOKUP(E1329,CATE,2,0)-L1329-SUM(M1329:U1329)))</f>
        <v>0</v>
      </c>
      <c r="W1329" s="109">
        <f>+L1329+SUM(M1329:V1329)</f>
        <v>1356.15</v>
      </c>
      <c r="X1329" s="112"/>
      <c r="Y1329" s="112"/>
    </row>
    <row r="1330" spans="1:25" s="262" customFormat="1">
      <c r="A1330" s="179"/>
      <c r="B1330" s="108"/>
      <c r="C1330" s="106">
        <f>SUM(C1329:C1329)</f>
        <v>1</v>
      </c>
      <c r="D1330" s="106">
        <f>+D1329</f>
        <v>0</v>
      </c>
      <c r="E1330" s="106"/>
      <c r="F1330" s="106" t="s">
        <v>545</v>
      </c>
      <c r="G1330" s="239">
        <f t="shared" ref="G1330:W1330" si="1166">SUM(G1329:G1329)</f>
        <v>50</v>
      </c>
      <c r="H1330" s="239">
        <f t="shared" si="1166"/>
        <v>23.41</v>
      </c>
      <c r="I1330" s="239">
        <f t="shared" si="1166"/>
        <v>0</v>
      </c>
      <c r="J1330" s="239">
        <f t="shared" si="1166"/>
        <v>492.53</v>
      </c>
      <c r="K1330" s="239">
        <f t="shared" si="1166"/>
        <v>5</v>
      </c>
      <c r="L1330" s="239">
        <f t="shared" si="1166"/>
        <v>570.94000000000005</v>
      </c>
      <c r="M1330" s="239">
        <f t="shared" si="1166"/>
        <v>69.180000000000007</v>
      </c>
      <c r="N1330" s="239">
        <f t="shared" si="1166"/>
        <v>100</v>
      </c>
      <c r="O1330" s="239">
        <f t="shared" si="1166"/>
        <v>105</v>
      </c>
      <c r="P1330" s="239">
        <f t="shared" si="1166"/>
        <v>94.43</v>
      </c>
      <c r="Q1330" s="239">
        <f t="shared" si="1166"/>
        <v>109.54</v>
      </c>
      <c r="R1330" s="239">
        <f t="shared" si="1166"/>
        <v>127.06</v>
      </c>
      <c r="S1330" s="239">
        <f t="shared" si="1166"/>
        <v>180</v>
      </c>
      <c r="T1330" s="239">
        <f t="shared" si="1166"/>
        <v>0</v>
      </c>
      <c r="U1330" s="239">
        <f t="shared" si="1166"/>
        <v>0</v>
      </c>
      <c r="V1330" s="239">
        <f t="shared" si="1166"/>
        <v>0</v>
      </c>
      <c r="W1330" s="239">
        <f t="shared" si="1166"/>
        <v>1356.15</v>
      </c>
      <c r="X1330" s="112"/>
      <c r="Y1330" s="112"/>
    </row>
    <row r="1331" spans="1:25" s="262" customFormat="1" ht="7.5" customHeight="1">
      <c r="A1331" s="333"/>
      <c r="B1331" s="243"/>
      <c r="C1331" s="269"/>
      <c r="D1331" s="269"/>
      <c r="E1331" s="269"/>
      <c r="F1331" s="243"/>
      <c r="G1331" s="247"/>
      <c r="H1331" s="247"/>
      <c r="I1331" s="247"/>
      <c r="J1331" s="247"/>
      <c r="K1331" s="247"/>
      <c r="L1331" s="247"/>
      <c r="M1331" s="247"/>
      <c r="N1331" s="247"/>
      <c r="O1331" s="247"/>
      <c r="P1331" s="247"/>
      <c r="Q1331" s="247"/>
      <c r="R1331" s="247"/>
      <c r="S1331" s="247"/>
      <c r="T1331" s="247"/>
      <c r="U1331" s="247"/>
      <c r="V1331" s="247"/>
      <c r="W1331" s="247"/>
      <c r="X1331" s="112"/>
      <c r="Y1331" s="112"/>
    </row>
    <row r="1332" spans="1:25" s="226" customFormat="1" ht="15.75" customHeight="1">
      <c r="A1332" s="295" t="s">
        <v>248</v>
      </c>
      <c r="B1332" s="241"/>
      <c r="C1332" s="241"/>
      <c r="D1332" s="244"/>
      <c r="E1332" s="244"/>
      <c r="F1332" s="241"/>
      <c r="G1332" s="248"/>
      <c r="H1332" s="246"/>
      <c r="I1332" s="246"/>
      <c r="J1332" s="247"/>
      <c r="K1332" s="248"/>
      <c r="L1332" s="248"/>
      <c r="M1332" s="248"/>
      <c r="N1332" s="248"/>
      <c r="O1332" s="248"/>
      <c r="P1332" s="248"/>
      <c r="Q1332" s="248"/>
      <c r="R1332" s="248"/>
      <c r="S1332" s="248"/>
      <c r="T1332" s="248"/>
      <c r="U1332" s="248"/>
      <c r="V1332" s="248"/>
      <c r="W1332" s="301"/>
      <c r="X1332" s="112"/>
      <c r="Y1332" s="112"/>
    </row>
    <row r="1333" spans="1:25" s="262" customFormat="1">
      <c r="A1333" s="330" t="s">
        <v>236</v>
      </c>
      <c r="B1333" s="254"/>
      <c r="C1333" s="254" t="s">
        <v>153</v>
      </c>
      <c r="D1333" s="255" t="s">
        <v>538</v>
      </c>
      <c r="E1333" s="254" t="s">
        <v>22</v>
      </c>
      <c r="F1333" s="254" t="s">
        <v>154</v>
      </c>
      <c r="G1333" s="303" t="s">
        <v>503</v>
      </c>
      <c r="H1333" s="303" t="s">
        <v>505</v>
      </c>
      <c r="I1333" s="303" t="s">
        <v>535</v>
      </c>
      <c r="J1333" s="303" t="s">
        <v>507</v>
      </c>
      <c r="K1333" s="304" t="s">
        <v>509</v>
      </c>
      <c r="L1333" s="303" t="s">
        <v>511</v>
      </c>
      <c r="M1333" s="303" t="s">
        <v>514</v>
      </c>
      <c r="N1333" s="304" t="s">
        <v>669</v>
      </c>
      <c r="O1333" s="304" t="s">
        <v>603</v>
      </c>
      <c r="P1333" s="303" t="s">
        <v>518</v>
      </c>
      <c r="Q1333" s="303" t="s">
        <v>517</v>
      </c>
      <c r="R1333" s="303" t="s">
        <v>528</v>
      </c>
      <c r="S1333" s="304" t="s">
        <v>485</v>
      </c>
      <c r="T1333" s="303" t="s">
        <v>1785</v>
      </c>
      <c r="U1333" s="303" t="s">
        <v>1787</v>
      </c>
      <c r="V1333" s="303" t="s">
        <v>1788</v>
      </c>
      <c r="W1333" s="303" t="s">
        <v>532</v>
      </c>
      <c r="X1333" s="112"/>
      <c r="Y1333" s="112"/>
    </row>
    <row r="1334" spans="1:25" s="262" customFormat="1">
      <c r="A1334" s="331" t="s">
        <v>155</v>
      </c>
      <c r="B1334" s="329"/>
      <c r="C1334" s="329" t="s">
        <v>540</v>
      </c>
      <c r="D1334" s="256" t="s">
        <v>539</v>
      </c>
      <c r="E1334" s="329" t="s">
        <v>21</v>
      </c>
      <c r="F1334" s="329"/>
      <c r="G1334" s="328" t="s">
        <v>504</v>
      </c>
      <c r="H1334" s="328" t="s">
        <v>506</v>
      </c>
      <c r="I1334" s="328" t="s">
        <v>537</v>
      </c>
      <c r="J1334" s="328" t="s">
        <v>508</v>
      </c>
      <c r="K1334" s="306" t="s">
        <v>510</v>
      </c>
      <c r="L1334" s="328"/>
      <c r="M1334" s="328"/>
      <c r="N1334" s="306" t="s">
        <v>670</v>
      </c>
      <c r="O1334" s="308" t="s">
        <v>611</v>
      </c>
      <c r="P1334" s="328" t="s">
        <v>519</v>
      </c>
      <c r="Q1334" s="328" t="s">
        <v>530</v>
      </c>
      <c r="R1334" s="328" t="s">
        <v>529</v>
      </c>
      <c r="S1334" s="308" t="s">
        <v>565</v>
      </c>
      <c r="T1334" s="309" t="s">
        <v>1786</v>
      </c>
      <c r="U1334" s="309" t="s">
        <v>377</v>
      </c>
      <c r="V1334" s="309" t="s">
        <v>377</v>
      </c>
      <c r="W1334" s="328" t="s">
        <v>531</v>
      </c>
      <c r="X1334" s="112"/>
      <c r="Y1334" s="112"/>
    </row>
    <row r="1335" spans="1:25" s="262" customFormat="1">
      <c r="A1335" s="179"/>
      <c r="B1335" s="108"/>
      <c r="C1335" s="106"/>
      <c r="D1335" s="106"/>
      <c r="E1335" s="107" t="s">
        <v>533</v>
      </c>
      <c r="F1335" s="108"/>
      <c r="G1335" s="239"/>
      <c r="H1335" s="258"/>
      <c r="I1335" s="258"/>
      <c r="J1335" s="239"/>
      <c r="K1335" s="239"/>
      <c r="L1335" s="239"/>
      <c r="M1335" s="239"/>
      <c r="N1335" s="239"/>
      <c r="O1335" s="239"/>
      <c r="P1335" s="239"/>
      <c r="Q1335" s="239"/>
      <c r="R1335" s="239"/>
      <c r="S1335" s="239"/>
      <c r="T1335" s="239"/>
      <c r="U1335" s="239"/>
      <c r="V1335" s="239"/>
      <c r="W1335" s="239"/>
      <c r="X1335" s="112"/>
      <c r="Y1335" s="112"/>
    </row>
    <row r="1336" spans="1:25" s="262" customFormat="1">
      <c r="A1336" s="179">
        <v>189</v>
      </c>
      <c r="B1336" s="106"/>
      <c r="C1336" s="106">
        <v>1</v>
      </c>
      <c r="D1336" s="106">
        <v>0</v>
      </c>
      <c r="E1336" s="107" t="s">
        <v>649</v>
      </c>
      <c r="F1336" s="108" t="s">
        <v>364</v>
      </c>
      <c r="G1336" s="109">
        <f>VLOOKUP(E1336,REMU,3,0)</f>
        <v>25</v>
      </c>
      <c r="H1336" s="109">
        <f>VLOOKUP(E1336,REMU,4,0)</f>
        <v>10.18</v>
      </c>
      <c r="I1336" s="109">
        <f>VLOOKUP(E1336,REMU,8,0)</f>
        <v>0</v>
      </c>
      <c r="J1336" s="239">
        <f>VLOOKUP(E1336,REMU,7,0)</f>
        <v>240.8</v>
      </c>
      <c r="K1336" s="109">
        <f>VLOOKUP(E1336,REMU,10,0)</f>
        <v>0</v>
      </c>
      <c r="L1336" s="109">
        <f t="shared" ref="L1336" si="1167">SUM(G1336:K1336)</f>
        <v>275.98</v>
      </c>
      <c r="M1336" s="109">
        <f>VLOOKUP(E1336,REMU,12,0)</f>
        <v>34.590000000000003</v>
      </c>
      <c r="N1336" s="109">
        <f>VLOOKUP(E1336,REMU,13,0)</f>
        <v>100</v>
      </c>
      <c r="O1336" s="109">
        <f>VLOOKUP(E1336,REMU,19,0)</f>
        <v>20</v>
      </c>
      <c r="P1336" s="109">
        <f>VLOOKUP(E1336,REMU,16,0)</f>
        <v>45.69</v>
      </c>
      <c r="Q1336" s="109">
        <f>VLOOKUP(E1336,REMU,17,0)</f>
        <v>53.01</v>
      </c>
      <c r="R1336" s="109">
        <f>VLOOKUP(E1336,REMU,18,0)</f>
        <v>61.49</v>
      </c>
      <c r="S1336" s="109">
        <f t="shared" ref="S1336" si="1168">VLOOKUP(E1336,DSUP,2,FALSE)</f>
        <v>50</v>
      </c>
      <c r="T1336" s="109">
        <f>IF(F1336="VACANTE",0,VLOOKUP(F1336,HOMO,8,0))</f>
        <v>0</v>
      </c>
      <c r="U1336" s="109">
        <f>IF(F1336="VACANTE",0,VLOOKUP(F1336,HOMO,9,0))</f>
        <v>0</v>
      </c>
      <c r="V1336" s="109">
        <f>+IF(D1336=0,0,(VLOOKUP(E1336,CATE,2,0)-L1336-SUM(M1336:U1336)))</f>
        <v>0</v>
      </c>
      <c r="W1336" s="109">
        <f>+L1336+SUM(M1336:V1336)</f>
        <v>640.76</v>
      </c>
      <c r="X1336" s="112"/>
      <c r="Y1336" s="112"/>
    </row>
    <row r="1337" spans="1:25" s="262" customFormat="1">
      <c r="A1337" s="179">
        <v>975</v>
      </c>
      <c r="B1337" s="106"/>
      <c r="C1337" s="106">
        <v>1</v>
      </c>
      <c r="D1337" s="106">
        <v>0</v>
      </c>
      <c r="E1337" s="107" t="s">
        <v>161</v>
      </c>
      <c r="F1337" s="108" t="s">
        <v>364</v>
      </c>
      <c r="G1337" s="109">
        <f>VLOOKUP(E1337,REMU,3,0)</f>
        <v>50</v>
      </c>
      <c r="H1337" s="109">
        <f>VLOOKUP(E1337,REMU,4,0)</f>
        <v>23.41</v>
      </c>
      <c r="I1337" s="109">
        <f>VLOOKUP(E1337,REMU,8,0)</f>
        <v>0</v>
      </c>
      <c r="J1337" s="239">
        <f>VLOOKUP(E1337,REMU,7,0)</f>
        <v>492.53</v>
      </c>
      <c r="K1337" s="109">
        <f>VLOOKUP(E1337,REMU,10,0)</f>
        <v>5</v>
      </c>
      <c r="L1337" s="109">
        <f>SUM(G1337:K1337)</f>
        <v>570.94000000000005</v>
      </c>
      <c r="M1337" s="109">
        <f>VLOOKUP(E1337,REMU,12,0)</f>
        <v>69.180000000000007</v>
      </c>
      <c r="N1337" s="109">
        <f>VLOOKUP(E1337,REMU,13,0)</f>
        <v>100</v>
      </c>
      <c r="O1337" s="109">
        <f>VLOOKUP(E1337,REMU,19,0)</f>
        <v>105</v>
      </c>
      <c r="P1337" s="109">
        <f>VLOOKUP(E1337,REMU,16,0)</f>
        <v>94.43</v>
      </c>
      <c r="Q1337" s="109">
        <f>VLOOKUP(E1337,REMU,17,0)</f>
        <v>109.54</v>
      </c>
      <c r="R1337" s="109">
        <f>VLOOKUP(E1337,REMU,18,0)</f>
        <v>127.06</v>
      </c>
      <c r="S1337" s="109">
        <f>VLOOKUP(E1337,DSUP,2,FALSE)</f>
        <v>180</v>
      </c>
      <c r="T1337" s="109">
        <f>IF(F1337="VACANTE",0,VLOOKUP(F1337,HOMO,8,0))</f>
        <v>0</v>
      </c>
      <c r="U1337" s="109">
        <f>IF(F1337="VACANTE",0,VLOOKUP(F1337,HOMO,9,0))</f>
        <v>0</v>
      </c>
      <c r="V1337" s="109">
        <f>+IF(D1337=0,0,(VLOOKUP(E1337,CATE,2,0)-L1337-SUM(M1337:U1337)))</f>
        <v>0</v>
      </c>
      <c r="W1337" s="109">
        <f>+L1337+SUM(M1337:V1337)</f>
        <v>1356.15</v>
      </c>
      <c r="X1337" s="112"/>
      <c r="Y1337" s="112"/>
    </row>
    <row r="1338" spans="1:25" s="262" customFormat="1">
      <c r="A1338" s="298"/>
      <c r="B1338" s="108"/>
      <c r="C1338" s="106">
        <f>SUM(C1336:C1337)</f>
        <v>2</v>
      </c>
      <c r="D1338" s="106">
        <f>SUM(D1336:D1337)</f>
        <v>0</v>
      </c>
      <c r="E1338" s="106"/>
      <c r="F1338" s="106" t="s">
        <v>545</v>
      </c>
      <c r="G1338" s="239">
        <f t="shared" ref="G1338:W1338" si="1169">SUM(G1336:G1337)</f>
        <v>75</v>
      </c>
      <c r="H1338" s="239">
        <f t="shared" si="1169"/>
        <v>33.590000000000003</v>
      </c>
      <c r="I1338" s="239">
        <f t="shared" si="1169"/>
        <v>0</v>
      </c>
      <c r="J1338" s="239">
        <f t="shared" si="1169"/>
        <v>733.33</v>
      </c>
      <c r="K1338" s="239">
        <f t="shared" si="1169"/>
        <v>5</v>
      </c>
      <c r="L1338" s="239">
        <f t="shared" si="1169"/>
        <v>846.92</v>
      </c>
      <c r="M1338" s="239">
        <f t="shared" si="1169"/>
        <v>103.77</v>
      </c>
      <c r="N1338" s="239">
        <f t="shared" si="1169"/>
        <v>200</v>
      </c>
      <c r="O1338" s="239">
        <f t="shared" si="1169"/>
        <v>125</v>
      </c>
      <c r="P1338" s="239">
        <f t="shared" si="1169"/>
        <v>140.12</v>
      </c>
      <c r="Q1338" s="239">
        <f t="shared" si="1169"/>
        <v>162.55000000000001</v>
      </c>
      <c r="R1338" s="239">
        <f t="shared" si="1169"/>
        <v>188.55</v>
      </c>
      <c r="S1338" s="239">
        <f t="shared" si="1169"/>
        <v>230</v>
      </c>
      <c r="T1338" s="239">
        <f t="shared" si="1169"/>
        <v>0</v>
      </c>
      <c r="U1338" s="239">
        <f t="shared" si="1169"/>
        <v>0</v>
      </c>
      <c r="V1338" s="239">
        <f t="shared" si="1169"/>
        <v>0</v>
      </c>
      <c r="W1338" s="239">
        <f t="shared" si="1169"/>
        <v>1996.91</v>
      </c>
      <c r="X1338" s="112"/>
      <c r="Y1338" s="112"/>
    </row>
    <row r="1339" spans="1:25" s="262" customFormat="1" ht="9" customHeight="1">
      <c r="A1339" s="299"/>
      <c r="B1339" s="243"/>
      <c r="C1339" s="269"/>
      <c r="D1339" s="269"/>
      <c r="E1339" s="269"/>
      <c r="F1339" s="243"/>
      <c r="G1339" s="247"/>
      <c r="H1339" s="247"/>
      <c r="I1339" s="247"/>
      <c r="J1339" s="247"/>
      <c r="K1339" s="247"/>
      <c r="L1339" s="247"/>
      <c r="M1339" s="247"/>
      <c r="N1339" s="247"/>
      <c r="O1339" s="247"/>
      <c r="P1339" s="247"/>
      <c r="Q1339" s="247"/>
      <c r="R1339" s="247"/>
      <c r="S1339" s="247"/>
      <c r="T1339" s="247"/>
      <c r="U1339" s="247"/>
      <c r="V1339" s="247"/>
      <c r="W1339" s="247"/>
      <c r="X1339" s="112"/>
      <c r="Y1339" s="112"/>
    </row>
    <row r="1340" spans="1:25" s="226" customFormat="1" ht="18.75">
      <c r="A1340" s="295" t="s">
        <v>162</v>
      </c>
      <c r="B1340" s="241"/>
      <c r="C1340" s="241"/>
      <c r="D1340" s="244"/>
      <c r="E1340" s="244"/>
      <c r="F1340" s="241"/>
      <c r="G1340" s="248"/>
      <c r="H1340" s="246"/>
      <c r="I1340" s="246"/>
      <c r="J1340" s="247"/>
      <c r="K1340" s="248"/>
      <c r="L1340" s="248"/>
      <c r="M1340" s="248"/>
      <c r="N1340" s="248"/>
      <c r="O1340" s="248"/>
      <c r="P1340" s="248"/>
      <c r="Q1340" s="248"/>
      <c r="R1340" s="248"/>
      <c r="S1340" s="248"/>
      <c r="T1340" s="248"/>
      <c r="U1340" s="248"/>
      <c r="V1340" s="248"/>
      <c r="W1340" s="301"/>
      <c r="X1340" s="112"/>
      <c r="Y1340" s="112"/>
    </row>
    <row r="1341" spans="1:25" s="262" customFormat="1">
      <c r="A1341" s="330" t="s">
        <v>236</v>
      </c>
      <c r="B1341" s="254"/>
      <c r="C1341" s="254" t="s">
        <v>153</v>
      </c>
      <c r="D1341" s="255" t="s">
        <v>538</v>
      </c>
      <c r="E1341" s="254" t="s">
        <v>22</v>
      </c>
      <c r="F1341" s="254" t="s">
        <v>154</v>
      </c>
      <c r="G1341" s="303" t="s">
        <v>503</v>
      </c>
      <c r="H1341" s="303" t="s">
        <v>505</v>
      </c>
      <c r="I1341" s="303" t="s">
        <v>535</v>
      </c>
      <c r="J1341" s="303" t="s">
        <v>507</v>
      </c>
      <c r="K1341" s="304" t="s">
        <v>509</v>
      </c>
      <c r="L1341" s="303" t="s">
        <v>511</v>
      </c>
      <c r="M1341" s="303" t="s">
        <v>514</v>
      </c>
      <c r="N1341" s="304" t="s">
        <v>669</v>
      </c>
      <c r="O1341" s="304" t="s">
        <v>603</v>
      </c>
      <c r="P1341" s="303" t="s">
        <v>518</v>
      </c>
      <c r="Q1341" s="303" t="s">
        <v>517</v>
      </c>
      <c r="R1341" s="303" t="s">
        <v>528</v>
      </c>
      <c r="S1341" s="304" t="s">
        <v>485</v>
      </c>
      <c r="T1341" s="303" t="s">
        <v>1785</v>
      </c>
      <c r="U1341" s="303" t="s">
        <v>1787</v>
      </c>
      <c r="V1341" s="303" t="s">
        <v>1788</v>
      </c>
      <c r="W1341" s="303" t="s">
        <v>532</v>
      </c>
      <c r="X1341" s="112"/>
      <c r="Y1341" s="112"/>
    </row>
    <row r="1342" spans="1:25" s="262" customFormat="1">
      <c r="A1342" s="331" t="s">
        <v>155</v>
      </c>
      <c r="B1342" s="329"/>
      <c r="C1342" s="329" t="s">
        <v>540</v>
      </c>
      <c r="D1342" s="256" t="s">
        <v>539</v>
      </c>
      <c r="E1342" s="329" t="s">
        <v>21</v>
      </c>
      <c r="F1342" s="329"/>
      <c r="G1342" s="328" t="s">
        <v>504</v>
      </c>
      <c r="H1342" s="328" t="s">
        <v>506</v>
      </c>
      <c r="I1342" s="328" t="s">
        <v>537</v>
      </c>
      <c r="J1342" s="328" t="s">
        <v>508</v>
      </c>
      <c r="K1342" s="306" t="s">
        <v>510</v>
      </c>
      <c r="L1342" s="328"/>
      <c r="M1342" s="328"/>
      <c r="N1342" s="306" t="s">
        <v>670</v>
      </c>
      <c r="O1342" s="308" t="s">
        <v>611</v>
      </c>
      <c r="P1342" s="328" t="s">
        <v>519</v>
      </c>
      <c r="Q1342" s="328" t="s">
        <v>530</v>
      </c>
      <c r="R1342" s="328" t="s">
        <v>529</v>
      </c>
      <c r="S1342" s="308" t="s">
        <v>565</v>
      </c>
      <c r="T1342" s="309" t="s">
        <v>1786</v>
      </c>
      <c r="U1342" s="309" t="s">
        <v>377</v>
      </c>
      <c r="V1342" s="309" t="s">
        <v>377</v>
      </c>
      <c r="W1342" s="328" t="s">
        <v>531</v>
      </c>
      <c r="X1342" s="112"/>
      <c r="Y1342" s="112"/>
    </row>
    <row r="1343" spans="1:25" s="262" customFormat="1">
      <c r="A1343" s="179"/>
      <c r="B1343" s="108"/>
      <c r="C1343" s="106"/>
      <c r="D1343" s="106"/>
      <c r="E1343" s="107" t="s">
        <v>533</v>
      </c>
      <c r="F1343" s="108"/>
      <c r="G1343" s="239"/>
      <c r="H1343" s="258"/>
      <c r="I1343" s="258"/>
      <c r="J1343" s="239"/>
      <c r="K1343" s="239"/>
      <c r="L1343" s="239"/>
      <c r="M1343" s="239"/>
      <c r="N1343" s="239"/>
      <c r="O1343" s="239"/>
      <c r="P1343" s="239"/>
      <c r="Q1343" s="239"/>
      <c r="R1343" s="239"/>
      <c r="S1343" s="239"/>
      <c r="T1343" s="239"/>
      <c r="U1343" s="239"/>
      <c r="V1343" s="239"/>
      <c r="W1343" s="239"/>
      <c r="X1343" s="112"/>
      <c r="Y1343" s="112"/>
    </row>
    <row r="1344" spans="1:25" s="262" customFormat="1">
      <c r="A1344" s="179">
        <v>978</v>
      </c>
      <c r="B1344" s="106"/>
      <c r="C1344" s="106">
        <v>1</v>
      </c>
      <c r="D1344" s="106">
        <v>0</v>
      </c>
      <c r="E1344" s="107" t="s">
        <v>161</v>
      </c>
      <c r="F1344" s="108" t="s">
        <v>364</v>
      </c>
      <c r="G1344" s="109">
        <f>VLOOKUP(E1344,REMU,3,0)</f>
        <v>50</v>
      </c>
      <c r="H1344" s="109">
        <f>VLOOKUP(E1344,REMU,4,0)</f>
        <v>23.41</v>
      </c>
      <c r="I1344" s="109">
        <f>VLOOKUP(E1344,REMU,8,0)</f>
        <v>0</v>
      </c>
      <c r="J1344" s="239">
        <f>VLOOKUP(E1344,REMU,7,0)</f>
        <v>492.53</v>
      </c>
      <c r="K1344" s="109">
        <f>VLOOKUP(E1344,REMU,10,0)</f>
        <v>5</v>
      </c>
      <c r="L1344" s="109">
        <f t="shared" ref="L1344" si="1170">SUM(G1344:K1344)</f>
        <v>570.94000000000005</v>
      </c>
      <c r="M1344" s="109">
        <f>VLOOKUP(E1344,REMU,12,0)</f>
        <v>69.180000000000007</v>
      </c>
      <c r="N1344" s="109">
        <f>VLOOKUP(E1344,REMU,13,0)</f>
        <v>100</v>
      </c>
      <c r="O1344" s="109">
        <f>VLOOKUP(E1344,REMU,19,0)</f>
        <v>105</v>
      </c>
      <c r="P1344" s="109">
        <f>VLOOKUP(E1344,REMU,16,0)</f>
        <v>94.43</v>
      </c>
      <c r="Q1344" s="109">
        <f>VLOOKUP(E1344,REMU,17,0)</f>
        <v>109.54</v>
      </c>
      <c r="R1344" s="109">
        <f>VLOOKUP(E1344,REMU,18,0)</f>
        <v>127.06</v>
      </c>
      <c r="S1344" s="109">
        <f t="shared" ref="S1344" si="1171">VLOOKUP(E1344,DSUP,2,FALSE)</f>
        <v>180</v>
      </c>
      <c r="T1344" s="109">
        <f>IF(F1344="VACANTE",0,VLOOKUP(F1344,HOMO,8,0))</f>
        <v>0</v>
      </c>
      <c r="U1344" s="109">
        <f>IF(F1344="VACANTE",0,VLOOKUP(F1344,HOMO,9,0))</f>
        <v>0</v>
      </c>
      <c r="V1344" s="109">
        <f>+IF(D1344=0,0,(VLOOKUP(E1344,CATE,2,0)-L1344-SUM(M1344:U1344)))</f>
        <v>0</v>
      </c>
      <c r="W1344" s="109">
        <f>+L1344+SUM(M1344:V1344)</f>
        <v>1356.15</v>
      </c>
      <c r="X1344" s="112"/>
      <c r="Y1344" s="112"/>
    </row>
    <row r="1345" spans="1:25" s="262" customFormat="1">
      <c r="A1345" s="298"/>
      <c r="B1345" s="108"/>
      <c r="C1345" s="106">
        <f>SUM(C1344:C1344)</f>
        <v>1</v>
      </c>
      <c r="D1345" s="106">
        <f>SUM(D1344:D1344)</f>
        <v>0</v>
      </c>
      <c r="E1345" s="106"/>
      <c r="F1345" s="106" t="s">
        <v>545</v>
      </c>
      <c r="G1345" s="239">
        <f t="shared" ref="G1345:W1345" si="1172">SUM(G1344:G1344)</f>
        <v>50</v>
      </c>
      <c r="H1345" s="239">
        <f t="shared" si="1172"/>
        <v>23.41</v>
      </c>
      <c r="I1345" s="239">
        <f t="shared" si="1172"/>
        <v>0</v>
      </c>
      <c r="J1345" s="239">
        <f t="shared" si="1172"/>
        <v>492.53</v>
      </c>
      <c r="K1345" s="239">
        <f t="shared" si="1172"/>
        <v>5</v>
      </c>
      <c r="L1345" s="239">
        <f t="shared" si="1172"/>
        <v>570.94000000000005</v>
      </c>
      <c r="M1345" s="239">
        <f t="shared" si="1172"/>
        <v>69.180000000000007</v>
      </c>
      <c r="N1345" s="239">
        <f t="shared" si="1172"/>
        <v>100</v>
      </c>
      <c r="O1345" s="239">
        <f t="shared" si="1172"/>
        <v>105</v>
      </c>
      <c r="P1345" s="239">
        <f t="shared" si="1172"/>
        <v>94.43</v>
      </c>
      <c r="Q1345" s="239">
        <f t="shared" si="1172"/>
        <v>109.54</v>
      </c>
      <c r="R1345" s="239">
        <f t="shared" si="1172"/>
        <v>127.06</v>
      </c>
      <c r="S1345" s="239">
        <f t="shared" si="1172"/>
        <v>180</v>
      </c>
      <c r="T1345" s="239">
        <f t="shared" si="1172"/>
        <v>0</v>
      </c>
      <c r="U1345" s="239">
        <f t="shared" si="1172"/>
        <v>0</v>
      </c>
      <c r="V1345" s="239">
        <f t="shared" si="1172"/>
        <v>0</v>
      </c>
      <c r="W1345" s="239">
        <f t="shared" si="1172"/>
        <v>1356.15</v>
      </c>
      <c r="X1345" s="112"/>
      <c r="Y1345" s="112"/>
    </row>
    <row r="1346" spans="1:25" s="262" customFormat="1" ht="6" customHeight="1">
      <c r="A1346" s="299"/>
      <c r="B1346" s="243"/>
      <c r="C1346" s="269"/>
      <c r="D1346" s="269"/>
      <c r="E1346" s="269"/>
      <c r="F1346" s="243"/>
      <c r="G1346" s="247"/>
      <c r="H1346" s="247"/>
      <c r="I1346" s="247"/>
      <c r="J1346" s="247"/>
      <c r="K1346" s="247"/>
      <c r="L1346" s="247"/>
      <c r="M1346" s="247"/>
      <c r="N1346" s="247"/>
      <c r="O1346" s="247"/>
      <c r="P1346" s="247"/>
      <c r="Q1346" s="247"/>
      <c r="R1346" s="247"/>
      <c r="S1346" s="247"/>
      <c r="T1346" s="247"/>
      <c r="U1346" s="247"/>
      <c r="V1346" s="247"/>
      <c r="W1346" s="247"/>
      <c r="X1346" s="112"/>
      <c r="Y1346" s="112"/>
    </row>
    <row r="1347" spans="1:25" s="262" customFormat="1" ht="4.5" customHeight="1">
      <c r="A1347" s="299"/>
      <c r="B1347" s="243"/>
      <c r="C1347" s="269"/>
      <c r="D1347" s="269"/>
      <c r="E1347" s="269"/>
      <c r="F1347" s="243"/>
      <c r="G1347" s="247"/>
      <c r="H1347" s="247"/>
      <c r="I1347" s="247"/>
      <c r="J1347" s="247"/>
      <c r="K1347" s="247"/>
      <c r="L1347" s="247"/>
      <c r="M1347" s="247"/>
      <c r="N1347" s="247"/>
      <c r="O1347" s="247"/>
      <c r="P1347" s="247"/>
      <c r="Q1347" s="247"/>
      <c r="R1347" s="247"/>
      <c r="S1347" s="247"/>
      <c r="T1347" s="247"/>
      <c r="U1347" s="247"/>
      <c r="V1347" s="247"/>
      <c r="W1347" s="247"/>
      <c r="X1347" s="112"/>
      <c r="Y1347" s="112"/>
    </row>
    <row r="1348" spans="1:25" s="226" customFormat="1" ht="18.75">
      <c r="A1348" s="295" t="s">
        <v>634</v>
      </c>
      <c r="B1348" s="241"/>
      <c r="C1348" s="241"/>
      <c r="D1348" s="244"/>
      <c r="E1348" s="244"/>
      <c r="F1348" s="241"/>
      <c r="G1348" s="248"/>
      <c r="H1348" s="246"/>
      <c r="I1348" s="246"/>
      <c r="J1348" s="247"/>
      <c r="K1348" s="248"/>
      <c r="L1348" s="248"/>
      <c r="M1348" s="248"/>
      <c r="N1348" s="248"/>
      <c r="O1348" s="248"/>
      <c r="P1348" s="248"/>
      <c r="Q1348" s="248"/>
      <c r="R1348" s="248"/>
      <c r="S1348" s="248"/>
      <c r="T1348" s="248"/>
      <c r="U1348" s="248"/>
      <c r="V1348" s="248"/>
      <c r="W1348" s="301"/>
      <c r="X1348" s="112"/>
      <c r="Y1348" s="112"/>
    </row>
    <row r="1349" spans="1:25" s="262" customFormat="1">
      <c r="A1349" s="330" t="s">
        <v>236</v>
      </c>
      <c r="B1349" s="254"/>
      <c r="C1349" s="254" t="s">
        <v>153</v>
      </c>
      <c r="D1349" s="255" t="s">
        <v>538</v>
      </c>
      <c r="E1349" s="254" t="s">
        <v>22</v>
      </c>
      <c r="F1349" s="254" t="s">
        <v>154</v>
      </c>
      <c r="G1349" s="303" t="s">
        <v>503</v>
      </c>
      <c r="H1349" s="303" t="s">
        <v>505</v>
      </c>
      <c r="I1349" s="303" t="s">
        <v>535</v>
      </c>
      <c r="J1349" s="303" t="s">
        <v>507</v>
      </c>
      <c r="K1349" s="304" t="s">
        <v>509</v>
      </c>
      <c r="L1349" s="303" t="s">
        <v>511</v>
      </c>
      <c r="M1349" s="303" t="s">
        <v>514</v>
      </c>
      <c r="N1349" s="304" t="s">
        <v>669</v>
      </c>
      <c r="O1349" s="304" t="s">
        <v>603</v>
      </c>
      <c r="P1349" s="303" t="s">
        <v>518</v>
      </c>
      <c r="Q1349" s="303" t="s">
        <v>517</v>
      </c>
      <c r="R1349" s="303" t="s">
        <v>528</v>
      </c>
      <c r="S1349" s="304" t="s">
        <v>485</v>
      </c>
      <c r="T1349" s="303" t="s">
        <v>1785</v>
      </c>
      <c r="U1349" s="303" t="s">
        <v>1787</v>
      </c>
      <c r="V1349" s="303" t="s">
        <v>1788</v>
      </c>
      <c r="W1349" s="303" t="s">
        <v>532</v>
      </c>
      <c r="X1349" s="112"/>
      <c r="Y1349" s="112"/>
    </row>
    <row r="1350" spans="1:25" s="262" customFormat="1">
      <c r="A1350" s="331" t="s">
        <v>155</v>
      </c>
      <c r="B1350" s="329"/>
      <c r="C1350" s="329" t="s">
        <v>540</v>
      </c>
      <c r="D1350" s="256" t="s">
        <v>539</v>
      </c>
      <c r="E1350" s="329" t="s">
        <v>21</v>
      </c>
      <c r="F1350" s="329"/>
      <c r="G1350" s="328" t="s">
        <v>504</v>
      </c>
      <c r="H1350" s="328" t="s">
        <v>506</v>
      </c>
      <c r="I1350" s="328" t="s">
        <v>537</v>
      </c>
      <c r="J1350" s="328" t="s">
        <v>508</v>
      </c>
      <c r="K1350" s="306" t="s">
        <v>510</v>
      </c>
      <c r="L1350" s="328"/>
      <c r="M1350" s="328"/>
      <c r="N1350" s="306" t="s">
        <v>670</v>
      </c>
      <c r="O1350" s="308" t="s">
        <v>611</v>
      </c>
      <c r="P1350" s="328" t="s">
        <v>519</v>
      </c>
      <c r="Q1350" s="328" t="s">
        <v>530</v>
      </c>
      <c r="R1350" s="328" t="s">
        <v>529</v>
      </c>
      <c r="S1350" s="308" t="s">
        <v>565</v>
      </c>
      <c r="T1350" s="309" t="s">
        <v>1786</v>
      </c>
      <c r="U1350" s="309" t="s">
        <v>377</v>
      </c>
      <c r="V1350" s="309" t="s">
        <v>377</v>
      </c>
      <c r="W1350" s="328" t="s">
        <v>531</v>
      </c>
      <c r="X1350" s="112"/>
      <c r="Y1350" s="112"/>
    </row>
    <row r="1351" spans="1:25" s="262" customFormat="1">
      <c r="A1351" s="179"/>
      <c r="B1351" s="108"/>
      <c r="C1351" s="106"/>
      <c r="D1351" s="106"/>
      <c r="E1351" s="107" t="s">
        <v>533</v>
      </c>
      <c r="F1351" s="108"/>
      <c r="G1351" s="239"/>
      <c r="H1351" s="258"/>
      <c r="I1351" s="258"/>
      <c r="J1351" s="239"/>
      <c r="K1351" s="239"/>
      <c r="L1351" s="239"/>
      <c r="M1351" s="239"/>
      <c r="N1351" s="239"/>
      <c r="O1351" s="239"/>
      <c r="P1351" s="239"/>
      <c r="Q1351" s="239"/>
      <c r="R1351" s="239"/>
      <c r="S1351" s="239"/>
      <c r="T1351" s="239"/>
      <c r="U1351" s="239"/>
      <c r="V1351" s="239"/>
      <c r="W1351" s="239"/>
      <c r="X1351" s="112"/>
      <c r="Y1351" s="112"/>
    </row>
    <row r="1352" spans="1:25" s="262" customFormat="1">
      <c r="A1352" s="179">
        <v>980</v>
      </c>
      <c r="B1352" s="106"/>
      <c r="C1352" s="106">
        <v>1</v>
      </c>
      <c r="D1352" s="106">
        <v>1</v>
      </c>
      <c r="E1352" s="107" t="s">
        <v>161</v>
      </c>
      <c r="F1352" s="108" t="s">
        <v>1293</v>
      </c>
      <c r="G1352" s="109">
        <f>VLOOKUP(E1352,REMU,3,0)</f>
        <v>50</v>
      </c>
      <c r="H1352" s="109">
        <f>VLOOKUP(E1352,REMU,4,0)</f>
        <v>23.41</v>
      </c>
      <c r="I1352" s="109">
        <f>VLOOKUP(E1352,REMU,8,0)</f>
        <v>0</v>
      </c>
      <c r="J1352" s="239">
        <f>VLOOKUP(E1352,REMU,7,0)</f>
        <v>492.53</v>
      </c>
      <c r="K1352" s="109">
        <f>VLOOKUP(E1352,REMU,10,0)</f>
        <v>5</v>
      </c>
      <c r="L1352" s="109">
        <f t="shared" ref="L1352" si="1173">SUM(G1352:K1352)</f>
        <v>570.94000000000005</v>
      </c>
      <c r="M1352" s="109">
        <f>VLOOKUP(E1352,REMU,12,0)</f>
        <v>69.180000000000007</v>
      </c>
      <c r="N1352" s="109">
        <f>VLOOKUP(E1352,REMU,13,0)</f>
        <v>100</v>
      </c>
      <c r="O1352" s="109">
        <f>VLOOKUP(E1352,REMU,19,0)</f>
        <v>105</v>
      </c>
      <c r="P1352" s="109">
        <f>VLOOKUP(E1352,REMU,16,0)</f>
        <v>94.43</v>
      </c>
      <c r="Q1352" s="109">
        <f>VLOOKUP(E1352,REMU,17,0)</f>
        <v>109.54</v>
      </c>
      <c r="R1352" s="109">
        <f>VLOOKUP(E1352,REMU,18,0)</f>
        <v>127.06</v>
      </c>
      <c r="S1352" s="109">
        <f t="shared" ref="S1352:S1353" si="1174">VLOOKUP(E1352,DSUP,2,FALSE)</f>
        <v>180</v>
      </c>
      <c r="T1352" s="109">
        <f>IF(F1352="VACANTE",0,VLOOKUP(F1352,HOMO,8,0))</f>
        <v>0</v>
      </c>
      <c r="U1352" s="109">
        <f>IF(F1352="VACANTE",0,VLOOKUP(F1352,HOMO,9,0))</f>
        <v>0</v>
      </c>
      <c r="V1352" s="109">
        <f>+IF(D1352=0,0,(VLOOKUP(E1352,CATE,2,0)-L1352-SUM(M1352:U1352)))</f>
        <v>651.85</v>
      </c>
      <c r="W1352" s="109">
        <f>+L1352+SUM(M1352:V1352)</f>
        <v>2008</v>
      </c>
      <c r="X1352" s="112"/>
      <c r="Y1352" s="112"/>
    </row>
    <row r="1353" spans="1:25" s="262" customFormat="1">
      <c r="A1353" s="179">
        <v>326</v>
      </c>
      <c r="B1353" s="106"/>
      <c r="C1353" s="106">
        <v>1</v>
      </c>
      <c r="D1353" s="106">
        <v>0</v>
      </c>
      <c r="E1353" s="107" t="s">
        <v>756</v>
      </c>
      <c r="F1353" s="108" t="s">
        <v>364</v>
      </c>
      <c r="G1353" s="109">
        <f t="shared" ref="G1353" si="1175">VLOOKUP(E1353,REMU,3,0)</f>
        <v>50</v>
      </c>
      <c r="H1353" s="109">
        <f t="shared" ref="H1353" si="1176">VLOOKUP(E1353,REMU,4,0)</f>
        <v>20.75</v>
      </c>
      <c r="I1353" s="109">
        <f t="shared" ref="I1353" si="1177">VLOOKUP(E1353,REMU,8,0)</f>
        <v>0</v>
      </c>
      <c r="J1353" s="239">
        <f t="shared" ref="J1353" si="1178">VLOOKUP(E1353,REMU,7,0)</f>
        <v>338.21</v>
      </c>
      <c r="K1353" s="109">
        <f t="shared" ref="K1353" si="1179">VLOOKUP(E1353,REMU,10,0)</f>
        <v>5</v>
      </c>
      <c r="L1353" s="109">
        <f t="shared" ref="L1353" si="1180">SUM(G1353:K1353)</f>
        <v>413.96</v>
      </c>
      <c r="M1353" s="109">
        <f t="shared" ref="M1353" si="1181">VLOOKUP(E1353,REMU,12,0)</f>
        <v>58.8</v>
      </c>
      <c r="N1353" s="109">
        <f t="shared" ref="N1353" si="1182">VLOOKUP(E1353,REMU,13,0)</f>
        <v>100</v>
      </c>
      <c r="O1353" s="109">
        <f t="shared" ref="O1353" si="1183">VLOOKUP(E1353,REMU,19,0)</f>
        <v>20</v>
      </c>
      <c r="P1353" s="109">
        <f t="shared" ref="P1353" si="1184">VLOOKUP(E1353,REMU,16,0)</f>
        <v>67.650000000000006</v>
      </c>
      <c r="Q1353" s="109">
        <f t="shared" ref="Q1353" si="1185">VLOOKUP(E1353,REMU,17,0)</f>
        <v>78.47</v>
      </c>
      <c r="R1353" s="109">
        <f t="shared" ref="R1353" si="1186">VLOOKUP(E1353,REMU,18,0)</f>
        <v>91.03</v>
      </c>
      <c r="S1353" s="109">
        <f t="shared" si="1174"/>
        <v>150</v>
      </c>
      <c r="T1353" s="109">
        <f t="shared" ref="T1353" si="1187">IF(F1353="VACANTE",0,VLOOKUP(F1353,HOMO,8,0))</f>
        <v>0</v>
      </c>
      <c r="U1353" s="109">
        <f t="shared" ref="U1353" si="1188">IF(F1353="VACANTE",0,VLOOKUP(F1353,HOMO,9,0))</f>
        <v>0</v>
      </c>
      <c r="V1353" s="109">
        <f>+IF(D1353=0,0,(VLOOKUP(E1353,CATE,2,0)-L1353-SUM(M1353:U1353)))</f>
        <v>0</v>
      </c>
      <c r="W1353" s="109">
        <f t="shared" ref="W1353" si="1189">+L1353+SUM(M1353:V1353)</f>
        <v>979.91</v>
      </c>
      <c r="X1353" s="112"/>
      <c r="Y1353" s="112"/>
    </row>
    <row r="1354" spans="1:25" s="262" customFormat="1">
      <c r="A1354" s="298"/>
      <c r="B1354" s="108"/>
      <c r="C1354" s="106">
        <f>SUM(C1352:C1353)</f>
        <v>2</v>
      </c>
      <c r="D1354" s="106">
        <f>SUM(D1352:D1352)</f>
        <v>1</v>
      </c>
      <c r="E1354" s="106"/>
      <c r="F1354" s="106" t="s">
        <v>545</v>
      </c>
      <c r="G1354" s="239">
        <f>SUM(G1352:G1353)</f>
        <v>100</v>
      </c>
      <c r="H1354" s="239">
        <f t="shared" ref="H1354:W1354" si="1190">SUM(H1352:H1353)</f>
        <v>44.16</v>
      </c>
      <c r="I1354" s="239">
        <f t="shared" si="1190"/>
        <v>0</v>
      </c>
      <c r="J1354" s="239">
        <f t="shared" si="1190"/>
        <v>830.74</v>
      </c>
      <c r="K1354" s="239">
        <f t="shared" si="1190"/>
        <v>10</v>
      </c>
      <c r="L1354" s="239">
        <f t="shared" si="1190"/>
        <v>984.9</v>
      </c>
      <c r="M1354" s="239">
        <f t="shared" si="1190"/>
        <v>127.98</v>
      </c>
      <c r="N1354" s="239">
        <f t="shared" si="1190"/>
        <v>200</v>
      </c>
      <c r="O1354" s="239">
        <f t="shared" si="1190"/>
        <v>125</v>
      </c>
      <c r="P1354" s="239">
        <f t="shared" si="1190"/>
        <v>162.08000000000001</v>
      </c>
      <c r="Q1354" s="239">
        <f t="shared" si="1190"/>
        <v>188.01</v>
      </c>
      <c r="R1354" s="239">
        <f t="shared" si="1190"/>
        <v>218.09</v>
      </c>
      <c r="S1354" s="239">
        <f t="shared" si="1190"/>
        <v>330</v>
      </c>
      <c r="T1354" s="239">
        <f t="shared" si="1190"/>
        <v>0</v>
      </c>
      <c r="U1354" s="239">
        <f t="shared" si="1190"/>
        <v>0</v>
      </c>
      <c r="V1354" s="239">
        <f t="shared" si="1190"/>
        <v>651.85</v>
      </c>
      <c r="W1354" s="239">
        <f t="shared" si="1190"/>
        <v>2987.91</v>
      </c>
      <c r="X1354" s="112"/>
      <c r="Y1354" s="112"/>
    </row>
    <row r="1355" spans="1:25" s="262" customFormat="1" ht="7.5" customHeight="1">
      <c r="A1355" s="299"/>
      <c r="B1355" s="243"/>
      <c r="C1355" s="269"/>
      <c r="D1355" s="269"/>
      <c r="E1355" s="269"/>
      <c r="F1355" s="243"/>
      <c r="G1355" s="247"/>
      <c r="H1355" s="247"/>
      <c r="I1355" s="247"/>
      <c r="J1355" s="247"/>
      <c r="K1355" s="247"/>
      <c r="L1355" s="247"/>
      <c r="M1355" s="247"/>
      <c r="N1355" s="247"/>
      <c r="O1355" s="247"/>
      <c r="P1355" s="247"/>
      <c r="Q1355" s="247"/>
      <c r="R1355" s="247"/>
      <c r="S1355" s="247"/>
      <c r="T1355" s="247"/>
      <c r="U1355" s="247"/>
      <c r="V1355" s="247"/>
      <c r="W1355" s="247"/>
      <c r="X1355" s="112"/>
      <c r="Y1355" s="112"/>
    </row>
    <row r="1356" spans="1:25" s="226" customFormat="1" ht="18.75">
      <c r="A1356" s="295" t="s">
        <v>494</v>
      </c>
      <c r="B1356" s="241"/>
      <c r="C1356" s="241"/>
      <c r="D1356" s="244"/>
      <c r="E1356" s="244"/>
      <c r="F1356" s="241"/>
      <c r="G1356" s="248"/>
      <c r="H1356" s="246"/>
      <c r="I1356" s="246"/>
      <c r="J1356" s="247"/>
      <c r="K1356" s="248"/>
      <c r="L1356" s="248"/>
      <c r="M1356" s="248"/>
      <c r="N1356" s="248"/>
      <c r="O1356" s="248"/>
      <c r="P1356" s="248"/>
      <c r="Q1356" s="248"/>
      <c r="R1356" s="248"/>
      <c r="S1356" s="248"/>
      <c r="T1356" s="248"/>
      <c r="U1356" s="248"/>
      <c r="V1356" s="248"/>
      <c r="W1356" s="301"/>
      <c r="X1356" s="112"/>
      <c r="Y1356" s="112"/>
    </row>
    <row r="1357" spans="1:25" s="262" customFormat="1">
      <c r="A1357" s="330" t="s">
        <v>236</v>
      </c>
      <c r="B1357" s="254"/>
      <c r="C1357" s="254" t="s">
        <v>153</v>
      </c>
      <c r="D1357" s="255" t="s">
        <v>538</v>
      </c>
      <c r="E1357" s="254" t="s">
        <v>22</v>
      </c>
      <c r="F1357" s="254" t="s">
        <v>154</v>
      </c>
      <c r="G1357" s="303" t="s">
        <v>503</v>
      </c>
      <c r="H1357" s="303" t="s">
        <v>505</v>
      </c>
      <c r="I1357" s="303" t="s">
        <v>535</v>
      </c>
      <c r="J1357" s="303" t="s">
        <v>507</v>
      </c>
      <c r="K1357" s="304" t="s">
        <v>509</v>
      </c>
      <c r="L1357" s="303" t="s">
        <v>511</v>
      </c>
      <c r="M1357" s="303" t="s">
        <v>514</v>
      </c>
      <c r="N1357" s="304" t="s">
        <v>669</v>
      </c>
      <c r="O1357" s="304" t="s">
        <v>603</v>
      </c>
      <c r="P1357" s="303" t="s">
        <v>518</v>
      </c>
      <c r="Q1357" s="303" t="s">
        <v>517</v>
      </c>
      <c r="R1357" s="303" t="s">
        <v>528</v>
      </c>
      <c r="S1357" s="304" t="s">
        <v>485</v>
      </c>
      <c r="T1357" s="303" t="s">
        <v>1785</v>
      </c>
      <c r="U1357" s="303" t="s">
        <v>1787</v>
      </c>
      <c r="V1357" s="303" t="s">
        <v>1788</v>
      </c>
      <c r="W1357" s="303" t="s">
        <v>532</v>
      </c>
      <c r="X1357" s="112"/>
      <c r="Y1357" s="112"/>
    </row>
    <row r="1358" spans="1:25" s="262" customFormat="1">
      <c r="A1358" s="331" t="s">
        <v>155</v>
      </c>
      <c r="B1358" s="329"/>
      <c r="C1358" s="329" t="s">
        <v>540</v>
      </c>
      <c r="D1358" s="256" t="s">
        <v>539</v>
      </c>
      <c r="E1358" s="329" t="s">
        <v>21</v>
      </c>
      <c r="F1358" s="329"/>
      <c r="G1358" s="328" t="s">
        <v>504</v>
      </c>
      <c r="H1358" s="328" t="s">
        <v>506</v>
      </c>
      <c r="I1358" s="328" t="s">
        <v>537</v>
      </c>
      <c r="J1358" s="328" t="s">
        <v>508</v>
      </c>
      <c r="K1358" s="306" t="s">
        <v>510</v>
      </c>
      <c r="L1358" s="328"/>
      <c r="M1358" s="328"/>
      <c r="N1358" s="306" t="s">
        <v>670</v>
      </c>
      <c r="O1358" s="308" t="s">
        <v>611</v>
      </c>
      <c r="P1358" s="328" t="s">
        <v>519</v>
      </c>
      <c r="Q1358" s="328" t="s">
        <v>530</v>
      </c>
      <c r="R1358" s="328" t="s">
        <v>529</v>
      </c>
      <c r="S1358" s="308" t="s">
        <v>565</v>
      </c>
      <c r="T1358" s="309" t="s">
        <v>1786</v>
      </c>
      <c r="U1358" s="309" t="s">
        <v>377</v>
      </c>
      <c r="V1358" s="309" t="s">
        <v>377</v>
      </c>
      <c r="W1358" s="328" t="s">
        <v>531</v>
      </c>
      <c r="X1358" s="112"/>
      <c r="Y1358" s="112"/>
    </row>
    <row r="1359" spans="1:25" s="262" customFormat="1">
      <c r="A1359" s="179"/>
      <c r="B1359" s="108"/>
      <c r="C1359" s="106"/>
      <c r="D1359" s="106"/>
      <c r="E1359" s="107" t="s">
        <v>533</v>
      </c>
      <c r="F1359" s="108"/>
      <c r="G1359" s="239"/>
      <c r="H1359" s="258"/>
      <c r="I1359" s="258"/>
      <c r="J1359" s="239"/>
      <c r="K1359" s="239"/>
      <c r="L1359" s="239"/>
      <c r="M1359" s="239"/>
      <c r="N1359" s="239"/>
      <c r="O1359" s="239"/>
      <c r="P1359" s="239"/>
      <c r="Q1359" s="239"/>
      <c r="R1359" s="239"/>
      <c r="S1359" s="239"/>
      <c r="T1359" s="239"/>
      <c r="U1359" s="239"/>
      <c r="V1359" s="239"/>
      <c r="W1359" s="239"/>
      <c r="X1359" s="112"/>
      <c r="Y1359" s="112"/>
    </row>
    <row r="1360" spans="1:25" s="262" customFormat="1">
      <c r="A1360" s="179">
        <v>982</v>
      </c>
      <c r="B1360" s="106"/>
      <c r="C1360" s="106">
        <v>1</v>
      </c>
      <c r="D1360" s="106">
        <v>0</v>
      </c>
      <c r="E1360" s="107" t="s">
        <v>161</v>
      </c>
      <c r="F1360" s="108" t="s">
        <v>364</v>
      </c>
      <c r="G1360" s="109">
        <f>VLOOKUP(E1360,REMU,3,0)</f>
        <v>50</v>
      </c>
      <c r="H1360" s="109">
        <f>VLOOKUP(E1360,REMU,4,0)</f>
        <v>23.41</v>
      </c>
      <c r="I1360" s="109">
        <f>VLOOKUP(E1360,REMU,8,0)</f>
        <v>0</v>
      </c>
      <c r="J1360" s="239">
        <f>VLOOKUP(E1360,REMU,7,0)</f>
        <v>492.53</v>
      </c>
      <c r="K1360" s="109">
        <f>VLOOKUP(E1360,REMU,10,0)</f>
        <v>5</v>
      </c>
      <c r="L1360" s="109">
        <f t="shared" ref="L1360:L1361" si="1191">SUM(G1360:K1360)</f>
        <v>570.94000000000005</v>
      </c>
      <c r="M1360" s="109">
        <f>VLOOKUP(E1360,REMU,12,0)</f>
        <v>69.180000000000007</v>
      </c>
      <c r="N1360" s="109">
        <f>VLOOKUP(E1360,REMU,13,0)</f>
        <v>100</v>
      </c>
      <c r="O1360" s="109">
        <f>VLOOKUP(E1360,REMU,19,0)</f>
        <v>105</v>
      </c>
      <c r="P1360" s="109">
        <f>VLOOKUP(E1360,REMU,16,0)</f>
        <v>94.43</v>
      </c>
      <c r="Q1360" s="109">
        <f>VLOOKUP(E1360,REMU,17,0)</f>
        <v>109.54</v>
      </c>
      <c r="R1360" s="109">
        <f>VLOOKUP(E1360,REMU,18,0)</f>
        <v>127.06</v>
      </c>
      <c r="S1360" s="109">
        <f t="shared" ref="S1360:S1361" si="1192">VLOOKUP(E1360,DSUP,2,FALSE)</f>
        <v>180</v>
      </c>
      <c r="T1360" s="109">
        <f>IF(F1360="VACANTE",0,VLOOKUP(F1360,HOMO,8,0))</f>
        <v>0</v>
      </c>
      <c r="U1360" s="109">
        <f>IF(F1360="VACANTE",0,VLOOKUP(F1360,HOMO,9,0))</f>
        <v>0</v>
      </c>
      <c r="V1360" s="109">
        <f>+IF(D1360=0,0,(VLOOKUP(E1360,CATE,2,0)-L1360-SUM(M1360:U1360)))</f>
        <v>0</v>
      </c>
      <c r="W1360" s="109">
        <f>+L1360+SUM(M1360:V1360)</f>
        <v>1356.15</v>
      </c>
      <c r="X1360" s="112"/>
      <c r="Y1360" s="112"/>
    </row>
    <row r="1361" spans="1:51" s="262" customFormat="1">
      <c r="A1361" s="179">
        <v>983</v>
      </c>
      <c r="B1361" s="106"/>
      <c r="C1361" s="106">
        <v>1</v>
      </c>
      <c r="D1361" s="106">
        <v>0</v>
      </c>
      <c r="E1361" s="107" t="s">
        <v>161</v>
      </c>
      <c r="F1361" s="108" t="s">
        <v>364</v>
      </c>
      <c r="G1361" s="109">
        <f>VLOOKUP(E1361,REMU,3,0)</f>
        <v>50</v>
      </c>
      <c r="H1361" s="109">
        <f>VLOOKUP(E1361,REMU,4,0)</f>
        <v>23.41</v>
      </c>
      <c r="I1361" s="109">
        <f>VLOOKUP(E1361,REMU,8,0)</f>
        <v>0</v>
      </c>
      <c r="J1361" s="239">
        <f>VLOOKUP(E1361,REMU,7,0)</f>
        <v>492.53</v>
      </c>
      <c r="K1361" s="109">
        <f>VLOOKUP(E1361,REMU,10,0)</f>
        <v>5</v>
      </c>
      <c r="L1361" s="109">
        <f t="shared" si="1191"/>
        <v>570.94000000000005</v>
      </c>
      <c r="M1361" s="109">
        <f>VLOOKUP(E1361,REMU,12,0)</f>
        <v>69.180000000000007</v>
      </c>
      <c r="N1361" s="109">
        <f>VLOOKUP(E1361,REMU,13,0)</f>
        <v>100</v>
      </c>
      <c r="O1361" s="109">
        <f>VLOOKUP(E1361,REMU,19,0)</f>
        <v>105</v>
      </c>
      <c r="P1361" s="109">
        <f>VLOOKUP(E1361,REMU,16,0)</f>
        <v>94.43</v>
      </c>
      <c r="Q1361" s="109">
        <f>VLOOKUP(E1361,REMU,17,0)</f>
        <v>109.54</v>
      </c>
      <c r="R1361" s="109">
        <f>VLOOKUP(E1361,REMU,18,0)</f>
        <v>127.06</v>
      </c>
      <c r="S1361" s="109">
        <f t="shared" si="1192"/>
        <v>180</v>
      </c>
      <c r="T1361" s="109">
        <f>IF(F1361="VACANTE",0,VLOOKUP(F1361,HOMO,8,0))</f>
        <v>0</v>
      </c>
      <c r="U1361" s="109">
        <f>IF(F1361="VACANTE",0,VLOOKUP(F1361,HOMO,9,0))</f>
        <v>0</v>
      </c>
      <c r="V1361" s="109">
        <f>+IF(D1361=0,0,(VLOOKUP(E1361,CATE,2,0)-L1361-SUM(M1361:U1361)))</f>
        <v>0</v>
      </c>
      <c r="W1361" s="109">
        <f>+L1361+SUM(M1361:V1361)</f>
        <v>1356.15</v>
      </c>
      <c r="X1361" s="112"/>
      <c r="Y1361" s="112"/>
    </row>
    <row r="1362" spans="1:51" s="262" customFormat="1">
      <c r="A1362" s="179"/>
      <c r="B1362" s="108"/>
      <c r="C1362" s="106">
        <f>SUM(C1360:C1361)</f>
        <v>2</v>
      </c>
      <c r="D1362" s="106">
        <f>SUM(D1360:D1361)</f>
        <v>0</v>
      </c>
      <c r="E1362" s="106"/>
      <c r="F1362" s="106" t="s">
        <v>545</v>
      </c>
      <c r="G1362" s="239">
        <f>SUM(G1360:G1361)</f>
        <v>100</v>
      </c>
      <c r="H1362" s="239">
        <f t="shared" ref="H1362:W1362" si="1193">SUM(H1360:H1361)</f>
        <v>46.82</v>
      </c>
      <c r="I1362" s="239">
        <f t="shared" si="1193"/>
        <v>0</v>
      </c>
      <c r="J1362" s="239">
        <f t="shared" si="1193"/>
        <v>985.06</v>
      </c>
      <c r="K1362" s="239">
        <f t="shared" si="1193"/>
        <v>10</v>
      </c>
      <c r="L1362" s="239">
        <f t="shared" si="1193"/>
        <v>1141.8800000000001</v>
      </c>
      <c r="M1362" s="239">
        <f t="shared" si="1193"/>
        <v>138.36000000000001</v>
      </c>
      <c r="N1362" s="239">
        <f t="shared" si="1193"/>
        <v>200</v>
      </c>
      <c r="O1362" s="239">
        <f t="shared" si="1193"/>
        <v>210</v>
      </c>
      <c r="P1362" s="239">
        <f t="shared" si="1193"/>
        <v>188.86</v>
      </c>
      <c r="Q1362" s="239">
        <f t="shared" si="1193"/>
        <v>219.08</v>
      </c>
      <c r="R1362" s="239">
        <f t="shared" si="1193"/>
        <v>254.12</v>
      </c>
      <c r="S1362" s="239">
        <f t="shared" si="1193"/>
        <v>360</v>
      </c>
      <c r="T1362" s="239">
        <f t="shared" si="1193"/>
        <v>0</v>
      </c>
      <c r="U1362" s="239">
        <f t="shared" si="1193"/>
        <v>0</v>
      </c>
      <c r="V1362" s="239">
        <f t="shared" si="1193"/>
        <v>0</v>
      </c>
      <c r="W1362" s="239">
        <f t="shared" si="1193"/>
        <v>2712.3</v>
      </c>
      <c r="X1362" s="112"/>
      <c r="Y1362" s="112"/>
    </row>
    <row r="1363" spans="1:51" s="262" customFormat="1" ht="8.25" customHeight="1">
      <c r="A1363" s="295"/>
      <c r="B1363" s="241"/>
      <c r="C1363" s="241"/>
      <c r="D1363" s="241"/>
      <c r="E1363" s="241"/>
      <c r="F1363" s="241"/>
      <c r="G1363" s="248"/>
      <c r="H1363" s="246"/>
      <c r="I1363" s="246"/>
      <c r="J1363" s="247"/>
      <c r="K1363" s="247"/>
      <c r="L1363" s="247"/>
      <c r="M1363" s="247"/>
      <c r="N1363" s="247"/>
      <c r="O1363" s="247"/>
      <c r="P1363" s="247"/>
      <c r="Q1363" s="247"/>
      <c r="R1363" s="247"/>
      <c r="S1363" s="247"/>
      <c r="T1363" s="247"/>
      <c r="U1363" s="247"/>
      <c r="V1363" s="247"/>
      <c r="W1363" s="247"/>
      <c r="X1363" s="112"/>
      <c r="Y1363" s="112"/>
    </row>
    <row r="1364" spans="1:51" s="226" customFormat="1" ht="18.75">
      <c r="A1364" s="295" t="s">
        <v>88</v>
      </c>
      <c r="B1364" s="241"/>
      <c r="C1364" s="241"/>
      <c r="D1364" s="244"/>
      <c r="E1364" s="244"/>
      <c r="F1364" s="241"/>
      <c r="G1364" s="248"/>
      <c r="H1364" s="246"/>
      <c r="I1364" s="246"/>
      <c r="J1364" s="247"/>
      <c r="K1364" s="248"/>
      <c r="L1364" s="248"/>
      <c r="M1364" s="248"/>
      <c r="N1364" s="248"/>
      <c r="O1364" s="248"/>
      <c r="P1364" s="248"/>
      <c r="Q1364" s="248"/>
      <c r="R1364" s="248"/>
      <c r="S1364" s="248"/>
      <c r="T1364" s="248"/>
      <c r="U1364" s="248"/>
      <c r="V1364" s="248"/>
      <c r="W1364" s="301"/>
      <c r="X1364" s="112"/>
      <c r="Y1364" s="112"/>
      <c r="AY1364" s="291"/>
    </row>
    <row r="1365" spans="1:51" s="262" customFormat="1">
      <c r="A1365" s="330" t="s">
        <v>236</v>
      </c>
      <c r="B1365" s="254"/>
      <c r="C1365" s="254" t="s">
        <v>153</v>
      </c>
      <c r="D1365" s="255" t="s">
        <v>538</v>
      </c>
      <c r="E1365" s="254" t="s">
        <v>22</v>
      </c>
      <c r="F1365" s="254" t="s">
        <v>154</v>
      </c>
      <c r="G1365" s="303" t="s">
        <v>503</v>
      </c>
      <c r="H1365" s="303" t="s">
        <v>505</v>
      </c>
      <c r="I1365" s="303" t="s">
        <v>535</v>
      </c>
      <c r="J1365" s="303" t="s">
        <v>507</v>
      </c>
      <c r="K1365" s="304" t="s">
        <v>509</v>
      </c>
      <c r="L1365" s="303" t="s">
        <v>511</v>
      </c>
      <c r="M1365" s="303" t="s">
        <v>514</v>
      </c>
      <c r="N1365" s="304" t="s">
        <v>669</v>
      </c>
      <c r="O1365" s="304" t="s">
        <v>603</v>
      </c>
      <c r="P1365" s="303" t="s">
        <v>518</v>
      </c>
      <c r="Q1365" s="303" t="s">
        <v>517</v>
      </c>
      <c r="R1365" s="303" t="s">
        <v>528</v>
      </c>
      <c r="S1365" s="304" t="s">
        <v>485</v>
      </c>
      <c r="T1365" s="303" t="s">
        <v>1785</v>
      </c>
      <c r="U1365" s="303" t="s">
        <v>1787</v>
      </c>
      <c r="V1365" s="303" t="s">
        <v>1788</v>
      </c>
      <c r="W1365" s="303" t="s">
        <v>532</v>
      </c>
      <c r="X1365" s="112"/>
      <c r="Y1365" s="112"/>
      <c r="AY1365" s="271"/>
    </row>
    <row r="1366" spans="1:51" s="262" customFormat="1">
      <c r="A1366" s="331" t="s">
        <v>155</v>
      </c>
      <c r="B1366" s="329"/>
      <c r="C1366" s="329" t="s">
        <v>540</v>
      </c>
      <c r="D1366" s="256" t="s">
        <v>539</v>
      </c>
      <c r="E1366" s="329" t="s">
        <v>21</v>
      </c>
      <c r="F1366" s="329"/>
      <c r="G1366" s="328" t="s">
        <v>504</v>
      </c>
      <c r="H1366" s="328" t="s">
        <v>506</v>
      </c>
      <c r="I1366" s="328" t="s">
        <v>537</v>
      </c>
      <c r="J1366" s="328" t="s">
        <v>508</v>
      </c>
      <c r="K1366" s="306" t="s">
        <v>510</v>
      </c>
      <c r="L1366" s="328"/>
      <c r="M1366" s="328"/>
      <c r="N1366" s="306" t="s">
        <v>670</v>
      </c>
      <c r="O1366" s="308" t="s">
        <v>611</v>
      </c>
      <c r="P1366" s="328" t="s">
        <v>519</v>
      </c>
      <c r="Q1366" s="328" t="s">
        <v>530</v>
      </c>
      <c r="R1366" s="328" t="s">
        <v>529</v>
      </c>
      <c r="S1366" s="308" t="s">
        <v>565</v>
      </c>
      <c r="T1366" s="309" t="s">
        <v>1786</v>
      </c>
      <c r="U1366" s="309" t="s">
        <v>377</v>
      </c>
      <c r="V1366" s="309" t="s">
        <v>377</v>
      </c>
      <c r="W1366" s="328" t="s">
        <v>531</v>
      </c>
      <c r="X1366" s="112"/>
      <c r="Y1366" s="112"/>
      <c r="AY1366" s="271"/>
    </row>
    <row r="1367" spans="1:51" s="262" customFormat="1">
      <c r="A1367" s="179"/>
      <c r="B1367" s="108"/>
      <c r="C1367" s="106"/>
      <c r="D1367" s="106"/>
      <c r="E1367" s="107" t="s">
        <v>533</v>
      </c>
      <c r="F1367" s="108"/>
      <c r="G1367" s="239"/>
      <c r="H1367" s="258"/>
      <c r="I1367" s="258"/>
      <c r="J1367" s="239"/>
      <c r="K1367" s="239"/>
      <c r="L1367" s="239"/>
      <c r="M1367" s="239"/>
      <c r="N1367" s="239"/>
      <c r="O1367" s="239"/>
      <c r="P1367" s="239"/>
      <c r="Q1367" s="239"/>
      <c r="R1367" s="239"/>
      <c r="S1367" s="239"/>
      <c r="T1367" s="239"/>
      <c r="U1367" s="239"/>
      <c r="V1367" s="239"/>
      <c r="W1367" s="239"/>
      <c r="X1367" s="112"/>
      <c r="Y1367" s="112"/>
      <c r="AY1367" s="271"/>
    </row>
    <row r="1368" spans="1:51" s="262" customFormat="1">
      <c r="A1368" s="179">
        <v>984</v>
      </c>
      <c r="B1368" s="106"/>
      <c r="C1368" s="106">
        <v>1</v>
      </c>
      <c r="D1368" s="106">
        <v>0</v>
      </c>
      <c r="E1368" s="107" t="s">
        <v>161</v>
      </c>
      <c r="F1368" s="108" t="s">
        <v>364</v>
      </c>
      <c r="G1368" s="109">
        <f>VLOOKUP(E1368,REMU,3,0)</f>
        <v>50</v>
      </c>
      <c r="H1368" s="109">
        <f>VLOOKUP(E1368,REMU,4,0)</f>
        <v>23.41</v>
      </c>
      <c r="I1368" s="109">
        <f>VLOOKUP(E1368,REMU,8,0)</f>
        <v>0</v>
      </c>
      <c r="J1368" s="239">
        <f>VLOOKUP(E1368,REMU,7,0)</f>
        <v>492.53</v>
      </c>
      <c r="K1368" s="109">
        <f>VLOOKUP(E1368,REMU,10,0)</f>
        <v>5</v>
      </c>
      <c r="L1368" s="109">
        <f t="shared" ref="L1368" si="1194">SUM(G1368:K1368)</f>
        <v>570.94000000000005</v>
      </c>
      <c r="M1368" s="109">
        <f>VLOOKUP(E1368,REMU,12,0)</f>
        <v>69.180000000000007</v>
      </c>
      <c r="N1368" s="109">
        <f>VLOOKUP(E1368,REMU,13,0)</f>
        <v>100</v>
      </c>
      <c r="O1368" s="109">
        <f>VLOOKUP(E1368,REMU,19,0)</f>
        <v>105</v>
      </c>
      <c r="P1368" s="109">
        <f>VLOOKUP(E1368,REMU,16,0)</f>
        <v>94.43</v>
      </c>
      <c r="Q1368" s="109">
        <f>VLOOKUP(E1368,REMU,17,0)</f>
        <v>109.54</v>
      </c>
      <c r="R1368" s="109">
        <f>VLOOKUP(E1368,REMU,18,0)</f>
        <v>127.06</v>
      </c>
      <c r="S1368" s="109">
        <f t="shared" ref="S1368" si="1195">VLOOKUP(E1368,DSUP,2,FALSE)</f>
        <v>180</v>
      </c>
      <c r="T1368" s="109">
        <f>IF(F1368="VACANTE",0,VLOOKUP(F1368,HOMO,8,0))</f>
        <v>0</v>
      </c>
      <c r="U1368" s="109">
        <f>IF(F1368="VACANTE",0,VLOOKUP(F1368,HOMO,9,0))</f>
        <v>0</v>
      </c>
      <c r="V1368" s="109">
        <f>+IF(D1368=0,0,(VLOOKUP(E1368,CATE,2,0)-L1368-SUM(M1368:U1368)))</f>
        <v>0</v>
      </c>
      <c r="W1368" s="109">
        <f>+L1368+SUM(M1368:V1368)</f>
        <v>1356.15</v>
      </c>
      <c r="X1368" s="112"/>
      <c r="Y1368" s="112"/>
      <c r="AY1368" s="271"/>
    </row>
    <row r="1369" spans="1:51" s="262" customFormat="1">
      <c r="A1369" s="179"/>
      <c r="B1369" s="108"/>
      <c r="C1369" s="106">
        <f>SUM(C1368:C1368)</f>
        <v>1</v>
      </c>
      <c r="D1369" s="106">
        <f>SUM(D1368:D1368)</f>
        <v>0</v>
      </c>
      <c r="E1369" s="106"/>
      <c r="F1369" s="106" t="s">
        <v>545</v>
      </c>
      <c r="G1369" s="239">
        <f t="shared" ref="G1369:L1369" si="1196">SUM(G1368:G1368)</f>
        <v>50</v>
      </c>
      <c r="H1369" s="239">
        <f t="shared" si="1196"/>
        <v>23.41</v>
      </c>
      <c r="I1369" s="239">
        <f t="shared" si="1196"/>
        <v>0</v>
      </c>
      <c r="J1369" s="239">
        <f t="shared" si="1196"/>
        <v>492.53</v>
      </c>
      <c r="K1369" s="239">
        <f t="shared" si="1196"/>
        <v>5</v>
      </c>
      <c r="L1369" s="239">
        <f t="shared" si="1196"/>
        <v>570.94000000000005</v>
      </c>
      <c r="M1369" s="239">
        <f t="shared" ref="M1369:W1369" si="1197">SUM(M1368:M1368)</f>
        <v>69.180000000000007</v>
      </c>
      <c r="N1369" s="239">
        <f t="shared" si="1197"/>
        <v>100</v>
      </c>
      <c r="O1369" s="239">
        <f t="shared" si="1197"/>
        <v>105</v>
      </c>
      <c r="P1369" s="239">
        <f t="shared" si="1197"/>
        <v>94.43</v>
      </c>
      <c r="Q1369" s="239">
        <f t="shared" si="1197"/>
        <v>109.54</v>
      </c>
      <c r="R1369" s="239">
        <f t="shared" si="1197"/>
        <v>127.06</v>
      </c>
      <c r="S1369" s="239">
        <f t="shared" si="1197"/>
        <v>180</v>
      </c>
      <c r="T1369" s="239">
        <f t="shared" si="1197"/>
        <v>0</v>
      </c>
      <c r="U1369" s="239">
        <f t="shared" si="1197"/>
        <v>0</v>
      </c>
      <c r="V1369" s="239">
        <f t="shared" si="1197"/>
        <v>0</v>
      </c>
      <c r="W1369" s="239">
        <f t="shared" si="1197"/>
        <v>1356.15</v>
      </c>
      <c r="X1369" s="112"/>
      <c r="Y1369" s="112"/>
      <c r="AY1369" s="271"/>
    </row>
    <row r="1370" spans="1:51" s="226" customFormat="1" ht="17.25" customHeight="1">
      <c r="A1370" s="295" t="s">
        <v>183</v>
      </c>
      <c r="B1370" s="241"/>
      <c r="C1370" s="241"/>
      <c r="D1370" s="244"/>
      <c r="E1370" s="244"/>
      <c r="F1370" s="241"/>
      <c r="G1370" s="248"/>
      <c r="H1370" s="246"/>
      <c r="I1370" s="246"/>
      <c r="J1370" s="247"/>
      <c r="K1370" s="248"/>
      <c r="L1370" s="248"/>
      <c r="M1370" s="248"/>
      <c r="N1370" s="248"/>
      <c r="O1370" s="248"/>
      <c r="P1370" s="248"/>
      <c r="Q1370" s="248"/>
      <c r="R1370" s="248"/>
      <c r="S1370" s="248"/>
      <c r="T1370" s="248"/>
      <c r="U1370" s="248"/>
      <c r="V1370" s="248"/>
      <c r="W1370" s="301"/>
      <c r="X1370" s="112"/>
      <c r="Y1370" s="112"/>
      <c r="AY1370" s="291"/>
    </row>
    <row r="1371" spans="1:51" s="262" customFormat="1">
      <c r="A1371" s="330" t="s">
        <v>236</v>
      </c>
      <c r="B1371" s="254"/>
      <c r="C1371" s="254" t="s">
        <v>153</v>
      </c>
      <c r="D1371" s="255" t="s">
        <v>538</v>
      </c>
      <c r="E1371" s="254" t="s">
        <v>22</v>
      </c>
      <c r="F1371" s="254" t="s">
        <v>154</v>
      </c>
      <c r="G1371" s="303" t="s">
        <v>503</v>
      </c>
      <c r="H1371" s="303" t="s">
        <v>505</v>
      </c>
      <c r="I1371" s="303" t="s">
        <v>535</v>
      </c>
      <c r="J1371" s="303" t="s">
        <v>507</v>
      </c>
      <c r="K1371" s="304" t="s">
        <v>509</v>
      </c>
      <c r="L1371" s="303" t="s">
        <v>511</v>
      </c>
      <c r="M1371" s="303" t="s">
        <v>514</v>
      </c>
      <c r="N1371" s="304" t="s">
        <v>669</v>
      </c>
      <c r="O1371" s="304" t="s">
        <v>603</v>
      </c>
      <c r="P1371" s="303" t="s">
        <v>518</v>
      </c>
      <c r="Q1371" s="303" t="s">
        <v>517</v>
      </c>
      <c r="R1371" s="303" t="s">
        <v>528</v>
      </c>
      <c r="S1371" s="304" t="s">
        <v>485</v>
      </c>
      <c r="T1371" s="303" t="s">
        <v>1785</v>
      </c>
      <c r="U1371" s="303" t="s">
        <v>1787</v>
      </c>
      <c r="V1371" s="303" t="s">
        <v>1788</v>
      </c>
      <c r="W1371" s="303" t="s">
        <v>532</v>
      </c>
      <c r="X1371" s="112"/>
      <c r="Y1371" s="112"/>
      <c r="AY1371" s="271"/>
    </row>
    <row r="1372" spans="1:51" s="262" customFormat="1">
      <c r="A1372" s="331" t="s">
        <v>155</v>
      </c>
      <c r="B1372" s="329"/>
      <c r="C1372" s="329" t="s">
        <v>540</v>
      </c>
      <c r="D1372" s="256" t="s">
        <v>539</v>
      </c>
      <c r="E1372" s="329" t="s">
        <v>21</v>
      </c>
      <c r="F1372" s="329"/>
      <c r="G1372" s="328" t="s">
        <v>504</v>
      </c>
      <c r="H1372" s="328" t="s">
        <v>506</v>
      </c>
      <c r="I1372" s="328" t="s">
        <v>537</v>
      </c>
      <c r="J1372" s="328" t="s">
        <v>508</v>
      </c>
      <c r="K1372" s="306" t="s">
        <v>510</v>
      </c>
      <c r="L1372" s="328"/>
      <c r="M1372" s="328"/>
      <c r="N1372" s="306" t="s">
        <v>670</v>
      </c>
      <c r="O1372" s="308" t="s">
        <v>611</v>
      </c>
      <c r="P1372" s="328" t="s">
        <v>519</v>
      </c>
      <c r="Q1372" s="328" t="s">
        <v>530</v>
      </c>
      <c r="R1372" s="328" t="s">
        <v>529</v>
      </c>
      <c r="S1372" s="308" t="s">
        <v>565</v>
      </c>
      <c r="T1372" s="309" t="s">
        <v>1786</v>
      </c>
      <c r="U1372" s="309" t="s">
        <v>377</v>
      </c>
      <c r="V1372" s="309" t="s">
        <v>377</v>
      </c>
      <c r="W1372" s="328" t="s">
        <v>531</v>
      </c>
      <c r="X1372" s="112"/>
      <c r="Y1372" s="112"/>
      <c r="AY1372" s="271"/>
    </row>
    <row r="1373" spans="1:51" s="262" customFormat="1">
      <c r="A1373" s="179"/>
      <c r="B1373" s="108"/>
      <c r="C1373" s="106"/>
      <c r="D1373" s="106"/>
      <c r="E1373" s="107" t="s">
        <v>533</v>
      </c>
      <c r="F1373" s="108"/>
      <c r="G1373" s="239"/>
      <c r="H1373" s="258"/>
      <c r="I1373" s="258"/>
      <c r="J1373" s="239"/>
      <c r="K1373" s="239"/>
      <c r="L1373" s="239"/>
      <c r="M1373" s="239"/>
      <c r="N1373" s="239"/>
      <c r="O1373" s="239"/>
      <c r="P1373" s="239"/>
      <c r="Q1373" s="239"/>
      <c r="R1373" s="239"/>
      <c r="S1373" s="239"/>
      <c r="T1373" s="239"/>
      <c r="U1373" s="239"/>
      <c r="V1373" s="239"/>
      <c r="W1373" s="239"/>
      <c r="X1373" s="112"/>
      <c r="Y1373" s="112"/>
      <c r="AY1373" s="271"/>
    </row>
    <row r="1374" spans="1:51" s="262" customFormat="1">
      <c r="A1374" s="179">
        <v>985</v>
      </c>
      <c r="B1374" s="106"/>
      <c r="C1374" s="106">
        <v>1</v>
      </c>
      <c r="D1374" s="106">
        <v>1</v>
      </c>
      <c r="E1374" s="107" t="s">
        <v>160</v>
      </c>
      <c r="F1374" s="108" t="s">
        <v>308</v>
      </c>
      <c r="G1374" s="109">
        <f>VLOOKUP(E1374,REMU,3,0)</f>
        <v>50</v>
      </c>
      <c r="H1374" s="109">
        <f>VLOOKUP(E1374,REMU,4,0)</f>
        <v>32.17</v>
      </c>
      <c r="I1374" s="109">
        <f>VLOOKUP(E1374,REMU,8,0)</f>
        <v>0</v>
      </c>
      <c r="J1374" s="239">
        <f>VLOOKUP(E1374,REMU,7,0)</f>
        <v>587.77</v>
      </c>
      <c r="K1374" s="109">
        <f>VLOOKUP(E1374,REMU,10,0)</f>
        <v>5</v>
      </c>
      <c r="L1374" s="109">
        <f t="shared" ref="L1374" si="1198">SUM(G1374:K1374)</f>
        <v>674.94</v>
      </c>
      <c r="M1374" s="109">
        <f>VLOOKUP(E1374,REMU,12,0)</f>
        <v>81.39</v>
      </c>
      <c r="N1374" s="109">
        <f>VLOOKUP(E1374,REMU,13,0)</f>
        <v>100</v>
      </c>
      <c r="O1374" s="109">
        <f>VLOOKUP(E1374,REMU,19,0)</f>
        <v>110</v>
      </c>
      <c r="P1374" s="109">
        <f>VLOOKUP(E1374,REMU,16,0)</f>
        <v>113.02</v>
      </c>
      <c r="Q1374" s="109">
        <f>VLOOKUP(E1374,REMU,17,0)</f>
        <v>131.11000000000001</v>
      </c>
      <c r="R1374" s="109">
        <f>VLOOKUP(E1374,REMU,18,0)</f>
        <v>152.08000000000001</v>
      </c>
      <c r="S1374" s="109">
        <f t="shared" ref="S1374" si="1199">VLOOKUP(E1374,DSUP,2,FALSE)</f>
        <v>210</v>
      </c>
      <c r="T1374" s="109">
        <f>IF(F1374="VACANTE",0,VLOOKUP(F1374,HOMO,8,0))</f>
        <v>0</v>
      </c>
      <c r="U1374" s="109">
        <f>IF(F1374="VACANTE",0,VLOOKUP(F1374,HOMO,9,0))</f>
        <v>0</v>
      </c>
      <c r="V1374" s="109">
        <f>+IF(D1374=0,0,(VLOOKUP(E1374,CATE,2,0)-L1374-SUM(M1374:U1374)))</f>
        <v>1435.46</v>
      </c>
      <c r="W1374" s="109">
        <f>+L1374+SUM(M1374:V1374)</f>
        <v>3008</v>
      </c>
      <c r="X1374" s="112"/>
      <c r="Y1374" s="112"/>
      <c r="AY1374" s="271"/>
    </row>
    <row r="1375" spans="1:51" s="262" customFormat="1">
      <c r="A1375" s="298"/>
      <c r="B1375" s="108"/>
      <c r="C1375" s="106">
        <f>SUM(C1374:C1374)</f>
        <v>1</v>
      </c>
      <c r="D1375" s="106">
        <f>SUM(D1374:D1374)</f>
        <v>1</v>
      </c>
      <c r="E1375" s="106"/>
      <c r="F1375" s="106" t="s">
        <v>545</v>
      </c>
      <c r="G1375" s="239">
        <f t="shared" ref="G1375:L1375" si="1200">SUM(G1374:G1374)</f>
        <v>50</v>
      </c>
      <c r="H1375" s="239">
        <f t="shared" si="1200"/>
        <v>32.17</v>
      </c>
      <c r="I1375" s="239">
        <f t="shared" si="1200"/>
        <v>0</v>
      </c>
      <c r="J1375" s="239">
        <f t="shared" si="1200"/>
        <v>587.77</v>
      </c>
      <c r="K1375" s="239">
        <f t="shared" si="1200"/>
        <v>5</v>
      </c>
      <c r="L1375" s="239">
        <f t="shared" si="1200"/>
        <v>674.94</v>
      </c>
      <c r="M1375" s="239">
        <f t="shared" ref="M1375:V1375" si="1201">SUM(M1374:M1374)</f>
        <v>81.39</v>
      </c>
      <c r="N1375" s="239">
        <f t="shared" si="1201"/>
        <v>100</v>
      </c>
      <c r="O1375" s="239">
        <f t="shared" si="1201"/>
        <v>110</v>
      </c>
      <c r="P1375" s="239">
        <f t="shared" si="1201"/>
        <v>113.02</v>
      </c>
      <c r="Q1375" s="239">
        <f t="shared" si="1201"/>
        <v>131.11000000000001</v>
      </c>
      <c r="R1375" s="239">
        <f t="shared" si="1201"/>
        <v>152.08000000000001</v>
      </c>
      <c r="S1375" s="239">
        <f t="shared" si="1201"/>
        <v>210</v>
      </c>
      <c r="T1375" s="239">
        <f t="shared" si="1201"/>
        <v>0</v>
      </c>
      <c r="U1375" s="239">
        <f t="shared" si="1201"/>
        <v>0</v>
      </c>
      <c r="V1375" s="239">
        <f t="shared" si="1201"/>
        <v>1435.46</v>
      </c>
      <c r="W1375" s="239">
        <f>SUM(W1374:W1374)</f>
        <v>3008</v>
      </c>
      <c r="X1375" s="112"/>
      <c r="Y1375" s="112"/>
      <c r="AY1375" s="271"/>
    </row>
    <row r="1376" spans="1:51" s="226" customFormat="1" ht="18" customHeight="1">
      <c r="A1376" s="295" t="s">
        <v>184</v>
      </c>
      <c r="B1376" s="241"/>
      <c r="C1376" s="241"/>
      <c r="D1376" s="244"/>
      <c r="E1376" s="244"/>
      <c r="F1376" s="241"/>
      <c r="G1376" s="248"/>
      <c r="H1376" s="246"/>
      <c r="I1376" s="246"/>
      <c r="J1376" s="247"/>
      <c r="K1376" s="248"/>
      <c r="L1376" s="248"/>
      <c r="M1376" s="248"/>
      <c r="N1376" s="248"/>
      <c r="O1376" s="248"/>
      <c r="P1376" s="248"/>
      <c r="Q1376" s="248"/>
      <c r="R1376" s="248"/>
      <c r="S1376" s="248"/>
      <c r="T1376" s="248"/>
      <c r="U1376" s="248"/>
      <c r="V1376" s="248"/>
      <c r="W1376" s="301"/>
      <c r="X1376" s="112"/>
      <c r="Y1376" s="112"/>
      <c r="AY1376" s="291"/>
    </row>
    <row r="1377" spans="1:51" s="262" customFormat="1">
      <c r="A1377" s="330" t="s">
        <v>236</v>
      </c>
      <c r="B1377" s="254"/>
      <c r="C1377" s="254" t="s">
        <v>153</v>
      </c>
      <c r="D1377" s="255" t="s">
        <v>538</v>
      </c>
      <c r="E1377" s="254" t="s">
        <v>22</v>
      </c>
      <c r="F1377" s="254" t="s">
        <v>154</v>
      </c>
      <c r="G1377" s="303" t="s">
        <v>503</v>
      </c>
      <c r="H1377" s="303" t="s">
        <v>505</v>
      </c>
      <c r="I1377" s="303" t="s">
        <v>535</v>
      </c>
      <c r="J1377" s="303" t="s">
        <v>507</v>
      </c>
      <c r="K1377" s="304" t="s">
        <v>509</v>
      </c>
      <c r="L1377" s="303" t="s">
        <v>511</v>
      </c>
      <c r="M1377" s="303" t="s">
        <v>514</v>
      </c>
      <c r="N1377" s="304" t="s">
        <v>669</v>
      </c>
      <c r="O1377" s="304" t="s">
        <v>603</v>
      </c>
      <c r="P1377" s="303" t="s">
        <v>518</v>
      </c>
      <c r="Q1377" s="303" t="s">
        <v>517</v>
      </c>
      <c r="R1377" s="303" t="s">
        <v>528</v>
      </c>
      <c r="S1377" s="304" t="s">
        <v>485</v>
      </c>
      <c r="T1377" s="303" t="s">
        <v>1785</v>
      </c>
      <c r="U1377" s="303" t="s">
        <v>1787</v>
      </c>
      <c r="V1377" s="303" t="s">
        <v>1788</v>
      </c>
      <c r="W1377" s="303" t="s">
        <v>532</v>
      </c>
      <c r="X1377" s="112"/>
      <c r="Y1377" s="112"/>
      <c r="AY1377" s="271"/>
    </row>
    <row r="1378" spans="1:51" s="262" customFormat="1">
      <c r="A1378" s="331" t="s">
        <v>155</v>
      </c>
      <c r="B1378" s="329"/>
      <c r="C1378" s="329" t="s">
        <v>540</v>
      </c>
      <c r="D1378" s="256" t="s">
        <v>539</v>
      </c>
      <c r="E1378" s="329" t="s">
        <v>21</v>
      </c>
      <c r="F1378" s="329"/>
      <c r="G1378" s="328" t="s">
        <v>504</v>
      </c>
      <c r="H1378" s="328" t="s">
        <v>506</v>
      </c>
      <c r="I1378" s="328" t="s">
        <v>537</v>
      </c>
      <c r="J1378" s="328" t="s">
        <v>508</v>
      </c>
      <c r="K1378" s="306" t="s">
        <v>510</v>
      </c>
      <c r="L1378" s="328"/>
      <c r="M1378" s="328"/>
      <c r="N1378" s="306" t="s">
        <v>670</v>
      </c>
      <c r="O1378" s="308" t="s">
        <v>611</v>
      </c>
      <c r="P1378" s="328" t="s">
        <v>519</v>
      </c>
      <c r="Q1378" s="328" t="s">
        <v>530</v>
      </c>
      <c r="R1378" s="328" t="s">
        <v>529</v>
      </c>
      <c r="S1378" s="308" t="s">
        <v>565</v>
      </c>
      <c r="T1378" s="309" t="s">
        <v>1786</v>
      </c>
      <c r="U1378" s="309" t="s">
        <v>377</v>
      </c>
      <c r="V1378" s="309" t="s">
        <v>377</v>
      </c>
      <c r="W1378" s="328" t="s">
        <v>531</v>
      </c>
      <c r="X1378" s="112"/>
      <c r="Y1378" s="112"/>
      <c r="AY1378" s="271"/>
    </row>
    <row r="1379" spans="1:51" s="262" customFormat="1">
      <c r="A1379" s="179"/>
      <c r="B1379" s="108"/>
      <c r="C1379" s="106"/>
      <c r="D1379" s="106"/>
      <c r="E1379" s="107" t="s">
        <v>533</v>
      </c>
      <c r="F1379" s="108"/>
      <c r="G1379" s="239"/>
      <c r="H1379" s="258"/>
      <c r="I1379" s="258"/>
      <c r="J1379" s="239"/>
      <c r="K1379" s="239"/>
      <c r="L1379" s="239"/>
      <c r="M1379" s="239"/>
      <c r="N1379" s="239"/>
      <c r="O1379" s="239"/>
      <c r="P1379" s="239"/>
      <c r="Q1379" s="239"/>
      <c r="R1379" s="239"/>
      <c r="S1379" s="239"/>
      <c r="T1379" s="239"/>
      <c r="U1379" s="239"/>
      <c r="V1379" s="239"/>
      <c r="W1379" s="239"/>
      <c r="X1379" s="112"/>
      <c r="Y1379" s="112"/>
      <c r="AY1379" s="271"/>
    </row>
    <row r="1380" spans="1:51" s="262" customFormat="1">
      <c r="A1380" s="179">
        <v>986</v>
      </c>
      <c r="B1380" s="106"/>
      <c r="C1380" s="106">
        <v>1</v>
      </c>
      <c r="D1380" s="106">
        <v>1</v>
      </c>
      <c r="E1380" s="107" t="s">
        <v>161</v>
      </c>
      <c r="F1380" s="108" t="s">
        <v>1776</v>
      </c>
      <c r="G1380" s="109">
        <f>VLOOKUP(E1380,REMU,3,0)</f>
        <v>50</v>
      </c>
      <c r="H1380" s="109">
        <f>VLOOKUP(E1380,REMU,4,0)</f>
        <v>23.41</v>
      </c>
      <c r="I1380" s="109">
        <f>VLOOKUP(E1380,REMU,8,0)</f>
        <v>0</v>
      </c>
      <c r="J1380" s="239">
        <f>VLOOKUP(E1380,REMU,7,0)</f>
        <v>492.53</v>
      </c>
      <c r="K1380" s="109">
        <f>VLOOKUP(E1380,REMU,10,0)</f>
        <v>5</v>
      </c>
      <c r="L1380" s="109">
        <f t="shared" ref="L1380" si="1202">SUM(G1380:K1380)</f>
        <v>570.94000000000005</v>
      </c>
      <c r="M1380" s="109">
        <f>VLOOKUP(E1380,REMU,12,0)</f>
        <v>69.180000000000007</v>
      </c>
      <c r="N1380" s="109">
        <f>VLOOKUP(E1380,REMU,13,0)</f>
        <v>100</v>
      </c>
      <c r="O1380" s="109">
        <f>VLOOKUP(E1380,REMU,19,0)</f>
        <v>105</v>
      </c>
      <c r="P1380" s="109">
        <f>VLOOKUP(E1380,REMU,16,0)</f>
        <v>94.43</v>
      </c>
      <c r="Q1380" s="109">
        <f>VLOOKUP(E1380,REMU,17,0)</f>
        <v>109.54</v>
      </c>
      <c r="R1380" s="109">
        <f>VLOOKUP(E1380,REMU,18,0)</f>
        <v>127.06</v>
      </c>
      <c r="S1380" s="109">
        <f t="shared" ref="S1380" si="1203">VLOOKUP(E1380,DSUP,2,FALSE)</f>
        <v>180</v>
      </c>
      <c r="T1380" s="109">
        <f>IF(F1380="VACANTE",0,VLOOKUP(F1380,HOMO,8,0))</f>
        <v>0</v>
      </c>
      <c r="U1380" s="109">
        <f>IF(F1380="VACANTE",0,VLOOKUP(F1380,HOMO,9,0))</f>
        <v>0</v>
      </c>
      <c r="V1380" s="109">
        <f>+IF(D1380=0,0,(VLOOKUP(E1380,CATE,2,0)-L1380-SUM(M1380:U1380)))</f>
        <v>651.85</v>
      </c>
      <c r="W1380" s="109">
        <f>+L1380+SUM(M1380:V1380)</f>
        <v>2008</v>
      </c>
      <c r="X1380" s="112"/>
      <c r="Y1380" s="112"/>
      <c r="AY1380" s="271"/>
    </row>
    <row r="1381" spans="1:51" s="262" customFormat="1">
      <c r="A1381" s="179">
        <v>1019</v>
      </c>
      <c r="B1381" s="249"/>
      <c r="C1381" s="106">
        <v>1</v>
      </c>
      <c r="D1381" s="106">
        <v>0</v>
      </c>
      <c r="E1381" s="107" t="s">
        <v>161</v>
      </c>
      <c r="F1381" s="111" t="s">
        <v>364</v>
      </c>
      <c r="G1381" s="109">
        <f t="shared" ref="G1381" si="1204">VLOOKUP(E1381,REMU,3,0)</f>
        <v>50</v>
      </c>
      <c r="H1381" s="109">
        <f t="shared" ref="H1381" si="1205">VLOOKUP(E1381,REMU,4,0)</f>
        <v>23.41</v>
      </c>
      <c r="I1381" s="109">
        <f t="shared" ref="I1381" si="1206">VLOOKUP(E1381,REMU,8,0)</f>
        <v>0</v>
      </c>
      <c r="J1381" s="239">
        <f t="shared" ref="J1381" si="1207">VLOOKUP(E1381,REMU,7,0)</f>
        <v>492.53</v>
      </c>
      <c r="K1381" s="109">
        <f t="shared" ref="K1381" si="1208">VLOOKUP(E1381,REMU,10,0)</f>
        <v>5</v>
      </c>
      <c r="L1381" s="109">
        <f t="shared" ref="L1381" si="1209">SUM(G1381:K1381)</f>
        <v>570.94000000000005</v>
      </c>
      <c r="M1381" s="109">
        <f t="shared" ref="M1381" si="1210">VLOOKUP(E1381,REMU,12,0)</f>
        <v>69.180000000000007</v>
      </c>
      <c r="N1381" s="109">
        <f t="shared" ref="N1381" si="1211">VLOOKUP(E1381,REMU,13,0)</f>
        <v>100</v>
      </c>
      <c r="O1381" s="109">
        <f t="shared" ref="O1381" si="1212">VLOOKUP(E1381,REMU,19,0)</f>
        <v>105</v>
      </c>
      <c r="P1381" s="109">
        <f t="shared" ref="P1381" si="1213">VLOOKUP(E1381,REMU,16,0)</f>
        <v>94.43</v>
      </c>
      <c r="Q1381" s="109">
        <f t="shared" ref="Q1381" si="1214">VLOOKUP(E1381,REMU,17,0)</f>
        <v>109.54</v>
      </c>
      <c r="R1381" s="109">
        <f t="shared" ref="R1381" si="1215">VLOOKUP(E1381,REMU,18,0)</f>
        <v>127.06</v>
      </c>
      <c r="S1381" s="109">
        <f t="shared" ref="S1381" si="1216">VLOOKUP(E1381,DSUP,2,FALSE)</f>
        <v>180</v>
      </c>
      <c r="T1381" s="109">
        <f t="shared" ref="T1381" si="1217">IF(F1381="VACANTE",0,VLOOKUP(F1381,HOMO,8,0))</f>
        <v>0</v>
      </c>
      <c r="U1381" s="109">
        <f t="shared" ref="U1381" si="1218">IF(F1381="VACANTE",0,VLOOKUP(F1381,HOMO,9,0))</f>
        <v>0</v>
      </c>
      <c r="V1381" s="109">
        <f>+IF(D1381=0,0,(VLOOKUP(E1381,CATE,2,0)-L1381-SUM(M1381:U1381)))</f>
        <v>0</v>
      </c>
      <c r="W1381" s="109">
        <f t="shared" ref="W1381" si="1219">+L1381+SUM(M1381:V1381)</f>
        <v>1356.15</v>
      </c>
      <c r="X1381" s="112"/>
      <c r="Y1381" s="112"/>
    </row>
    <row r="1382" spans="1:51" s="262" customFormat="1">
      <c r="A1382" s="298"/>
      <c r="B1382" s="108"/>
      <c r="C1382" s="106">
        <f>SUM(C1380:C1381)</f>
        <v>2</v>
      </c>
      <c r="D1382" s="106">
        <f>SUM(D1380:D1381)</f>
        <v>1</v>
      </c>
      <c r="E1382" s="106"/>
      <c r="F1382" s="106" t="s">
        <v>545</v>
      </c>
      <c r="G1382" s="239">
        <f t="shared" ref="G1382:W1382" si="1220">SUM(G1380:G1381)</f>
        <v>100</v>
      </c>
      <c r="H1382" s="239">
        <f t="shared" si="1220"/>
        <v>46.82</v>
      </c>
      <c r="I1382" s="239">
        <f t="shared" si="1220"/>
        <v>0</v>
      </c>
      <c r="J1382" s="239">
        <f t="shared" si="1220"/>
        <v>985.06</v>
      </c>
      <c r="K1382" s="239">
        <f t="shared" si="1220"/>
        <v>10</v>
      </c>
      <c r="L1382" s="239">
        <f t="shared" si="1220"/>
        <v>1141.8800000000001</v>
      </c>
      <c r="M1382" s="239">
        <f t="shared" si="1220"/>
        <v>138.36000000000001</v>
      </c>
      <c r="N1382" s="239">
        <f t="shared" si="1220"/>
        <v>200</v>
      </c>
      <c r="O1382" s="239">
        <f t="shared" si="1220"/>
        <v>210</v>
      </c>
      <c r="P1382" s="239">
        <f t="shared" si="1220"/>
        <v>188.86</v>
      </c>
      <c r="Q1382" s="239">
        <f t="shared" si="1220"/>
        <v>219.08</v>
      </c>
      <c r="R1382" s="239">
        <f t="shared" si="1220"/>
        <v>254.12</v>
      </c>
      <c r="S1382" s="239">
        <f t="shared" si="1220"/>
        <v>360</v>
      </c>
      <c r="T1382" s="239">
        <f t="shared" si="1220"/>
        <v>0</v>
      </c>
      <c r="U1382" s="239">
        <f t="shared" si="1220"/>
        <v>0</v>
      </c>
      <c r="V1382" s="239">
        <f t="shared" si="1220"/>
        <v>651.85</v>
      </c>
      <c r="W1382" s="239">
        <f t="shared" si="1220"/>
        <v>3364.15</v>
      </c>
      <c r="X1382" s="112"/>
      <c r="Y1382" s="112"/>
      <c r="AY1382" s="271"/>
    </row>
    <row r="1383" spans="1:51" s="226" customFormat="1" ht="21.75" customHeight="1">
      <c r="A1383" s="295" t="s">
        <v>185</v>
      </c>
      <c r="B1383" s="241"/>
      <c r="C1383" s="241"/>
      <c r="D1383" s="244"/>
      <c r="E1383" s="244"/>
      <c r="F1383" s="241"/>
      <c r="G1383" s="248"/>
      <c r="H1383" s="246"/>
      <c r="I1383" s="246"/>
      <c r="J1383" s="247"/>
      <c r="K1383" s="248"/>
      <c r="L1383" s="248"/>
      <c r="M1383" s="248"/>
      <c r="N1383" s="248"/>
      <c r="O1383" s="248"/>
      <c r="P1383" s="248"/>
      <c r="Q1383" s="248"/>
      <c r="R1383" s="248"/>
      <c r="S1383" s="248"/>
      <c r="T1383" s="248"/>
      <c r="U1383" s="248"/>
      <c r="V1383" s="248"/>
      <c r="W1383" s="301"/>
      <c r="X1383" s="112"/>
      <c r="Y1383" s="112"/>
      <c r="AY1383" s="291"/>
    </row>
    <row r="1384" spans="1:51" s="262" customFormat="1">
      <c r="A1384" s="330" t="s">
        <v>236</v>
      </c>
      <c r="B1384" s="254"/>
      <c r="C1384" s="254" t="s">
        <v>153</v>
      </c>
      <c r="D1384" s="255" t="s">
        <v>538</v>
      </c>
      <c r="E1384" s="254" t="s">
        <v>22</v>
      </c>
      <c r="F1384" s="254" t="s">
        <v>154</v>
      </c>
      <c r="G1384" s="303" t="s">
        <v>503</v>
      </c>
      <c r="H1384" s="303" t="s">
        <v>505</v>
      </c>
      <c r="I1384" s="303" t="s">
        <v>535</v>
      </c>
      <c r="J1384" s="303" t="s">
        <v>507</v>
      </c>
      <c r="K1384" s="304" t="s">
        <v>509</v>
      </c>
      <c r="L1384" s="303" t="s">
        <v>511</v>
      </c>
      <c r="M1384" s="303" t="s">
        <v>514</v>
      </c>
      <c r="N1384" s="304" t="s">
        <v>669</v>
      </c>
      <c r="O1384" s="304" t="s">
        <v>603</v>
      </c>
      <c r="P1384" s="303" t="s">
        <v>518</v>
      </c>
      <c r="Q1384" s="303" t="s">
        <v>517</v>
      </c>
      <c r="R1384" s="303" t="s">
        <v>528</v>
      </c>
      <c r="S1384" s="304" t="s">
        <v>485</v>
      </c>
      <c r="T1384" s="303" t="s">
        <v>1785</v>
      </c>
      <c r="U1384" s="303" t="s">
        <v>1787</v>
      </c>
      <c r="V1384" s="303" t="s">
        <v>1788</v>
      </c>
      <c r="W1384" s="303" t="s">
        <v>532</v>
      </c>
      <c r="X1384" s="112"/>
      <c r="Y1384" s="112"/>
      <c r="AY1384" s="271"/>
    </row>
    <row r="1385" spans="1:51" s="262" customFormat="1">
      <c r="A1385" s="331" t="s">
        <v>155</v>
      </c>
      <c r="B1385" s="329"/>
      <c r="C1385" s="329" t="s">
        <v>540</v>
      </c>
      <c r="D1385" s="256" t="s">
        <v>539</v>
      </c>
      <c r="E1385" s="329" t="s">
        <v>21</v>
      </c>
      <c r="F1385" s="329"/>
      <c r="G1385" s="328" t="s">
        <v>504</v>
      </c>
      <c r="H1385" s="328" t="s">
        <v>506</v>
      </c>
      <c r="I1385" s="328" t="s">
        <v>537</v>
      </c>
      <c r="J1385" s="328" t="s">
        <v>508</v>
      </c>
      <c r="K1385" s="306" t="s">
        <v>510</v>
      </c>
      <c r="L1385" s="328"/>
      <c r="M1385" s="328"/>
      <c r="N1385" s="306" t="s">
        <v>670</v>
      </c>
      <c r="O1385" s="308" t="s">
        <v>611</v>
      </c>
      <c r="P1385" s="328" t="s">
        <v>519</v>
      </c>
      <c r="Q1385" s="328" t="s">
        <v>530</v>
      </c>
      <c r="R1385" s="328" t="s">
        <v>529</v>
      </c>
      <c r="S1385" s="308" t="s">
        <v>565</v>
      </c>
      <c r="T1385" s="309" t="s">
        <v>1786</v>
      </c>
      <c r="U1385" s="309" t="s">
        <v>377</v>
      </c>
      <c r="V1385" s="309" t="s">
        <v>377</v>
      </c>
      <c r="W1385" s="328" t="s">
        <v>531</v>
      </c>
      <c r="X1385" s="112"/>
      <c r="Y1385" s="112"/>
      <c r="AY1385" s="271"/>
    </row>
    <row r="1386" spans="1:51" s="262" customFormat="1">
      <c r="A1386" s="179"/>
      <c r="B1386" s="108"/>
      <c r="C1386" s="106"/>
      <c r="D1386" s="106"/>
      <c r="E1386" s="107" t="s">
        <v>533</v>
      </c>
      <c r="F1386" s="108"/>
      <c r="G1386" s="239"/>
      <c r="H1386" s="258"/>
      <c r="I1386" s="258"/>
      <c r="J1386" s="239"/>
      <c r="K1386" s="239"/>
      <c r="L1386" s="239"/>
      <c r="M1386" s="239"/>
      <c r="N1386" s="239"/>
      <c r="O1386" s="239"/>
      <c r="P1386" s="239"/>
      <c r="Q1386" s="239"/>
      <c r="R1386" s="239"/>
      <c r="S1386" s="239"/>
      <c r="T1386" s="239"/>
      <c r="U1386" s="239"/>
      <c r="V1386" s="239"/>
      <c r="W1386" s="239"/>
      <c r="X1386" s="112"/>
      <c r="Y1386" s="112"/>
      <c r="AY1386" s="271"/>
    </row>
    <row r="1387" spans="1:51" s="262" customFormat="1">
      <c r="A1387" s="179">
        <v>753</v>
      </c>
      <c r="B1387" s="106"/>
      <c r="C1387" s="106">
        <v>1</v>
      </c>
      <c r="D1387" s="106">
        <v>0</v>
      </c>
      <c r="E1387" s="107" t="s">
        <v>161</v>
      </c>
      <c r="F1387" s="108" t="s">
        <v>364</v>
      </c>
      <c r="G1387" s="109">
        <f>VLOOKUP(E1387,REMU,3,0)</f>
        <v>50</v>
      </c>
      <c r="H1387" s="109">
        <f>VLOOKUP(E1387,REMU,4,0)</f>
        <v>23.41</v>
      </c>
      <c r="I1387" s="109">
        <f>VLOOKUP(E1387,REMU,8,0)</f>
        <v>0</v>
      </c>
      <c r="J1387" s="239">
        <f>VLOOKUP(E1387,REMU,7,0)</f>
        <v>492.53</v>
      </c>
      <c r="K1387" s="109">
        <f>VLOOKUP(E1387,REMU,10,0)</f>
        <v>5</v>
      </c>
      <c r="L1387" s="109">
        <f t="shared" ref="L1387:L1388" si="1221">SUM(G1387:K1387)</f>
        <v>570.94000000000005</v>
      </c>
      <c r="M1387" s="109">
        <f>VLOOKUP(E1387,REMU,12,0)</f>
        <v>69.180000000000007</v>
      </c>
      <c r="N1387" s="109">
        <f>VLOOKUP(E1387,REMU,13,0)</f>
        <v>100</v>
      </c>
      <c r="O1387" s="109">
        <f>VLOOKUP(E1387,REMU,19,0)</f>
        <v>105</v>
      </c>
      <c r="P1387" s="109">
        <f>VLOOKUP(E1387,REMU,16,0)</f>
        <v>94.43</v>
      </c>
      <c r="Q1387" s="109">
        <f>VLOOKUP(E1387,REMU,17,0)</f>
        <v>109.54</v>
      </c>
      <c r="R1387" s="109">
        <f>VLOOKUP(E1387,REMU,18,0)</f>
        <v>127.06</v>
      </c>
      <c r="S1387" s="109">
        <f t="shared" ref="S1387:S1388" si="1222">VLOOKUP(E1387,DSUP,2,FALSE)</f>
        <v>180</v>
      </c>
      <c r="T1387" s="109">
        <f>IF(F1387="VACANTE",0,VLOOKUP(F1387,HOMO,8,0))</f>
        <v>0</v>
      </c>
      <c r="U1387" s="109">
        <f>IF(F1387="VACANTE",0,VLOOKUP(F1387,HOMO,9,0))</f>
        <v>0</v>
      </c>
      <c r="V1387" s="109">
        <f>+IF(D1387=0,0,(VLOOKUP(E1387,CATE,2,0)-L1387-SUM(M1387:U1387)))</f>
        <v>0</v>
      </c>
      <c r="W1387" s="109">
        <f>+L1387+SUM(M1387:V1387)</f>
        <v>1356.15</v>
      </c>
      <c r="X1387" s="112"/>
      <c r="Y1387" s="112"/>
      <c r="AY1387" s="271"/>
    </row>
    <row r="1388" spans="1:51" s="262" customFormat="1">
      <c r="A1388" s="179">
        <v>988</v>
      </c>
      <c r="B1388" s="106"/>
      <c r="C1388" s="106">
        <v>1</v>
      </c>
      <c r="D1388" s="106">
        <v>1</v>
      </c>
      <c r="E1388" s="107" t="s">
        <v>161</v>
      </c>
      <c r="F1388" s="108" t="s">
        <v>1304</v>
      </c>
      <c r="G1388" s="109">
        <f>VLOOKUP(E1388,REMU,3,0)</f>
        <v>50</v>
      </c>
      <c r="H1388" s="109">
        <f>VLOOKUP(E1388,REMU,4,0)</f>
        <v>23.41</v>
      </c>
      <c r="I1388" s="109">
        <f>VLOOKUP(E1388,REMU,8,0)</f>
        <v>0</v>
      </c>
      <c r="J1388" s="239">
        <f>VLOOKUP(E1388,REMU,7,0)</f>
        <v>492.53</v>
      </c>
      <c r="K1388" s="109">
        <f>VLOOKUP(E1388,REMU,10,0)</f>
        <v>5</v>
      </c>
      <c r="L1388" s="109">
        <f t="shared" si="1221"/>
        <v>570.94000000000005</v>
      </c>
      <c r="M1388" s="109">
        <f>VLOOKUP(E1388,REMU,12,0)</f>
        <v>69.180000000000007</v>
      </c>
      <c r="N1388" s="109">
        <f>VLOOKUP(E1388,REMU,13,0)</f>
        <v>100</v>
      </c>
      <c r="O1388" s="109">
        <f>VLOOKUP(E1388,REMU,19,0)</f>
        <v>105</v>
      </c>
      <c r="P1388" s="109">
        <f>VLOOKUP(E1388,REMU,16,0)</f>
        <v>94.43</v>
      </c>
      <c r="Q1388" s="109">
        <f>VLOOKUP(E1388,REMU,17,0)</f>
        <v>109.54</v>
      </c>
      <c r="R1388" s="109">
        <f>VLOOKUP(E1388,REMU,18,0)</f>
        <v>127.06</v>
      </c>
      <c r="S1388" s="109">
        <f t="shared" si="1222"/>
        <v>180</v>
      </c>
      <c r="T1388" s="109">
        <f>IF(F1388="VACANTE",0,VLOOKUP(F1388,HOMO,8,0))</f>
        <v>0</v>
      </c>
      <c r="U1388" s="109">
        <f>IF(F1388="VACANTE",0,VLOOKUP(F1388,HOMO,9,0))</f>
        <v>0</v>
      </c>
      <c r="V1388" s="109">
        <f>+IF(D1388=0,0,(VLOOKUP(E1388,CATE,2,0)-L1388-SUM(M1388:U1388)))</f>
        <v>651.85</v>
      </c>
      <c r="W1388" s="109">
        <f>+L1388+SUM(M1388:V1388)</f>
        <v>2008</v>
      </c>
      <c r="X1388" s="112"/>
      <c r="Y1388" s="112"/>
      <c r="AY1388" s="271"/>
    </row>
    <row r="1389" spans="1:51" s="262" customFormat="1">
      <c r="A1389" s="179"/>
      <c r="B1389" s="108"/>
      <c r="C1389" s="106">
        <f>SUM(C1387:C1388)</f>
        <v>2</v>
      </c>
      <c r="D1389" s="106">
        <f>SUM(D1387:D1388)</f>
        <v>1</v>
      </c>
      <c r="E1389" s="106"/>
      <c r="F1389" s="106" t="s">
        <v>545</v>
      </c>
      <c r="G1389" s="239">
        <f>SUM(G1387:G1388)</f>
        <v>100</v>
      </c>
      <c r="H1389" s="239">
        <f t="shared" ref="H1389:W1389" si="1223">SUM(H1387:H1388)</f>
        <v>46.82</v>
      </c>
      <c r="I1389" s="239">
        <f t="shared" si="1223"/>
        <v>0</v>
      </c>
      <c r="J1389" s="239">
        <f t="shared" si="1223"/>
        <v>985.06</v>
      </c>
      <c r="K1389" s="239">
        <f t="shared" si="1223"/>
        <v>10</v>
      </c>
      <c r="L1389" s="239">
        <f t="shared" si="1223"/>
        <v>1141.8800000000001</v>
      </c>
      <c r="M1389" s="239">
        <f t="shared" si="1223"/>
        <v>138.36000000000001</v>
      </c>
      <c r="N1389" s="239">
        <f t="shared" si="1223"/>
        <v>200</v>
      </c>
      <c r="O1389" s="239">
        <f t="shared" si="1223"/>
        <v>210</v>
      </c>
      <c r="P1389" s="239">
        <f t="shared" si="1223"/>
        <v>188.86</v>
      </c>
      <c r="Q1389" s="239">
        <f t="shared" si="1223"/>
        <v>219.08</v>
      </c>
      <c r="R1389" s="239">
        <f t="shared" si="1223"/>
        <v>254.12</v>
      </c>
      <c r="S1389" s="239">
        <f t="shared" si="1223"/>
        <v>360</v>
      </c>
      <c r="T1389" s="239">
        <f t="shared" si="1223"/>
        <v>0</v>
      </c>
      <c r="U1389" s="239">
        <f t="shared" si="1223"/>
        <v>0</v>
      </c>
      <c r="V1389" s="239">
        <f t="shared" si="1223"/>
        <v>651.85</v>
      </c>
      <c r="W1389" s="239">
        <f t="shared" si="1223"/>
        <v>3364.15</v>
      </c>
      <c r="X1389" s="112"/>
      <c r="Y1389" s="112"/>
      <c r="AY1389" s="271"/>
    </row>
    <row r="1390" spans="1:51" s="226" customFormat="1" ht="18.75" customHeight="1">
      <c r="A1390" s="295" t="s">
        <v>186</v>
      </c>
      <c r="B1390" s="241"/>
      <c r="C1390" s="241"/>
      <c r="D1390" s="244"/>
      <c r="E1390" s="244"/>
      <c r="F1390" s="241"/>
      <c r="G1390" s="248"/>
      <c r="H1390" s="246"/>
      <c r="I1390" s="246"/>
      <c r="J1390" s="247"/>
      <c r="K1390" s="248"/>
      <c r="L1390" s="248"/>
      <c r="M1390" s="248"/>
      <c r="N1390" s="248"/>
      <c r="O1390" s="248"/>
      <c r="P1390" s="248"/>
      <c r="Q1390" s="248"/>
      <c r="R1390" s="248"/>
      <c r="S1390" s="248"/>
      <c r="T1390" s="248"/>
      <c r="U1390" s="248"/>
      <c r="V1390" s="248"/>
      <c r="W1390" s="301"/>
      <c r="X1390" s="112"/>
      <c r="Y1390" s="112"/>
      <c r="AY1390" s="291"/>
    </row>
    <row r="1391" spans="1:51" s="262" customFormat="1">
      <c r="A1391" s="330" t="s">
        <v>236</v>
      </c>
      <c r="B1391" s="254"/>
      <c r="C1391" s="254" t="s">
        <v>153</v>
      </c>
      <c r="D1391" s="255" t="s">
        <v>538</v>
      </c>
      <c r="E1391" s="254" t="s">
        <v>22</v>
      </c>
      <c r="F1391" s="254" t="s">
        <v>154</v>
      </c>
      <c r="G1391" s="303" t="s">
        <v>503</v>
      </c>
      <c r="H1391" s="303" t="s">
        <v>505</v>
      </c>
      <c r="I1391" s="303" t="s">
        <v>535</v>
      </c>
      <c r="J1391" s="303" t="s">
        <v>507</v>
      </c>
      <c r="K1391" s="304" t="s">
        <v>509</v>
      </c>
      <c r="L1391" s="303" t="s">
        <v>511</v>
      </c>
      <c r="M1391" s="303" t="s">
        <v>514</v>
      </c>
      <c r="N1391" s="304" t="s">
        <v>669</v>
      </c>
      <c r="O1391" s="304" t="s">
        <v>603</v>
      </c>
      <c r="P1391" s="303" t="s">
        <v>518</v>
      </c>
      <c r="Q1391" s="303" t="s">
        <v>517</v>
      </c>
      <c r="R1391" s="303" t="s">
        <v>528</v>
      </c>
      <c r="S1391" s="304" t="s">
        <v>485</v>
      </c>
      <c r="T1391" s="303" t="s">
        <v>1785</v>
      </c>
      <c r="U1391" s="303" t="s">
        <v>1787</v>
      </c>
      <c r="V1391" s="303" t="s">
        <v>1788</v>
      </c>
      <c r="W1391" s="303" t="s">
        <v>532</v>
      </c>
      <c r="X1391" s="112"/>
      <c r="Y1391" s="112"/>
      <c r="AY1391" s="271"/>
    </row>
    <row r="1392" spans="1:51" s="262" customFormat="1">
      <c r="A1392" s="331" t="s">
        <v>155</v>
      </c>
      <c r="B1392" s="329"/>
      <c r="C1392" s="329" t="s">
        <v>540</v>
      </c>
      <c r="D1392" s="256" t="s">
        <v>539</v>
      </c>
      <c r="E1392" s="329" t="s">
        <v>21</v>
      </c>
      <c r="F1392" s="329"/>
      <c r="G1392" s="328" t="s">
        <v>504</v>
      </c>
      <c r="H1392" s="328" t="s">
        <v>506</v>
      </c>
      <c r="I1392" s="328" t="s">
        <v>537</v>
      </c>
      <c r="J1392" s="328" t="s">
        <v>508</v>
      </c>
      <c r="K1392" s="306" t="s">
        <v>510</v>
      </c>
      <c r="L1392" s="328"/>
      <c r="M1392" s="328"/>
      <c r="N1392" s="306" t="s">
        <v>670</v>
      </c>
      <c r="O1392" s="308" t="s">
        <v>611</v>
      </c>
      <c r="P1392" s="328" t="s">
        <v>519</v>
      </c>
      <c r="Q1392" s="328" t="s">
        <v>530</v>
      </c>
      <c r="R1392" s="328" t="s">
        <v>529</v>
      </c>
      <c r="S1392" s="308" t="s">
        <v>565</v>
      </c>
      <c r="T1392" s="309" t="s">
        <v>1786</v>
      </c>
      <c r="U1392" s="309" t="s">
        <v>377</v>
      </c>
      <c r="V1392" s="309" t="s">
        <v>377</v>
      </c>
      <c r="W1392" s="328" t="s">
        <v>531</v>
      </c>
      <c r="X1392" s="112"/>
      <c r="Y1392" s="112"/>
      <c r="AY1392" s="271"/>
    </row>
    <row r="1393" spans="1:51" s="262" customFormat="1">
      <c r="A1393" s="179"/>
      <c r="B1393" s="108"/>
      <c r="C1393" s="106"/>
      <c r="D1393" s="106"/>
      <c r="E1393" s="107" t="s">
        <v>533</v>
      </c>
      <c r="F1393" s="108"/>
      <c r="G1393" s="239"/>
      <c r="H1393" s="258"/>
      <c r="I1393" s="258"/>
      <c r="J1393" s="239"/>
      <c r="K1393" s="239"/>
      <c r="L1393" s="239"/>
      <c r="M1393" s="239"/>
      <c r="N1393" s="239"/>
      <c r="O1393" s="239"/>
      <c r="P1393" s="239"/>
      <c r="Q1393" s="239"/>
      <c r="R1393" s="239"/>
      <c r="S1393" s="239"/>
      <c r="T1393" s="239"/>
      <c r="U1393" s="239"/>
      <c r="V1393" s="239"/>
      <c r="W1393" s="239"/>
      <c r="X1393" s="112"/>
      <c r="Y1393" s="112"/>
      <c r="AY1393" s="271"/>
    </row>
    <row r="1394" spans="1:51" s="262" customFormat="1">
      <c r="A1394" s="179">
        <v>989</v>
      </c>
      <c r="B1394" s="106"/>
      <c r="C1394" s="106">
        <v>1</v>
      </c>
      <c r="D1394" s="106">
        <v>0</v>
      </c>
      <c r="E1394" s="107" t="s">
        <v>161</v>
      </c>
      <c r="F1394" s="108" t="s">
        <v>364</v>
      </c>
      <c r="G1394" s="109">
        <f>VLOOKUP(E1394,REMU,3,0)</f>
        <v>50</v>
      </c>
      <c r="H1394" s="109">
        <f>VLOOKUP(E1394,REMU,4,0)</f>
        <v>23.41</v>
      </c>
      <c r="I1394" s="109">
        <f>VLOOKUP(E1394,REMU,8,0)</f>
        <v>0</v>
      </c>
      <c r="J1394" s="239">
        <f>VLOOKUP(E1394,REMU,7,0)</f>
        <v>492.53</v>
      </c>
      <c r="K1394" s="109">
        <f>VLOOKUP(E1394,REMU,10,0)</f>
        <v>5</v>
      </c>
      <c r="L1394" s="109">
        <f t="shared" ref="L1394" si="1224">SUM(G1394:K1394)</f>
        <v>570.94000000000005</v>
      </c>
      <c r="M1394" s="109">
        <f>VLOOKUP(E1394,REMU,12,0)</f>
        <v>69.180000000000007</v>
      </c>
      <c r="N1394" s="109">
        <f>VLOOKUP(E1394,REMU,13,0)</f>
        <v>100</v>
      </c>
      <c r="O1394" s="109">
        <f>VLOOKUP(E1394,REMU,19,0)</f>
        <v>105</v>
      </c>
      <c r="P1394" s="109">
        <f>VLOOKUP(E1394,REMU,16,0)</f>
        <v>94.43</v>
      </c>
      <c r="Q1394" s="109">
        <f>VLOOKUP(E1394,REMU,17,0)</f>
        <v>109.54</v>
      </c>
      <c r="R1394" s="109">
        <f>VLOOKUP(E1394,REMU,18,0)</f>
        <v>127.06</v>
      </c>
      <c r="S1394" s="109">
        <f t="shared" ref="S1394" si="1225">VLOOKUP(E1394,DSUP,2,FALSE)</f>
        <v>180</v>
      </c>
      <c r="T1394" s="109">
        <f>IF(F1394="VACANTE",0,VLOOKUP(F1394,HOMO,8,0))</f>
        <v>0</v>
      </c>
      <c r="U1394" s="109">
        <f>IF(F1394="VACANTE",0,VLOOKUP(F1394,HOMO,9,0))</f>
        <v>0</v>
      </c>
      <c r="V1394" s="109">
        <f>+IF(D1394=0,0,(VLOOKUP(E1394,CATE,2,0)-L1394-SUM(M1394:U1394)))</f>
        <v>0</v>
      </c>
      <c r="W1394" s="109">
        <f>+L1394+SUM(M1394:V1394)</f>
        <v>1356.15</v>
      </c>
      <c r="X1394" s="112"/>
      <c r="Y1394" s="112"/>
      <c r="AY1394" s="271"/>
    </row>
    <row r="1395" spans="1:51" s="262" customFormat="1">
      <c r="A1395" s="179">
        <v>1002</v>
      </c>
      <c r="B1395" s="106"/>
      <c r="C1395" s="106">
        <v>1</v>
      </c>
      <c r="D1395" s="106">
        <v>0</v>
      </c>
      <c r="E1395" s="107" t="s">
        <v>161</v>
      </c>
      <c r="F1395" s="108" t="s">
        <v>364</v>
      </c>
      <c r="G1395" s="109">
        <f>VLOOKUP(E1395,REMU,3,0)</f>
        <v>50</v>
      </c>
      <c r="H1395" s="109">
        <f>VLOOKUP(E1395,REMU,4,0)</f>
        <v>23.41</v>
      </c>
      <c r="I1395" s="109">
        <f>VLOOKUP(E1395,REMU,8,0)</f>
        <v>0</v>
      </c>
      <c r="J1395" s="239">
        <f>VLOOKUP(E1395,REMU,7,0)</f>
        <v>492.53</v>
      </c>
      <c r="K1395" s="109">
        <f>VLOOKUP(E1395,REMU,10,0)</f>
        <v>5</v>
      </c>
      <c r="L1395" s="109">
        <f t="shared" ref="L1395" si="1226">SUM(G1395:K1395)</f>
        <v>570.94000000000005</v>
      </c>
      <c r="M1395" s="109">
        <f>VLOOKUP(E1395,REMU,12,0)</f>
        <v>69.180000000000007</v>
      </c>
      <c r="N1395" s="109">
        <f>VLOOKUP(E1395,REMU,13,0)</f>
        <v>100</v>
      </c>
      <c r="O1395" s="109">
        <f>VLOOKUP(E1395,REMU,19,0)</f>
        <v>105</v>
      </c>
      <c r="P1395" s="109">
        <f>VLOOKUP(E1395,REMU,16,0)</f>
        <v>94.43</v>
      </c>
      <c r="Q1395" s="109">
        <f>VLOOKUP(E1395,REMU,17,0)</f>
        <v>109.54</v>
      </c>
      <c r="R1395" s="109">
        <f>VLOOKUP(E1395,REMU,18,0)</f>
        <v>127.06</v>
      </c>
      <c r="S1395" s="109">
        <f t="shared" ref="S1395" si="1227">VLOOKUP(E1395,DSUP,2,FALSE)</f>
        <v>180</v>
      </c>
      <c r="T1395" s="109">
        <f>IF(F1395="VACANTE",0,VLOOKUP(F1395,HOMO,8,0))</f>
        <v>0</v>
      </c>
      <c r="U1395" s="109">
        <f>IF(F1395="VACANTE",0,VLOOKUP(F1395,HOMO,9,0))</f>
        <v>0</v>
      </c>
      <c r="V1395" s="109">
        <f>+IF(D1395=0,0,(VLOOKUP(E1395,CATE,2,0)-L1395-SUM(M1395:U1395)))</f>
        <v>0</v>
      </c>
      <c r="W1395" s="109">
        <f>+L1395+SUM(M1395:V1395)</f>
        <v>1356.15</v>
      </c>
      <c r="X1395" s="112"/>
      <c r="Y1395" s="112"/>
      <c r="AY1395" s="271"/>
    </row>
    <row r="1396" spans="1:51" s="262" customFormat="1">
      <c r="A1396" s="298"/>
      <c r="B1396" s="108"/>
      <c r="C1396" s="106">
        <f>SUM(C1394:C1395)</f>
        <v>2</v>
      </c>
      <c r="D1396" s="106">
        <f>SUM(D1394:D1395)</f>
        <v>0</v>
      </c>
      <c r="E1396" s="106"/>
      <c r="F1396" s="106" t="s">
        <v>545</v>
      </c>
      <c r="G1396" s="239">
        <f t="shared" ref="G1396:W1396" si="1228">SUM(G1394:G1395)</f>
        <v>100</v>
      </c>
      <c r="H1396" s="239">
        <f t="shared" si="1228"/>
        <v>46.82</v>
      </c>
      <c r="I1396" s="239">
        <f t="shared" si="1228"/>
        <v>0</v>
      </c>
      <c r="J1396" s="239">
        <f t="shared" si="1228"/>
        <v>985.06</v>
      </c>
      <c r="K1396" s="239">
        <f t="shared" si="1228"/>
        <v>10</v>
      </c>
      <c r="L1396" s="239">
        <f t="shared" si="1228"/>
        <v>1141.8800000000001</v>
      </c>
      <c r="M1396" s="239">
        <f t="shared" si="1228"/>
        <v>138.36000000000001</v>
      </c>
      <c r="N1396" s="239">
        <f t="shared" si="1228"/>
        <v>200</v>
      </c>
      <c r="O1396" s="239">
        <f t="shared" si="1228"/>
        <v>210</v>
      </c>
      <c r="P1396" s="239">
        <f t="shared" si="1228"/>
        <v>188.86</v>
      </c>
      <c r="Q1396" s="239">
        <f t="shared" si="1228"/>
        <v>219.08</v>
      </c>
      <c r="R1396" s="239">
        <f t="shared" si="1228"/>
        <v>254.12</v>
      </c>
      <c r="S1396" s="239">
        <f t="shared" si="1228"/>
        <v>360</v>
      </c>
      <c r="T1396" s="239">
        <f t="shared" si="1228"/>
        <v>0</v>
      </c>
      <c r="U1396" s="239">
        <f t="shared" si="1228"/>
        <v>0</v>
      </c>
      <c r="V1396" s="239">
        <f t="shared" si="1228"/>
        <v>0</v>
      </c>
      <c r="W1396" s="239">
        <f t="shared" si="1228"/>
        <v>2712.3</v>
      </c>
      <c r="X1396" s="112"/>
      <c r="Y1396" s="112"/>
      <c r="AY1396" s="271"/>
    </row>
    <row r="1397" spans="1:51" s="226" customFormat="1" ht="20.25" customHeight="1">
      <c r="A1397" s="295" t="s">
        <v>187</v>
      </c>
      <c r="B1397" s="241"/>
      <c r="C1397" s="241"/>
      <c r="D1397" s="244"/>
      <c r="E1397" s="244"/>
      <c r="F1397" s="241"/>
      <c r="G1397" s="248"/>
      <c r="H1397" s="246"/>
      <c r="I1397" s="246"/>
      <c r="J1397" s="247"/>
      <c r="K1397" s="248"/>
      <c r="L1397" s="248"/>
      <c r="M1397" s="248"/>
      <c r="N1397" s="248"/>
      <c r="O1397" s="248"/>
      <c r="P1397" s="248"/>
      <c r="Q1397" s="248"/>
      <c r="R1397" s="248"/>
      <c r="S1397" s="248"/>
      <c r="T1397" s="248"/>
      <c r="U1397" s="248"/>
      <c r="V1397" s="248"/>
      <c r="W1397" s="301"/>
      <c r="X1397" s="112"/>
      <c r="Y1397" s="112"/>
      <c r="AY1397" s="291"/>
    </row>
    <row r="1398" spans="1:51" s="262" customFormat="1">
      <c r="A1398" s="330" t="s">
        <v>236</v>
      </c>
      <c r="B1398" s="254"/>
      <c r="C1398" s="254" t="s">
        <v>153</v>
      </c>
      <c r="D1398" s="255" t="s">
        <v>538</v>
      </c>
      <c r="E1398" s="254" t="s">
        <v>22</v>
      </c>
      <c r="F1398" s="254" t="s">
        <v>154</v>
      </c>
      <c r="G1398" s="303" t="s">
        <v>503</v>
      </c>
      <c r="H1398" s="303" t="s">
        <v>505</v>
      </c>
      <c r="I1398" s="303" t="s">
        <v>535</v>
      </c>
      <c r="J1398" s="303" t="s">
        <v>507</v>
      </c>
      <c r="K1398" s="304" t="s">
        <v>509</v>
      </c>
      <c r="L1398" s="303" t="s">
        <v>511</v>
      </c>
      <c r="M1398" s="303" t="s">
        <v>514</v>
      </c>
      <c r="N1398" s="304" t="s">
        <v>669</v>
      </c>
      <c r="O1398" s="304" t="s">
        <v>603</v>
      </c>
      <c r="P1398" s="303" t="s">
        <v>518</v>
      </c>
      <c r="Q1398" s="303" t="s">
        <v>517</v>
      </c>
      <c r="R1398" s="303" t="s">
        <v>528</v>
      </c>
      <c r="S1398" s="304" t="s">
        <v>485</v>
      </c>
      <c r="T1398" s="303" t="s">
        <v>1785</v>
      </c>
      <c r="U1398" s="303" t="s">
        <v>1787</v>
      </c>
      <c r="V1398" s="303" t="s">
        <v>1788</v>
      </c>
      <c r="W1398" s="303" t="s">
        <v>532</v>
      </c>
      <c r="X1398" s="112"/>
      <c r="Y1398" s="112"/>
      <c r="AY1398" s="271"/>
    </row>
    <row r="1399" spans="1:51" s="262" customFormat="1">
      <c r="A1399" s="331" t="s">
        <v>155</v>
      </c>
      <c r="B1399" s="329"/>
      <c r="C1399" s="329" t="s">
        <v>540</v>
      </c>
      <c r="D1399" s="256" t="s">
        <v>539</v>
      </c>
      <c r="E1399" s="329" t="s">
        <v>21</v>
      </c>
      <c r="F1399" s="329"/>
      <c r="G1399" s="328" t="s">
        <v>504</v>
      </c>
      <c r="H1399" s="328" t="s">
        <v>506</v>
      </c>
      <c r="I1399" s="328" t="s">
        <v>537</v>
      </c>
      <c r="J1399" s="328" t="s">
        <v>508</v>
      </c>
      <c r="K1399" s="306" t="s">
        <v>510</v>
      </c>
      <c r="L1399" s="328"/>
      <c r="M1399" s="328"/>
      <c r="N1399" s="306" t="s">
        <v>670</v>
      </c>
      <c r="O1399" s="308" t="s">
        <v>611</v>
      </c>
      <c r="P1399" s="328" t="s">
        <v>519</v>
      </c>
      <c r="Q1399" s="328" t="s">
        <v>530</v>
      </c>
      <c r="R1399" s="328" t="s">
        <v>529</v>
      </c>
      <c r="S1399" s="308" t="s">
        <v>565</v>
      </c>
      <c r="T1399" s="309" t="s">
        <v>1786</v>
      </c>
      <c r="U1399" s="309" t="s">
        <v>377</v>
      </c>
      <c r="V1399" s="309" t="s">
        <v>377</v>
      </c>
      <c r="W1399" s="328" t="s">
        <v>531</v>
      </c>
      <c r="X1399" s="112"/>
      <c r="Y1399" s="112"/>
      <c r="AY1399" s="271"/>
    </row>
    <row r="1400" spans="1:51" s="262" customFormat="1">
      <c r="A1400" s="179"/>
      <c r="B1400" s="108"/>
      <c r="C1400" s="106"/>
      <c r="D1400" s="106"/>
      <c r="E1400" s="107" t="s">
        <v>533</v>
      </c>
      <c r="F1400" s="108"/>
      <c r="G1400" s="239"/>
      <c r="H1400" s="258"/>
      <c r="I1400" s="258"/>
      <c r="J1400" s="239"/>
      <c r="K1400" s="239"/>
      <c r="L1400" s="239"/>
      <c r="M1400" s="239"/>
      <c r="N1400" s="239"/>
      <c r="O1400" s="239"/>
      <c r="P1400" s="239"/>
      <c r="Q1400" s="239"/>
      <c r="R1400" s="239"/>
      <c r="S1400" s="239"/>
      <c r="T1400" s="239"/>
      <c r="U1400" s="239"/>
      <c r="V1400" s="239"/>
      <c r="W1400" s="239"/>
      <c r="X1400" s="112"/>
      <c r="Y1400" s="112"/>
      <c r="AY1400" s="271"/>
    </row>
    <row r="1401" spans="1:51" s="262" customFormat="1">
      <c r="A1401" s="179">
        <v>990</v>
      </c>
      <c r="B1401" s="106"/>
      <c r="C1401" s="106">
        <v>1</v>
      </c>
      <c r="D1401" s="106">
        <v>1</v>
      </c>
      <c r="E1401" s="107" t="s">
        <v>161</v>
      </c>
      <c r="F1401" s="108" t="s">
        <v>307</v>
      </c>
      <c r="G1401" s="109">
        <f>VLOOKUP(E1401,REMU,3,0)</f>
        <v>50</v>
      </c>
      <c r="H1401" s="109">
        <f>VLOOKUP(E1401,REMU,4,0)</f>
        <v>23.41</v>
      </c>
      <c r="I1401" s="109">
        <f>VLOOKUP(E1401,REMU,8,0)</f>
        <v>0</v>
      </c>
      <c r="J1401" s="239">
        <f>VLOOKUP(E1401,REMU,7,0)</f>
        <v>492.53</v>
      </c>
      <c r="K1401" s="109">
        <f>VLOOKUP(E1401,REMU,10,0)</f>
        <v>5</v>
      </c>
      <c r="L1401" s="109">
        <f t="shared" ref="L1401" si="1229">SUM(G1401:K1401)</f>
        <v>570.94000000000005</v>
      </c>
      <c r="M1401" s="109">
        <f>VLOOKUP(E1401,REMU,12,0)</f>
        <v>69.180000000000007</v>
      </c>
      <c r="N1401" s="109">
        <f>VLOOKUP(E1401,REMU,13,0)</f>
        <v>100</v>
      </c>
      <c r="O1401" s="109">
        <f>VLOOKUP(E1401,REMU,19,0)</f>
        <v>105</v>
      </c>
      <c r="P1401" s="109">
        <f>VLOOKUP(E1401,REMU,16,0)</f>
        <v>94.43</v>
      </c>
      <c r="Q1401" s="109">
        <f>VLOOKUP(E1401,REMU,17,0)</f>
        <v>109.54</v>
      </c>
      <c r="R1401" s="109">
        <f>VLOOKUP(E1401,REMU,18,0)</f>
        <v>127.06</v>
      </c>
      <c r="S1401" s="109">
        <f t="shared" ref="S1401:S1402" si="1230">VLOOKUP(E1401,DSUP,2,FALSE)</f>
        <v>180</v>
      </c>
      <c r="T1401" s="109">
        <f>IF(F1401="VACANTE",0,VLOOKUP(F1401,HOMO,8,0))</f>
        <v>0</v>
      </c>
      <c r="U1401" s="109">
        <f>IF(F1401="VACANTE",0,VLOOKUP(F1401,HOMO,9,0))</f>
        <v>0</v>
      </c>
      <c r="V1401" s="109">
        <f>+IF(D1401=0,0,(VLOOKUP(E1401,CATE,2,0)-L1401-SUM(M1401:U1401)))</f>
        <v>651.85</v>
      </c>
      <c r="W1401" s="109">
        <f>+L1401+SUM(M1401:V1401)</f>
        <v>2008</v>
      </c>
      <c r="X1401" s="112"/>
      <c r="Y1401" s="112"/>
      <c r="AY1401" s="271"/>
    </row>
    <row r="1402" spans="1:51" s="262" customFormat="1">
      <c r="A1402" s="179">
        <v>991</v>
      </c>
      <c r="B1402" s="106"/>
      <c r="C1402" s="106">
        <v>1</v>
      </c>
      <c r="D1402" s="106">
        <v>0</v>
      </c>
      <c r="E1402" s="107" t="s">
        <v>161</v>
      </c>
      <c r="F1402" s="108" t="s">
        <v>364</v>
      </c>
      <c r="G1402" s="109">
        <v>50</v>
      </c>
      <c r="H1402" s="109">
        <v>23.4</v>
      </c>
      <c r="I1402" s="109">
        <v>0</v>
      </c>
      <c r="J1402" s="239">
        <v>492.5</v>
      </c>
      <c r="K1402" s="109">
        <v>5</v>
      </c>
      <c r="L1402" s="109">
        <f>SUM(G1402:K1402)</f>
        <v>570.9</v>
      </c>
      <c r="M1402" s="109">
        <v>69.2</v>
      </c>
      <c r="N1402" s="109">
        <v>100</v>
      </c>
      <c r="O1402" s="109">
        <v>105</v>
      </c>
      <c r="P1402" s="109">
        <v>94.4</v>
      </c>
      <c r="Q1402" s="109">
        <f>VLOOKUP(E1402,REMU,17,0)</f>
        <v>109.54</v>
      </c>
      <c r="R1402" s="109">
        <f>VLOOKUP(E1402,REMU,18,0)</f>
        <v>127.06</v>
      </c>
      <c r="S1402" s="109">
        <f t="shared" si="1230"/>
        <v>180</v>
      </c>
      <c r="T1402" s="109">
        <f>IF(F1402="VACANTE",0,VLOOKUP(F1402,HOMO,8,0))</f>
        <v>0</v>
      </c>
      <c r="U1402" s="109">
        <f>IF(F1402="VACANTE",0,VLOOKUP(F1402,HOMO,9,0))</f>
        <v>0</v>
      </c>
      <c r="V1402" s="109">
        <f>+IF(D1402=0,0,(VLOOKUP(E1402,CATE,2,0)-L1402-SUM(M1402:U1402)))</f>
        <v>0</v>
      </c>
      <c r="W1402" s="109">
        <f>+L1402+SUM(M1402:V1402)</f>
        <v>1356.1</v>
      </c>
      <c r="X1402" s="112"/>
      <c r="Y1402" s="112"/>
      <c r="AY1402" s="271"/>
    </row>
    <row r="1403" spans="1:51" s="262" customFormat="1">
      <c r="A1403" s="298"/>
      <c r="B1403" s="108"/>
      <c r="C1403" s="106">
        <f>SUM(C1401:C1402)</f>
        <v>2</v>
      </c>
      <c r="D1403" s="106">
        <f>SUM(D1401:D1402)</f>
        <v>1</v>
      </c>
      <c r="E1403" s="106"/>
      <c r="F1403" s="106" t="s">
        <v>545</v>
      </c>
      <c r="G1403" s="239">
        <f>SUM(G1401:G1402)</f>
        <v>100</v>
      </c>
      <c r="H1403" s="239">
        <f t="shared" ref="H1403:W1403" si="1231">SUM(H1401:H1402)</f>
        <v>46.81</v>
      </c>
      <c r="I1403" s="239">
        <f t="shared" si="1231"/>
        <v>0</v>
      </c>
      <c r="J1403" s="239">
        <f t="shared" si="1231"/>
        <v>985.03</v>
      </c>
      <c r="K1403" s="239">
        <f t="shared" si="1231"/>
        <v>10</v>
      </c>
      <c r="L1403" s="239">
        <f t="shared" si="1231"/>
        <v>1141.8399999999999</v>
      </c>
      <c r="M1403" s="239">
        <f t="shared" si="1231"/>
        <v>138.38</v>
      </c>
      <c r="N1403" s="239">
        <f t="shared" si="1231"/>
        <v>200</v>
      </c>
      <c r="O1403" s="239">
        <f t="shared" si="1231"/>
        <v>210</v>
      </c>
      <c r="P1403" s="239">
        <f t="shared" si="1231"/>
        <v>188.83</v>
      </c>
      <c r="Q1403" s="239">
        <f t="shared" si="1231"/>
        <v>219.08</v>
      </c>
      <c r="R1403" s="239">
        <f t="shared" si="1231"/>
        <v>254.12</v>
      </c>
      <c r="S1403" s="239">
        <f t="shared" si="1231"/>
        <v>360</v>
      </c>
      <c r="T1403" s="239">
        <f t="shared" si="1231"/>
        <v>0</v>
      </c>
      <c r="U1403" s="239">
        <f t="shared" si="1231"/>
        <v>0</v>
      </c>
      <c r="V1403" s="239">
        <f t="shared" si="1231"/>
        <v>651.85</v>
      </c>
      <c r="W1403" s="239">
        <f t="shared" si="1231"/>
        <v>3364.1</v>
      </c>
      <c r="X1403" s="112"/>
      <c r="Y1403" s="112"/>
      <c r="AY1403" s="271"/>
    </row>
    <row r="1404" spans="1:51" s="262" customFormat="1" ht="6.75" customHeight="1">
      <c r="A1404" s="295"/>
      <c r="B1404" s="241"/>
      <c r="C1404" s="241"/>
      <c r="D1404" s="244"/>
      <c r="E1404" s="244"/>
      <c r="F1404" s="241"/>
      <c r="G1404" s="248"/>
      <c r="H1404" s="246"/>
      <c r="I1404" s="246"/>
      <c r="J1404" s="247"/>
      <c r="K1404" s="248"/>
      <c r="L1404" s="248"/>
      <c r="M1404" s="248"/>
      <c r="N1404" s="248"/>
      <c r="O1404" s="248"/>
      <c r="P1404" s="248"/>
      <c r="Q1404" s="248"/>
      <c r="R1404" s="248"/>
      <c r="S1404" s="248"/>
      <c r="T1404" s="248"/>
      <c r="U1404" s="248"/>
      <c r="V1404" s="248"/>
      <c r="W1404" s="301"/>
      <c r="X1404" s="112"/>
      <c r="Y1404" s="112"/>
      <c r="AY1404" s="271"/>
    </row>
    <row r="1405" spans="1:51" s="262" customFormat="1">
      <c r="A1405" s="298"/>
      <c r="B1405" s="108"/>
      <c r="C1405" s="106">
        <f>+C1403+C1396+C1389+C1382+C1375+C1369+C1362+C1354+C1345+C1338+C1330</f>
        <v>18</v>
      </c>
      <c r="D1405" s="106">
        <f>+D1330+D1338+D1345+D1354+D1362+D1369+D1375+D1382+D1389+D1396+D1403</f>
        <v>5</v>
      </c>
      <c r="E1405" s="106"/>
      <c r="F1405" s="108"/>
      <c r="G1405" s="109">
        <f t="shared" ref="G1405:W1405" si="1232">+G1403+G1396+G1389+G1382+G1375+G1369+G1362+G1354+G1345+G1338+G1330</f>
        <v>875</v>
      </c>
      <c r="H1405" s="109">
        <f t="shared" si="1232"/>
        <v>414.24</v>
      </c>
      <c r="I1405" s="109">
        <f t="shared" si="1232"/>
        <v>0</v>
      </c>
      <c r="J1405" s="109">
        <f t="shared" si="1232"/>
        <v>8554.7000000000007</v>
      </c>
      <c r="K1405" s="109">
        <f t="shared" si="1232"/>
        <v>85</v>
      </c>
      <c r="L1405" s="109">
        <f t="shared" si="1232"/>
        <v>9928.94</v>
      </c>
      <c r="M1405" s="109">
        <f t="shared" si="1232"/>
        <v>1212.5</v>
      </c>
      <c r="N1405" s="109">
        <f t="shared" si="1232"/>
        <v>1800</v>
      </c>
      <c r="O1405" s="109">
        <f t="shared" si="1232"/>
        <v>1725</v>
      </c>
      <c r="P1405" s="109">
        <f t="shared" si="1232"/>
        <v>1642.78</v>
      </c>
      <c r="Q1405" s="109">
        <f t="shared" si="1232"/>
        <v>1905.69</v>
      </c>
      <c r="R1405" s="109">
        <f t="shared" si="1232"/>
        <v>2210.5</v>
      </c>
      <c r="S1405" s="109">
        <f t="shared" si="1232"/>
        <v>3110</v>
      </c>
      <c r="T1405" s="109">
        <f t="shared" si="1232"/>
        <v>0</v>
      </c>
      <c r="U1405" s="109">
        <f t="shared" si="1232"/>
        <v>0</v>
      </c>
      <c r="V1405" s="109">
        <f t="shared" si="1232"/>
        <v>4042.86</v>
      </c>
      <c r="W1405" s="109">
        <f t="shared" si="1232"/>
        <v>27578.27</v>
      </c>
      <c r="X1405" s="112"/>
      <c r="Y1405" s="112"/>
      <c r="AY1405" s="271"/>
    </row>
    <row r="1406" spans="1:51" s="262" customFormat="1" ht="9.75" customHeight="1">
      <c r="A1406" s="295"/>
      <c r="B1406" s="241"/>
      <c r="C1406" s="241"/>
      <c r="D1406" s="241"/>
      <c r="E1406" s="241"/>
      <c r="F1406" s="241"/>
      <c r="G1406" s="248"/>
      <c r="H1406" s="311"/>
      <c r="I1406" s="311"/>
      <c r="J1406" s="247"/>
      <c r="K1406" s="273"/>
      <c r="L1406" s="273"/>
      <c r="M1406" s="273"/>
      <c r="N1406" s="273"/>
      <c r="O1406" s="273"/>
      <c r="P1406" s="273"/>
      <c r="Q1406" s="273"/>
      <c r="R1406" s="273"/>
      <c r="S1406" s="273"/>
      <c r="T1406" s="273"/>
      <c r="U1406" s="273"/>
      <c r="V1406" s="273"/>
      <c r="W1406" s="273"/>
      <c r="X1406" s="112"/>
      <c r="Y1406" s="112"/>
      <c r="AY1406" s="271"/>
    </row>
    <row r="1407" spans="1:51" s="262" customFormat="1" ht="4.5" customHeight="1">
      <c r="A1407" s="295"/>
      <c r="B1407" s="241"/>
      <c r="C1407" s="241"/>
      <c r="D1407" s="241"/>
      <c r="E1407" s="241"/>
      <c r="F1407" s="241"/>
      <c r="G1407" s="248"/>
      <c r="H1407" s="311"/>
      <c r="I1407" s="311"/>
      <c r="J1407" s="247"/>
      <c r="K1407" s="273"/>
      <c r="L1407" s="273"/>
      <c r="M1407" s="273"/>
      <c r="N1407" s="273"/>
      <c r="O1407" s="273"/>
      <c r="P1407" s="273"/>
      <c r="Q1407" s="273"/>
      <c r="R1407" s="273"/>
      <c r="S1407" s="273"/>
      <c r="T1407" s="273"/>
      <c r="U1407" s="273"/>
      <c r="V1407" s="273"/>
      <c r="W1407" s="273"/>
      <c r="X1407" s="112"/>
      <c r="Y1407" s="112"/>
      <c r="AY1407" s="271"/>
    </row>
    <row r="1408" spans="1:51" s="226" customFormat="1" ht="13.5" customHeight="1">
      <c r="A1408" s="295" t="s">
        <v>180</v>
      </c>
      <c r="B1408" s="241"/>
      <c r="C1408" s="241"/>
      <c r="D1408" s="244"/>
      <c r="E1408" s="244"/>
      <c r="F1408" s="241"/>
      <c r="G1408" s="248"/>
      <c r="H1408" s="246"/>
      <c r="I1408" s="246"/>
      <c r="J1408" s="247"/>
      <c r="K1408" s="248"/>
      <c r="L1408" s="248"/>
      <c r="M1408" s="248"/>
      <c r="N1408" s="248"/>
      <c r="O1408" s="248"/>
      <c r="P1408" s="248"/>
      <c r="Q1408" s="248"/>
      <c r="R1408" s="248"/>
      <c r="S1408" s="248"/>
      <c r="T1408" s="248"/>
      <c r="U1408" s="248"/>
      <c r="V1408" s="248"/>
      <c r="W1408" s="301"/>
      <c r="X1408" s="112"/>
      <c r="Y1408" s="112"/>
      <c r="AY1408" s="291"/>
    </row>
    <row r="1409" spans="1:51" s="226" customFormat="1" ht="18.75">
      <c r="A1409" s="295" t="s">
        <v>238</v>
      </c>
      <c r="B1409" s="241"/>
      <c r="C1409" s="241"/>
      <c r="D1409" s="244"/>
      <c r="E1409" s="244"/>
      <c r="F1409" s="241"/>
      <c r="G1409" s="248"/>
      <c r="H1409" s="246"/>
      <c r="I1409" s="246"/>
      <c r="J1409" s="247"/>
      <c r="K1409" s="248"/>
      <c r="L1409" s="248"/>
      <c r="M1409" s="248"/>
      <c r="N1409" s="248"/>
      <c r="O1409" s="248"/>
      <c r="P1409" s="248"/>
      <c r="Q1409" s="248"/>
      <c r="R1409" s="248"/>
      <c r="S1409" s="248"/>
      <c r="T1409" s="248"/>
      <c r="U1409" s="248"/>
      <c r="V1409" s="248"/>
      <c r="W1409" s="301"/>
      <c r="X1409" s="112"/>
      <c r="Y1409" s="112"/>
      <c r="AY1409" s="291"/>
    </row>
    <row r="1410" spans="1:51" s="262" customFormat="1">
      <c r="A1410" s="330" t="s">
        <v>236</v>
      </c>
      <c r="B1410" s="254"/>
      <c r="C1410" s="254" t="s">
        <v>153</v>
      </c>
      <c r="D1410" s="255" t="s">
        <v>538</v>
      </c>
      <c r="E1410" s="254" t="s">
        <v>22</v>
      </c>
      <c r="F1410" s="254" t="s">
        <v>154</v>
      </c>
      <c r="G1410" s="303" t="s">
        <v>503</v>
      </c>
      <c r="H1410" s="303" t="s">
        <v>505</v>
      </c>
      <c r="I1410" s="303" t="s">
        <v>535</v>
      </c>
      <c r="J1410" s="303" t="s">
        <v>507</v>
      </c>
      <c r="K1410" s="304" t="s">
        <v>509</v>
      </c>
      <c r="L1410" s="303" t="s">
        <v>511</v>
      </c>
      <c r="M1410" s="303" t="s">
        <v>514</v>
      </c>
      <c r="N1410" s="304" t="s">
        <v>669</v>
      </c>
      <c r="O1410" s="304" t="s">
        <v>603</v>
      </c>
      <c r="P1410" s="303" t="s">
        <v>518</v>
      </c>
      <c r="Q1410" s="303" t="s">
        <v>517</v>
      </c>
      <c r="R1410" s="303" t="s">
        <v>528</v>
      </c>
      <c r="S1410" s="304" t="s">
        <v>485</v>
      </c>
      <c r="T1410" s="303" t="s">
        <v>1785</v>
      </c>
      <c r="U1410" s="303" t="s">
        <v>1787</v>
      </c>
      <c r="V1410" s="303" t="s">
        <v>1788</v>
      </c>
      <c r="W1410" s="303" t="s">
        <v>532</v>
      </c>
      <c r="X1410" s="112"/>
      <c r="Y1410" s="112"/>
      <c r="AY1410" s="271"/>
    </row>
    <row r="1411" spans="1:51" s="262" customFormat="1">
      <c r="A1411" s="331" t="s">
        <v>155</v>
      </c>
      <c r="B1411" s="329"/>
      <c r="C1411" s="329" t="s">
        <v>540</v>
      </c>
      <c r="D1411" s="256" t="s">
        <v>539</v>
      </c>
      <c r="E1411" s="329" t="s">
        <v>21</v>
      </c>
      <c r="F1411" s="329"/>
      <c r="G1411" s="328" t="s">
        <v>504</v>
      </c>
      <c r="H1411" s="328" t="s">
        <v>506</v>
      </c>
      <c r="I1411" s="328" t="s">
        <v>537</v>
      </c>
      <c r="J1411" s="328" t="s">
        <v>508</v>
      </c>
      <c r="K1411" s="306" t="s">
        <v>510</v>
      </c>
      <c r="L1411" s="328"/>
      <c r="M1411" s="328"/>
      <c r="N1411" s="306" t="s">
        <v>670</v>
      </c>
      <c r="O1411" s="308" t="s">
        <v>611</v>
      </c>
      <c r="P1411" s="328" t="s">
        <v>519</v>
      </c>
      <c r="Q1411" s="328" t="s">
        <v>530</v>
      </c>
      <c r="R1411" s="328" t="s">
        <v>529</v>
      </c>
      <c r="S1411" s="308" t="s">
        <v>565</v>
      </c>
      <c r="T1411" s="328" t="s">
        <v>301</v>
      </c>
      <c r="U1411" s="309" t="s">
        <v>377</v>
      </c>
      <c r="V1411" s="309" t="s">
        <v>377</v>
      </c>
      <c r="W1411" s="328" t="s">
        <v>531</v>
      </c>
      <c r="X1411" s="112"/>
      <c r="Y1411" s="112"/>
      <c r="AY1411" s="271"/>
    </row>
    <row r="1412" spans="1:51" s="262" customFormat="1">
      <c r="A1412" s="179"/>
      <c r="B1412" s="108"/>
      <c r="C1412" s="106"/>
      <c r="D1412" s="106"/>
      <c r="E1412" s="107" t="s">
        <v>533</v>
      </c>
      <c r="F1412" s="108"/>
      <c r="G1412" s="239"/>
      <c r="H1412" s="258"/>
      <c r="I1412" s="258"/>
      <c r="J1412" s="239"/>
      <c r="K1412" s="239"/>
      <c r="L1412" s="239"/>
      <c r="M1412" s="239"/>
      <c r="N1412" s="239"/>
      <c r="O1412" s="239"/>
      <c r="P1412" s="239"/>
      <c r="Q1412" s="239"/>
      <c r="R1412" s="239"/>
      <c r="S1412" s="239"/>
      <c r="T1412" s="239"/>
      <c r="U1412" s="239"/>
      <c r="V1412" s="239"/>
      <c r="W1412" s="239"/>
      <c r="X1412" s="112"/>
      <c r="Y1412" s="112"/>
      <c r="AY1412" s="271"/>
    </row>
    <row r="1413" spans="1:51" s="262" customFormat="1">
      <c r="A1413" s="179">
        <v>994</v>
      </c>
      <c r="B1413" s="106"/>
      <c r="C1413" s="106">
        <v>1</v>
      </c>
      <c r="D1413" s="106">
        <v>0</v>
      </c>
      <c r="E1413" s="107" t="s">
        <v>161</v>
      </c>
      <c r="F1413" s="108" t="s">
        <v>364</v>
      </c>
      <c r="G1413" s="109">
        <f>VLOOKUP(E1413,REMU,3,0)</f>
        <v>50</v>
      </c>
      <c r="H1413" s="109">
        <f>VLOOKUP(E1413,REMU,4,0)</f>
        <v>23.41</v>
      </c>
      <c r="I1413" s="109">
        <f>VLOOKUP(E1413,REMU,8,0)</f>
        <v>0</v>
      </c>
      <c r="J1413" s="239">
        <f>VLOOKUP(E1413,REMU,7,0)</f>
        <v>492.53</v>
      </c>
      <c r="K1413" s="109">
        <f>VLOOKUP(E1413,REMU,10,0)</f>
        <v>5</v>
      </c>
      <c r="L1413" s="109">
        <f t="shared" ref="L1413" si="1233">SUM(G1413:K1413)</f>
        <v>570.94000000000005</v>
      </c>
      <c r="M1413" s="109">
        <f>VLOOKUP(E1413,REMU,12,0)</f>
        <v>69.180000000000007</v>
      </c>
      <c r="N1413" s="109">
        <f>VLOOKUP(E1413,REMU,13,0)</f>
        <v>100</v>
      </c>
      <c r="O1413" s="109">
        <f>VLOOKUP(E1413,REMU,19,0)</f>
        <v>105</v>
      </c>
      <c r="P1413" s="109">
        <f>VLOOKUP(E1413,REMU,16,0)</f>
        <v>94.43</v>
      </c>
      <c r="Q1413" s="109">
        <f>VLOOKUP(E1413,REMU,17,0)</f>
        <v>109.54</v>
      </c>
      <c r="R1413" s="109">
        <f>VLOOKUP(E1413,REMU,18,0)</f>
        <v>127.06</v>
      </c>
      <c r="S1413" s="109">
        <f t="shared" ref="S1413" si="1234">VLOOKUP(E1413,DSUP,2,FALSE)</f>
        <v>180</v>
      </c>
      <c r="T1413" s="109">
        <f>IF(F1413="VACANTE",0,VLOOKUP(F1413,HOMO,8,0))</f>
        <v>0</v>
      </c>
      <c r="U1413" s="109">
        <f>IF(F1413="VACANTE",0,VLOOKUP(F1413,HOMO,9,0))</f>
        <v>0</v>
      </c>
      <c r="V1413" s="109">
        <f>+IF(D1413=0,0,(VLOOKUP(E1413,CATE,2,0)-L1413-SUM(M1413:U1413)))</f>
        <v>0</v>
      </c>
      <c r="W1413" s="109">
        <f>+L1413+SUM(M1413:V1413)</f>
        <v>1356.15</v>
      </c>
      <c r="X1413" s="112"/>
      <c r="Y1413" s="112"/>
      <c r="AY1413" s="271"/>
    </row>
    <row r="1414" spans="1:51" s="262" customFormat="1">
      <c r="A1414" s="179">
        <v>977</v>
      </c>
      <c r="B1414" s="106"/>
      <c r="C1414" s="106">
        <v>1</v>
      </c>
      <c r="D1414" s="106">
        <v>0</v>
      </c>
      <c r="E1414" s="107" t="s">
        <v>161</v>
      </c>
      <c r="F1414" s="108" t="s">
        <v>364</v>
      </c>
      <c r="G1414" s="109">
        <f>VLOOKUP(E1414,REMU,3,0)</f>
        <v>50</v>
      </c>
      <c r="H1414" s="109">
        <f>VLOOKUP(E1414,REMU,4,0)</f>
        <v>23.41</v>
      </c>
      <c r="I1414" s="109">
        <f>VLOOKUP(E1414,REMU,8,0)</f>
        <v>0</v>
      </c>
      <c r="J1414" s="239">
        <f>VLOOKUP(E1414,REMU,7,0)</f>
        <v>492.53</v>
      </c>
      <c r="K1414" s="109">
        <f>VLOOKUP(E1414,REMU,10,0)</f>
        <v>5</v>
      </c>
      <c r="L1414" s="109">
        <f>SUM(G1414:K1414)</f>
        <v>570.94000000000005</v>
      </c>
      <c r="M1414" s="109">
        <f>VLOOKUP(E1414,REMU,12,0)</f>
        <v>69.180000000000007</v>
      </c>
      <c r="N1414" s="109">
        <f>VLOOKUP(E1414,REMU,13,0)</f>
        <v>100</v>
      </c>
      <c r="O1414" s="109">
        <f>VLOOKUP(E1414,REMU,19,0)</f>
        <v>105</v>
      </c>
      <c r="P1414" s="109">
        <f>VLOOKUP(E1414,REMU,16,0)</f>
        <v>94.43</v>
      </c>
      <c r="Q1414" s="109">
        <f>VLOOKUP(E1414,REMU,17,0)</f>
        <v>109.54</v>
      </c>
      <c r="R1414" s="109">
        <f>VLOOKUP(E1414,REMU,18,0)</f>
        <v>127.06</v>
      </c>
      <c r="S1414" s="109">
        <f>VLOOKUP(E1414,DSUP,2,FALSE)</f>
        <v>180</v>
      </c>
      <c r="T1414" s="109">
        <f>IF(F1414="VACANTE",0,VLOOKUP(F1414,HOMO,8,0))</f>
        <v>0</v>
      </c>
      <c r="U1414" s="109">
        <f>IF(F1414="VACANTE",0,VLOOKUP(F1414,HOMO,9,0))</f>
        <v>0</v>
      </c>
      <c r="V1414" s="109">
        <f>+IF(D1414=0,0,(VLOOKUP(E1414,CATE,2,0)-L1414-SUM(M1414:U1414)))</f>
        <v>0</v>
      </c>
      <c r="W1414" s="109">
        <f>+L1414+SUM(M1414:V1414)</f>
        <v>1356.15</v>
      </c>
      <c r="X1414" s="112"/>
      <c r="Y1414" s="112"/>
    </row>
    <row r="1415" spans="1:51" s="262" customFormat="1">
      <c r="A1415" s="298"/>
      <c r="B1415" s="108"/>
      <c r="C1415" s="106">
        <f>SUM(C1413:C1414)</f>
        <v>2</v>
      </c>
      <c r="D1415" s="106">
        <f>SUM(D1413:D1414)</f>
        <v>0</v>
      </c>
      <c r="E1415" s="106"/>
      <c r="F1415" s="106" t="s">
        <v>545</v>
      </c>
      <c r="G1415" s="239">
        <f t="shared" ref="G1415:W1415" si="1235">SUM(G1413:G1414)</f>
        <v>100</v>
      </c>
      <c r="H1415" s="239">
        <f t="shared" si="1235"/>
        <v>46.82</v>
      </c>
      <c r="I1415" s="239">
        <f t="shared" si="1235"/>
        <v>0</v>
      </c>
      <c r="J1415" s="239">
        <f t="shared" si="1235"/>
        <v>985.06</v>
      </c>
      <c r="K1415" s="239">
        <f t="shared" si="1235"/>
        <v>10</v>
      </c>
      <c r="L1415" s="239">
        <f t="shared" si="1235"/>
        <v>1141.8800000000001</v>
      </c>
      <c r="M1415" s="239">
        <f t="shared" si="1235"/>
        <v>138.36000000000001</v>
      </c>
      <c r="N1415" s="239">
        <f t="shared" si="1235"/>
        <v>200</v>
      </c>
      <c r="O1415" s="239">
        <f t="shared" si="1235"/>
        <v>210</v>
      </c>
      <c r="P1415" s="239">
        <f t="shared" si="1235"/>
        <v>188.86</v>
      </c>
      <c r="Q1415" s="239">
        <f t="shared" si="1235"/>
        <v>219.08</v>
      </c>
      <c r="R1415" s="239">
        <f t="shared" si="1235"/>
        <v>254.12</v>
      </c>
      <c r="S1415" s="239">
        <f t="shared" si="1235"/>
        <v>360</v>
      </c>
      <c r="T1415" s="239">
        <f t="shared" si="1235"/>
        <v>0</v>
      </c>
      <c r="U1415" s="239">
        <f t="shared" si="1235"/>
        <v>0</v>
      </c>
      <c r="V1415" s="239">
        <f t="shared" si="1235"/>
        <v>0</v>
      </c>
      <c r="W1415" s="239">
        <f t="shared" si="1235"/>
        <v>2712.3</v>
      </c>
      <c r="X1415" s="112"/>
      <c r="Y1415" s="112"/>
      <c r="AY1415" s="271"/>
    </row>
    <row r="1416" spans="1:51" s="262" customFormat="1" ht="9" customHeight="1">
      <c r="A1416" s="299"/>
      <c r="B1416" s="243"/>
      <c r="C1416" s="269"/>
      <c r="D1416" s="269"/>
      <c r="E1416" s="269"/>
      <c r="F1416" s="243"/>
      <c r="G1416" s="247"/>
      <c r="H1416" s="247"/>
      <c r="I1416" s="247"/>
      <c r="J1416" s="247"/>
      <c r="K1416" s="247"/>
      <c r="L1416" s="247"/>
      <c r="M1416" s="247"/>
      <c r="N1416" s="247"/>
      <c r="O1416" s="247"/>
      <c r="P1416" s="247"/>
      <c r="Q1416" s="247"/>
      <c r="R1416" s="247"/>
      <c r="S1416" s="247"/>
      <c r="T1416" s="247"/>
      <c r="U1416" s="247"/>
      <c r="V1416" s="247"/>
      <c r="W1416" s="247"/>
      <c r="X1416" s="112"/>
      <c r="Y1416" s="112"/>
      <c r="AY1416" s="271"/>
    </row>
    <row r="1417" spans="1:51" s="226" customFormat="1" ht="16.5" customHeight="1">
      <c r="A1417" s="295" t="s">
        <v>181</v>
      </c>
      <c r="B1417" s="241"/>
      <c r="C1417" s="241"/>
      <c r="D1417" s="244"/>
      <c r="E1417" s="244"/>
      <c r="F1417" s="241"/>
      <c r="G1417" s="248"/>
      <c r="H1417" s="246"/>
      <c r="I1417" s="246"/>
      <c r="J1417" s="247"/>
      <c r="K1417" s="248"/>
      <c r="L1417" s="248"/>
      <c r="M1417" s="248"/>
      <c r="N1417" s="248"/>
      <c r="O1417" s="248"/>
      <c r="P1417" s="248"/>
      <c r="Q1417" s="248"/>
      <c r="R1417" s="248"/>
      <c r="S1417" s="248"/>
      <c r="T1417" s="248"/>
      <c r="U1417" s="248"/>
      <c r="V1417" s="248"/>
      <c r="W1417" s="301"/>
      <c r="X1417" s="112"/>
      <c r="Y1417" s="112"/>
      <c r="AY1417" s="291"/>
    </row>
    <row r="1418" spans="1:51" s="262" customFormat="1">
      <c r="A1418" s="330" t="s">
        <v>236</v>
      </c>
      <c r="B1418" s="254"/>
      <c r="C1418" s="254" t="s">
        <v>153</v>
      </c>
      <c r="D1418" s="255" t="s">
        <v>538</v>
      </c>
      <c r="E1418" s="254" t="s">
        <v>22</v>
      </c>
      <c r="F1418" s="254" t="s">
        <v>154</v>
      </c>
      <c r="G1418" s="303" t="s">
        <v>503</v>
      </c>
      <c r="H1418" s="303" t="s">
        <v>505</v>
      </c>
      <c r="I1418" s="303" t="s">
        <v>535</v>
      </c>
      <c r="J1418" s="303" t="s">
        <v>507</v>
      </c>
      <c r="K1418" s="304" t="s">
        <v>509</v>
      </c>
      <c r="L1418" s="303" t="s">
        <v>511</v>
      </c>
      <c r="M1418" s="303" t="s">
        <v>514</v>
      </c>
      <c r="N1418" s="304" t="s">
        <v>669</v>
      </c>
      <c r="O1418" s="304" t="s">
        <v>603</v>
      </c>
      <c r="P1418" s="303" t="s">
        <v>518</v>
      </c>
      <c r="Q1418" s="303" t="s">
        <v>517</v>
      </c>
      <c r="R1418" s="303" t="s">
        <v>528</v>
      </c>
      <c r="S1418" s="304" t="s">
        <v>485</v>
      </c>
      <c r="T1418" s="303" t="s">
        <v>1785</v>
      </c>
      <c r="U1418" s="303" t="s">
        <v>1787</v>
      </c>
      <c r="V1418" s="303" t="s">
        <v>1788</v>
      </c>
      <c r="W1418" s="303" t="s">
        <v>532</v>
      </c>
      <c r="X1418" s="112"/>
      <c r="Y1418" s="112"/>
      <c r="AY1418" s="271"/>
    </row>
    <row r="1419" spans="1:51" s="262" customFormat="1">
      <c r="A1419" s="331" t="s">
        <v>155</v>
      </c>
      <c r="B1419" s="329"/>
      <c r="C1419" s="329" t="s">
        <v>540</v>
      </c>
      <c r="D1419" s="256" t="s">
        <v>539</v>
      </c>
      <c r="E1419" s="329" t="s">
        <v>21</v>
      </c>
      <c r="F1419" s="329"/>
      <c r="G1419" s="328" t="s">
        <v>504</v>
      </c>
      <c r="H1419" s="328" t="s">
        <v>506</v>
      </c>
      <c r="I1419" s="328" t="s">
        <v>537</v>
      </c>
      <c r="J1419" s="328" t="s">
        <v>508</v>
      </c>
      <c r="K1419" s="306" t="s">
        <v>510</v>
      </c>
      <c r="L1419" s="328"/>
      <c r="M1419" s="328"/>
      <c r="N1419" s="306" t="s">
        <v>670</v>
      </c>
      <c r="O1419" s="308" t="s">
        <v>611</v>
      </c>
      <c r="P1419" s="328" t="s">
        <v>519</v>
      </c>
      <c r="Q1419" s="328" t="s">
        <v>530</v>
      </c>
      <c r="R1419" s="328" t="s">
        <v>529</v>
      </c>
      <c r="S1419" s="308" t="s">
        <v>565</v>
      </c>
      <c r="T1419" s="328" t="s">
        <v>301</v>
      </c>
      <c r="U1419" s="309" t="s">
        <v>377</v>
      </c>
      <c r="V1419" s="309" t="s">
        <v>377</v>
      </c>
      <c r="W1419" s="328" t="s">
        <v>531</v>
      </c>
      <c r="X1419" s="112"/>
      <c r="Y1419" s="112"/>
      <c r="AY1419" s="271"/>
    </row>
    <row r="1420" spans="1:51" s="262" customFormat="1">
      <c r="A1420" s="179"/>
      <c r="B1420" s="108"/>
      <c r="C1420" s="106"/>
      <c r="D1420" s="106"/>
      <c r="E1420" s="107" t="s">
        <v>533</v>
      </c>
      <c r="F1420" s="108"/>
      <c r="G1420" s="239"/>
      <c r="H1420" s="258"/>
      <c r="I1420" s="258"/>
      <c r="J1420" s="239"/>
      <c r="K1420" s="239"/>
      <c r="L1420" s="239"/>
      <c r="M1420" s="239"/>
      <c r="N1420" s="239"/>
      <c r="O1420" s="239"/>
      <c r="P1420" s="239"/>
      <c r="Q1420" s="239"/>
      <c r="R1420" s="239"/>
      <c r="S1420" s="239"/>
      <c r="T1420" s="239"/>
      <c r="U1420" s="239"/>
      <c r="V1420" s="239"/>
      <c r="W1420" s="239"/>
      <c r="X1420" s="112"/>
      <c r="Y1420" s="112"/>
      <c r="AY1420" s="271"/>
    </row>
    <row r="1421" spans="1:51" s="262" customFormat="1">
      <c r="A1421" s="179">
        <v>996</v>
      </c>
      <c r="B1421" s="106"/>
      <c r="C1421" s="106">
        <v>1</v>
      </c>
      <c r="D1421" s="106">
        <v>1</v>
      </c>
      <c r="E1421" s="107" t="s">
        <v>161</v>
      </c>
      <c r="F1421" s="108" t="s">
        <v>1292</v>
      </c>
      <c r="G1421" s="109">
        <f>VLOOKUP(E1421,REMU,3,0)</f>
        <v>50</v>
      </c>
      <c r="H1421" s="109">
        <f>VLOOKUP(E1421,REMU,4,0)</f>
        <v>23.41</v>
      </c>
      <c r="I1421" s="109">
        <f>VLOOKUP(E1421,REMU,8,0)</f>
        <v>0</v>
      </c>
      <c r="J1421" s="239">
        <f>VLOOKUP(E1421,REMU,7,0)</f>
        <v>492.53</v>
      </c>
      <c r="K1421" s="109">
        <f>VLOOKUP(E1421,REMU,10,0)</f>
        <v>5</v>
      </c>
      <c r="L1421" s="109">
        <f t="shared" ref="L1421" si="1236">SUM(G1421:K1421)</f>
        <v>570.94000000000005</v>
      </c>
      <c r="M1421" s="109">
        <f>VLOOKUP(E1421,REMU,12,0)</f>
        <v>69.180000000000007</v>
      </c>
      <c r="N1421" s="109">
        <f>VLOOKUP(E1421,REMU,13,0)</f>
        <v>100</v>
      </c>
      <c r="O1421" s="109">
        <f>VLOOKUP(E1421,REMU,19,0)</f>
        <v>105</v>
      </c>
      <c r="P1421" s="109">
        <f>VLOOKUP(E1421,REMU,16,0)</f>
        <v>94.43</v>
      </c>
      <c r="Q1421" s="109">
        <f>VLOOKUP(E1421,REMU,17,0)</f>
        <v>109.54</v>
      </c>
      <c r="R1421" s="109">
        <f>VLOOKUP(E1421,REMU,18,0)</f>
        <v>127.06</v>
      </c>
      <c r="S1421" s="109">
        <f t="shared" ref="S1421" si="1237">VLOOKUP(E1421,DSUP,2,FALSE)</f>
        <v>180</v>
      </c>
      <c r="T1421" s="109">
        <f>IF(F1421="VACANTE",0,VLOOKUP(F1421,HOMO,8,0))</f>
        <v>0</v>
      </c>
      <c r="U1421" s="109">
        <f>IF(F1421="VACANTE",0,VLOOKUP(F1421,HOMO,9,0))</f>
        <v>0</v>
      </c>
      <c r="V1421" s="109">
        <f>+IF(D1421=0,0,(VLOOKUP(E1421,CATE,2,0)-L1421-SUM(M1421:U1421)))</f>
        <v>651.85</v>
      </c>
      <c r="W1421" s="109">
        <f>+L1421+SUM(M1421:V1421)</f>
        <v>2008</v>
      </c>
      <c r="X1421" s="112"/>
      <c r="Y1421" s="112"/>
      <c r="AY1421" s="271"/>
    </row>
    <row r="1422" spans="1:51" s="262" customFormat="1">
      <c r="A1422" s="179">
        <v>997</v>
      </c>
      <c r="B1422" s="106"/>
      <c r="C1422" s="106">
        <v>1</v>
      </c>
      <c r="D1422" s="106">
        <v>1</v>
      </c>
      <c r="E1422" s="107" t="s">
        <v>161</v>
      </c>
      <c r="F1422" s="108" t="s">
        <v>1777</v>
      </c>
      <c r="G1422" s="109">
        <f>VLOOKUP(E1422,REMU,3,0)</f>
        <v>50</v>
      </c>
      <c r="H1422" s="109">
        <f>VLOOKUP(E1422,REMU,4,0)</f>
        <v>23.41</v>
      </c>
      <c r="I1422" s="109">
        <f>VLOOKUP(E1422,REMU,8,0)</f>
        <v>0</v>
      </c>
      <c r="J1422" s="239">
        <f>VLOOKUP(E1422,REMU,7,0)</f>
        <v>492.53</v>
      </c>
      <c r="K1422" s="109">
        <f>VLOOKUP(E1422,REMU,10,0)</f>
        <v>5</v>
      </c>
      <c r="L1422" s="109">
        <f>SUM(G1422:K1422)</f>
        <v>570.94000000000005</v>
      </c>
      <c r="M1422" s="109">
        <f>VLOOKUP(E1422,REMU,12,0)</f>
        <v>69.180000000000007</v>
      </c>
      <c r="N1422" s="109">
        <f>VLOOKUP(E1422,REMU,13,0)</f>
        <v>100</v>
      </c>
      <c r="O1422" s="109">
        <f>VLOOKUP(E1422,REMU,19,0)</f>
        <v>105</v>
      </c>
      <c r="P1422" s="109">
        <f>VLOOKUP(E1422,REMU,16,0)</f>
        <v>94.43</v>
      </c>
      <c r="Q1422" s="109">
        <f>VLOOKUP(E1422,REMU,17,0)</f>
        <v>109.54</v>
      </c>
      <c r="R1422" s="109">
        <f>VLOOKUP(E1422,REMU,18,0)</f>
        <v>127.06</v>
      </c>
      <c r="S1422" s="109">
        <f>VLOOKUP(E1422,DSUP,2,FALSE)</f>
        <v>180</v>
      </c>
      <c r="T1422" s="109">
        <f>IF(F1422="VACANTE",0,VLOOKUP(F1422,HOMO,8,0))</f>
        <v>0</v>
      </c>
      <c r="U1422" s="109">
        <f>IF(F1422="VACANTE",0,VLOOKUP(F1422,HOMO,9,0))</f>
        <v>0</v>
      </c>
      <c r="V1422" s="109">
        <f>+IF(D1422=0,0,(VLOOKUP(E1422,CATE,2,0)-L1422-SUM(M1422:U1422)))</f>
        <v>651.85</v>
      </c>
      <c r="W1422" s="109">
        <f>+L1422+SUM(M1422:V1422)</f>
        <v>2008</v>
      </c>
      <c r="X1422" s="112"/>
      <c r="Y1422" s="112"/>
      <c r="AY1422" s="271"/>
    </row>
    <row r="1423" spans="1:51" s="262" customFormat="1">
      <c r="A1423" s="179">
        <v>979</v>
      </c>
      <c r="B1423" s="106"/>
      <c r="C1423" s="106">
        <v>1</v>
      </c>
      <c r="D1423" s="106">
        <v>0</v>
      </c>
      <c r="E1423" s="107" t="s">
        <v>161</v>
      </c>
      <c r="F1423" s="108" t="s">
        <v>364</v>
      </c>
      <c r="G1423" s="109">
        <f>VLOOKUP(E1423,REMU,3,0)</f>
        <v>50</v>
      </c>
      <c r="H1423" s="109">
        <f>VLOOKUP(E1423,REMU,4,0)</f>
        <v>23.41</v>
      </c>
      <c r="I1423" s="109">
        <f>VLOOKUP(E1423,REMU,8,0)</f>
        <v>0</v>
      </c>
      <c r="J1423" s="239">
        <f>VLOOKUP(E1423,REMU,7,0)</f>
        <v>492.53</v>
      </c>
      <c r="K1423" s="109">
        <f>VLOOKUP(E1423,REMU,10,0)</f>
        <v>5</v>
      </c>
      <c r="L1423" s="109">
        <f t="shared" ref="L1423" si="1238">SUM(G1423:K1423)</f>
        <v>570.94000000000005</v>
      </c>
      <c r="M1423" s="109">
        <f>VLOOKUP(E1423,REMU,12,0)</f>
        <v>69.180000000000007</v>
      </c>
      <c r="N1423" s="109">
        <f>VLOOKUP(E1423,REMU,13,0)</f>
        <v>100</v>
      </c>
      <c r="O1423" s="109">
        <f>VLOOKUP(E1423,REMU,19,0)</f>
        <v>105</v>
      </c>
      <c r="P1423" s="109">
        <f>VLOOKUP(E1423,REMU,16,0)</f>
        <v>94.43</v>
      </c>
      <c r="Q1423" s="109">
        <f>VLOOKUP(E1423,REMU,17,0)</f>
        <v>109.54</v>
      </c>
      <c r="R1423" s="109">
        <f>VLOOKUP(E1423,REMU,18,0)</f>
        <v>127.06</v>
      </c>
      <c r="S1423" s="109">
        <f t="shared" ref="S1423" si="1239">VLOOKUP(E1423,DSUP,2,FALSE)</f>
        <v>180</v>
      </c>
      <c r="T1423" s="109">
        <f>IF(F1423="VACANTE",0,VLOOKUP(F1423,HOMO,8,0))</f>
        <v>0</v>
      </c>
      <c r="U1423" s="109">
        <f>IF(F1423="VACANTE",0,VLOOKUP(F1423,HOMO,9,0))</f>
        <v>0</v>
      </c>
      <c r="V1423" s="109">
        <f>+IF(D1423=0,0,(VLOOKUP(E1423,CATE,2,0)-L1423-SUM(M1423:U1423)))</f>
        <v>0</v>
      </c>
      <c r="W1423" s="109">
        <f>+L1423+SUM(M1423:V1423)</f>
        <v>1356.15</v>
      </c>
      <c r="X1423" s="112"/>
      <c r="Y1423" s="112"/>
    </row>
    <row r="1424" spans="1:51" s="262" customFormat="1">
      <c r="A1424" s="298"/>
      <c r="B1424" s="108"/>
      <c r="C1424" s="106">
        <f>SUM(C1421:C1423)</f>
        <v>3</v>
      </c>
      <c r="D1424" s="106">
        <f>SUM(D1421:D1423)</f>
        <v>2</v>
      </c>
      <c r="E1424" s="106"/>
      <c r="F1424" s="106" t="s">
        <v>545</v>
      </c>
      <c r="G1424" s="239">
        <f t="shared" ref="G1424:W1424" si="1240">SUM(G1421:G1423)</f>
        <v>150</v>
      </c>
      <c r="H1424" s="239">
        <f t="shared" si="1240"/>
        <v>70.23</v>
      </c>
      <c r="I1424" s="239">
        <f t="shared" si="1240"/>
        <v>0</v>
      </c>
      <c r="J1424" s="239">
        <f t="shared" si="1240"/>
        <v>1477.59</v>
      </c>
      <c r="K1424" s="239">
        <f t="shared" si="1240"/>
        <v>15</v>
      </c>
      <c r="L1424" s="239">
        <f t="shared" si="1240"/>
        <v>1712.82</v>
      </c>
      <c r="M1424" s="239">
        <f t="shared" si="1240"/>
        <v>207.54</v>
      </c>
      <c r="N1424" s="239">
        <f t="shared" si="1240"/>
        <v>300</v>
      </c>
      <c r="O1424" s="239">
        <f t="shared" si="1240"/>
        <v>315</v>
      </c>
      <c r="P1424" s="239">
        <f t="shared" si="1240"/>
        <v>283.29000000000002</v>
      </c>
      <c r="Q1424" s="239">
        <f t="shared" si="1240"/>
        <v>328.62</v>
      </c>
      <c r="R1424" s="239">
        <f t="shared" si="1240"/>
        <v>381.18</v>
      </c>
      <c r="S1424" s="239">
        <f t="shared" si="1240"/>
        <v>540</v>
      </c>
      <c r="T1424" s="239">
        <f t="shared" si="1240"/>
        <v>0</v>
      </c>
      <c r="U1424" s="239">
        <f t="shared" si="1240"/>
        <v>0</v>
      </c>
      <c r="V1424" s="239">
        <f t="shared" si="1240"/>
        <v>1303.7</v>
      </c>
      <c r="W1424" s="239">
        <f t="shared" si="1240"/>
        <v>5372.15</v>
      </c>
      <c r="X1424" s="112"/>
      <c r="Y1424" s="112"/>
      <c r="AY1424" s="271"/>
    </row>
    <row r="1425" spans="1:51" s="262" customFormat="1" ht="9" customHeight="1">
      <c r="A1425" s="299"/>
      <c r="B1425" s="243"/>
      <c r="C1425" s="269"/>
      <c r="D1425" s="269"/>
      <c r="E1425" s="269"/>
      <c r="F1425" s="243"/>
      <c r="G1425" s="247"/>
      <c r="H1425" s="247"/>
      <c r="I1425" s="247"/>
      <c r="J1425" s="247"/>
      <c r="K1425" s="247"/>
      <c r="L1425" s="247"/>
      <c r="M1425" s="247"/>
      <c r="N1425" s="247"/>
      <c r="O1425" s="247"/>
      <c r="P1425" s="247"/>
      <c r="Q1425" s="247"/>
      <c r="R1425" s="247"/>
      <c r="S1425" s="247"/>
      <c r="T1425" s="247"/>
      <c r="U1425" s="247"/>
      <c r="V1425" s="247"/>
      <c r="W1425" s="247"/>
      <c r="X1425" s="112"/>
      <c r="Y1425" s="112"/>
      <c r="AY1425" s="271"/>
    </row>
    <row r="1426" spans="1:51" s="226" customFormat="1" ht="14.25" customHeight="1">
      <c r="A1426" s="295" t="s">
        <v>1779</v>
      </c>
      <c r="B1426" s="241"/>
      <c r="C1426" s="241"/>
      <c r="D1426" s="244"/>
      <c r="E1426" s="244"/>
      <c r="F1426" s="241"/>
      <c r="G1426" s="248"/>
      <c r="H1426" s="246"/>
      <c r="I1426" s="246"/>
      <c r="J1426" s="247"/>
      <c r="K1426" s="248"/>
      <c r="L1426" s="248"/>
      <c r="M1426" s="248"/>
      <c r="N1426" s="248"/>
      <c r="O1426" s="248"/>
      <c r="P1426" s="248"/>
      <c r="Q1426" s="248"/>
      <c r="R1426" s="248"/>
      <c r="S1426" s="248"/>
      <c r="T1426" s="248"/>
      <c r="U1426" s="248"/>
      <c r="V1426" s="248"/>
      <c r="W1426" s="301"/>
      <c r="X1426" s="112"/>
      <c r="Y1426" s="112"/>
      <c r="AY1426" s="291"/>
    </row>
    <row r="1427" spans="1:51" s="262" customFormat="1">
      <c r="A1427" s="330" t="s">
        <v>236</v>
      </c>
      <c r="B1427" s="254"/>
      <c r="C1427" s="254" t="s">
        <v>153</v>
      </c>
      <c r="D1427" s="255" t="s">
        <v>538</v>
      </c>
      <c r="E1427" s="254" t="s">
        <v>22</v>
      </c>
      <c r="F1427" s="254" t="s">
        <v>154</v>
      </c>
      <c r="G1427" s="303" t="s">
        <v>503</v>
      </c>
      <c r="H1427" s="303" t="s">
        <v>505</v>
      </c>
      <c r="I1427" s="303" t="s">
        <v>535</v>
      </c>
      <c r="J1427" s="303" t="s">
        <v>507</v>
      </c>
      <c r="K1427" s="304" t="s">
        <v>509</v>
      </c>
      <c r="L1427" s="303" t="s">
        <v>511</v>
      </c>
      <c r="M1427" s="303" t="s">
        <v>514</v>
      </c>
      <c r="N1427" s="304" t="s">
        <v>669</v>
      </c>
      <c r="O1427" s="304" t="s">
        <v>603</v>
      </c>
      <c r="P1427" s="303" t="s">
        <v>518</v>
      </c>
      <c r="Q1427" s="303" t="s">
        <v>517</v>
      </c>
      <c r="R1427" s="303" t="s">
        <v>528</v>
      </c>
      <c r="S1427" s="304" t="s">
        <v>485</v>
      </c>
      <c r="T1427" s="303" t="s">
        <v>1785</v>
      </c>
      <c r="U1427" s="303" t="s">
        <v>1787</v>
      </c>
      <c r="V1427" s="303" t="s">
        <v>1788</v>
      </c>
      <c r="W1427" s="303" t="s">
        <v>532</v>
      </c>
      <c r="X1427" s="112"/>
      <c r="Y1427" s="112"/>
      <c r="AY1427" s="271"/>
    </row>
    <row r="1428" spans="1:51" s="262" customFormat="1">
      <c r="A1428" s="331" t="s">
        <v>155</v>
      </c>
      <c r="B1428" s="329"/>
      <c r="C1428" s="329" t="s">
        <v>540</v>
      </c>
      <c r="D1428" s="256" t="s">
        <v>539</v>
      </c>
      <c r="E1428" s="329" t="s">
        <v>21</v>
      </c>
      <c r="F1428" s="329"/>
      <c r="G1428" s="328" t="s">
        <v>504</v>
      </c>
      <c r="H1428" s="328" t="s">
        <v>506</v>
      </c>
      <c r="I1428" s="328" t="s">
        <v>537</v>
      </c>
      <c r="J1428" s="328" t="s">
        <v>508</v>
      </c>
      <c r="K1428" s="306" t="s">
        <v>510</v>
      </c>
      <c r="L1428" s="328"/>
      <c r="M1428" s="328"/>
      <c r="N1428" s="306" t="s">
        <v>670</v>
      </c>
      <c r="O1428" s="308" t="s">
        <v>611</v>
      </c>
      <c r="P1428" s="328" t="s">
        <v>519</v>
      </c>
      <c r="Q1428" s="328" t="s">
        <v>530</v>
      </c>
      <c r="R1428" s="328" t="s">
        <v>529</v>
      </c>
      <c r="S1428" s="308" t="s">
        <v>565</v>
      </c>
      <c r="T1428" s="328" t="s">
        <v>301</v>
      </c>
      <c r="U1428" s="309" t="s">
        <v>377</v>
      </c>
      <c r="V1428" s="309" t="s">
        <v>377</v>
      </c>
      <c r="W1428" s="328" t="s">
        <v>531</v>
      </c>
      <c r="X1428" s="112"/>
      <c r="Y1428" s="112"/>
      <c r="AY1428" s="271"/>
    </row>
    <row r="1429" spans="1:51" s="262" customFormat="1">
      <c r="A1429" s="179"/>
      <c r="B1429" s="108"/>
      <c r="C1429" s="106"/>
      <c r="D1429" s="106"/>
      <c r="E1429" s="107" t="s">
        <v>533</v>
      </c>
      <c r="F1429" s="108"/>
      <c r="G1429" s="239"/>
      <c r="H1429" s="258"/>
      <c r="I1429" s="258"/>
      <c r="J1429" s="239"/>
      <c r="K1429" s="239"/>
      <c r="L1429" s="239"/>
      <c r="M1429" s="239"/>
      <c r="N1429" s="239"/>
      <c r="O1429" s="239"/>
      <c r="P1429" s="239"/>
      <c r="Q1429" s="239"/>
      <c r="R1429" s="239"/>
      <c r="S1429" s="239"/>
      <c r="T1429" s="239"/>
      <c r="U1429" s="239"/>
      <c r="V1429" s="239"/>
      <c r="W1429" s="239"/>
      <c r="X1429" s="112"/>
      <c r="Y1429" s="112"/>
      <c r="AY1429" s="271"/>
    </row>
    <row r="1430" spans="1:51" s="262" customFormat="1">
      <c r="A1430" s="179">
        <v>424</v>
      </c>
      <c r="B1430" s="106"/>
      <c r="C1430" s="106">
        <v>1</v>
      </c>
      <c r="D1430" s="106">
        <v>0</v>
      </c>
      <c r="E1430" s="107" t="s">
        <v>644</v>
      </c>
      <c r="F1430" s="257" t="s">
        <v>364</v>
      </c>
      <c r="G1430" s="109">
        <f>VLOOKUP(E1430,REMU,3,0)</f>
        <v>25</v>
      </c>
      <c r="H1430" s="109">
        <f>VLOOKUP(E1430,REMU,4,0)</f>
        <v>14.37</v>
      </c>
      <c r="I1430" s="109">
        <f>VLOOKUP(E1430,REMU,8,0)</f>
        <v>0</v>
      </c>
      <c r="J1430" s="239">
        <f>VLOOKUP(E1430,REMU,7,0)</f>
        <v>343.6</v>
      </c>
      <c r="K1430" s="109">
        <f>VLOOKUP(E1430,REMU,10,0)</f>
        <v>0</v>
      </c>
      <c r="L1430" s="109">
        <f>SUM(G1430:K1430)</f>
        <v>382.97</v>
      </c>
      <c r="M1430" s="109">
        <f>VLOOKUP(E1430,REMU,12,0)</f>
        <v>40.700000000000003</v>
      </c>
      <c r="N1430" s="109">
        <f>VLOOKUP(E1430,REMU,13,0)</f>
        <v>100</v>
      </c>
      <c r="O1430" s="109">
        <f>VLOOKUP(E1430,REMU,19,0)</f>
        <v>30</v>
      </c>
      <c r="P1430" s="109">
        <f>VLOOKUP(E1430,REMU,16,0)</f>
        <v>63.79</v>
      </c>
      <c r="Q1430" s="109">
        <f>VLOOKUP(E1430,REMU,17,0)</f>
        <v>74</v>
      </c>
      <c r="R1430" s="109">
        <f>VLOOKUP(E1430,REMU,18,0)</f>
        <v>85.84</v>
      </c>
      <c r="S1430" s="109">
        <f>VLOOKUP(E1430,DSUP,2,FALSE)</f>
        <v>80</v>
      </c>
      <c r="T1430" s="109">
        <f>IF(F1430="VACANTE",0,VLOOKUP(F1430,HOMO,8,0))</f>
        <v>0</v>
      </c>
      <c r="U1430" s="109">
        <f>IF(F1430="VACANTE",0,VLOOKUP(F1430,HOMO,9,0))</f>
        <v>0</v>
      </c>
      <c r="V1430" s="109">
        <f>+IF(D1430=0,0,(VLOOKUP(E1430,CATE,2,0)-L1430-SUM(M1430:U1430)))</f>
        <v>0</v>
      </c>
      <c r="W1430" s="109">
        <f>+L1430+SUM(M1430:V1430)</f>
        <v>857.3</v>
      </c>
      <c r="X1430" s="112"/>
      <c r="Y1430" s="112"/>
    </row>
    <row r="1431" spans="1:51" s="262" customFormat="1">
      <c r="A1431" s="298"/>
      <c r="B1431" s="108"/>
      <c r="C1431" s="106">
        <f>SUM(C1429:C1430)</f>
        <v>1</v>
      </c>
      <c r="D1431" s="106">
        <f>SUM(D1429:D1430)</f>
        <v>0</v>
      </c>
      <c r="E1431" s="106"/>
      <c r="F1431" s="106" t="s">
        <v>545</v>
      </c>
      <c r="G1431" s="239">
        <f t="shared" ref="G1431:W1431" si="1241">SUM(G1430:G1430)</f>
        <v>25</v>
      </c>
      <c r="H1431" s="239">
        <f t="shared" si="1241"/>
        <v>14.37</v>
      </c>
      <c r="I1431" s="239">
        <f t="shared" si="1241"/>
        <v>0</v>
      </c>
      <c r="J1431" s="239">
        <f t="shared" si="1241"/>
        <v>343.6</v>
      </c>
      <c r="K1431" s="239">
        <f t="shared" si="1241"/>
        <v>0</v>
      </c>
      <c r="L1431" s="239">
        <f t="shared" si="1241"/>
        <v>382.97</v>
      </c>
      <c r="M1431" s="239">
        <f t="shared" si="1241"/>
        <v>40.700000000000003</v>
      </c>
      <c r="N1431" s="239">
        <f t="shared" si="1241"/>
        <v>100</v>
      </c>
      <c r="O1431" s="239">
        <f t="shared" si="1241"/>
        <v>30</v>
      </c>
      <c r="P1431" s="239">
        <f t="shared" si="1241"/>
        <v>63.79</v>
      </c>
      <c r="Q1431" s="239">
        <f t="shared" si="1241"/>
        <v>74</v>
      </c>
      <c r="R1431" s="239">
        <f t="shared" si="1241"/>
        <v>85.84</v>
      </c>
      <c r="S1431" s="239">
        <f t="shared" si="1241"/>
        <v>80</v>
      </c>
      <c r="T1431" s="239">
        <f t="shared" si="1241"/>
        <v>0</v>
      </c>
      <c r="U1431" s="239">
        <f t="shared" si="1241"/>
        <v>0</v>
      </c>
      <c r="V1431" s="239">
        <f t="shared" si="1241"/>
        <v>0</v>
      </c>
      <c r="W1431" s="239">
        <f t="shared" si="1241"/>
        <v>857.3</v>
      </c>
      <c r="X1431" s="112"/>
      <c r="Y1431" s="112"/>
      <c r="AY1431" s="271"/>
    </row>
    <row r="1432" spans="1:51" s="262" customFormat="1" ht="9.75" customHeight="1">
      <c r="A1432" s="299"/>
      <c r="B1432" s="243"/>
      <c r="C1432" s="269"/>
      <c r="D1432" s="269"/>
      <c r="E1432" s="269"/>
      <c r="F1432" s="243"/>
      <c r="G1432" s="247"/>
      <c r="H1432" s="247"/>
      <c r="I1432" s="247"/>
      <c r="J1432" s="247"/>
      <c r="K1432" s="247"/>
      <c r="L1432" s="247"/>
      <c r="M1432" s="247"/>
      <c r="N1432" s="247"/>
      <c r="O1432" s="247"/>
      <c r="P1432" s="247"/>
      <c r="Q1432" s="247"/>
      <c r="R1432" s="247"/>
      <c r="S1432" s="247"/>
      <c r="T1432" s="247"/>
      <c r="U1432" s="247"/>
      <c r="V1432" s="247"/>
      <c r="W1432" s="247"/>
      <c r="X1432" s="112"/>
      <c r="Y1432" s="112"/>
      <c r="AY1432" s="271"/>
    </row>
    <row r="1433" spans="1:51" s="226" customFormat="1" ht="17.25" customHeight="1">
      <c r="A1433" s="295" t="s">
        <v>97</v>
      </c>
      <c r="B1433" s="241"/>
      <c r="C1433" s="241"/>
      <c r="D1433" s="244"/>
      <c r="E1433" s="244"/>
      <c r="F1433" s="241"/>
      <c r="G1433" s="248"/>
      <c r="H1433" s="246"/>
      <c r="I1433" s="246"/>
      <c r="J1433" s="247"/>
      <c r="K1433" s="248"/>
      <c r="L1433" s="248"/>
      <c r="M1433" s="248"/>
      <c r="N1433" s="248"/>
      <c r="O1433" s="248"/>
      <c r="P1433" s="248"/>
      <c r="Q1433" s="248"/>
      <c r="R1433" s="248"/>
      <c r="S1433" s="248"/>
      <c r="T1433" s="248"/>
      <c r="U1433" s="248"/>
      <c r="V1433" s="248"/>
      <c r="W1433" s="301"/>
      <c r="X1433" s="112"/>
      <c r="Y1433" s="112"/>
      <c r="AY1433" s="291"/>
    </row>
    <row r="1434" spans="1:51" s="262" customFormat="1">
      <c r="A1434" s="330" t="s">
        <v>236</v>
      </c>
      <c r="B1434" s="254"/>
      <c r="C1434" s="254" t="s">
        <v>153</v>
      </c>
      <c r="D1434" s="255" t="s">
        <v>538</v>
      </c>
      <c r="E1434" s="254" t="s">
        <v>22</v>
      </c>
      <c r="F1434" s="254" t="s">
        <v>154</v>
      </c>
      <c r="G1434" s="303" t="s">
        <v>503</v>
      </c>
      <c r="H1434" s="303" t="s">
        <v>505</v>
      </c>
      <c r="I1434" s="303" t="s">
        <v>535</v>
      </c>
      <c r="J1434" s="303" t="s">
        <v>507</v>
      </c>
      <c r="K1434" s="304" t="s">
        <v>509</v>
      </c>
      <c r="L1434" s="303" t="s">
        <v>511</v>
      </c>
      <c r="M1434" s="303" t="s">
        <v>514</v>
      </c>
      <c r="N1434" s="304" t="s">
        <v>669</v>
      </c>
      <c r="O1434" s="304" t="s">
        <v>603</v>
      </c>
      <c r="P1434" s="303" t="s">
        <v>518</v>
      </c>
      <c r="Q1434" s="303" t="s">
        <v>517</v>
      </c>
      <c r="R1434" s="303" t="s">
        <v>528</v>
      </c>
      <c r="S1434" s="304" t="s">
        <v>485</v>
      </c>
      <c r="T1434" s="303" t="s">
        <v>1785</v>
      </c>
      <c r="U1434" s="303" t="s">
        <v>1787</v>
      </c>
      <c r="V1434" s="303" t="s">
        <v>1788</v>
      </c>
      <c r="W1434" s="303" t="s">
        <v>532</v>
      </c>
      <c r="X1434" s="112"/>
      <c r="Y1434" s="112"/>
      <c r="AY1434" s="271"/>
    </row>
    <row r="1435" spans="1:51" s="262" customFormat="1">
      <c r="A1435" s="331" t="s">
        <v>155</v>
      </c>
      <c r="B1435" s="329"/>
      <c r="C1435" s="329" t="s">
        <v>540</v>
      </c>
      <c r="D1435" s="256" t="s">
        <v>539</v>
      </c>
      <c r="E1435" s="329" t="s">
        <v>21</v>
      </c>
      <c r="F1435" s="329"/>
      <c r="G1435" s="328" t="s">
        <v>504</v>
      </c>
      <c r="H1435" s="328" t="s">
        <v>506</v>
      </c>
      <c r="I1435" s="328" t="s">
        <v>537</v>
      </c>
      <c r="J1435" s="328" t="s">
        <v>508</v>
      </c>
      <c r="K1435" s="306" t="s">
        <v>510</v>
      </c>
      <c r="L1435" s="328"/>
      <c r="M1435" s="328"/>
      <c r="N1435" s="306" t="s">
        <v>670</v>
      </c>
      <c r="O1435" s="308" t="s">
        <v>611</v>
      </c>
      <c r="P1435" s="328" t="s">
        <v>519</v>
      </c>
      <c r="Q1435" s="328" t="s">
        <v>530</v>
      </c>
      <c r="R1435" s="328" t="s">
        <v>529</v>
      </c>
      <c r="S1435" s="308" t="s">
        <v>565</v>
      </c>
      <c r="T1435" s="328" t="s">
        <v>301</v>
      </c>
      <c r="U1435" s="309" t="s">
        <v>377</v>
      </c>
      <c r="V1435" s="309" t="s">
        <v>377</v>
      </c>
      <c r="W1435" s="328" t="s">
        <v>531</v>
      </c>
      <c r="X1435" s="112"/>
      <c r="Y1435" s="112"/>
      <c r="AY1435" s="271"/>
    </row>
    <row r="1436" spans="1:51" s="262" customFormat="1">
      <c r="A1436" s="179"/>
      <c r="B1436" s="108"/>
      <c r="C1436" s="106"/>
      <c r="D1436" s="106"/>
      <c r="E1436" s="107" t="s">
        <v>533</v>
      </c>
      <c r="F1436" s="108"/>
      <c r="G1436" s="239"/>
      <c r="H1436" s="258"/>
      <c r="I1436" s="258"/>
      <c r="J1436" s="239"/>
      <c r="K1436" s="239"/>
      <c r="L1436" s="239"/>
      <c r="M1436" s="239"/>
      <c r="N1436" s="239"/>
      <c r="O1436" s="239"/>
      <c r="P1436" s="239"/>
      <c r="Q1436" s="239"/>
      <c r="R1436" s="239"/>
      <c r="S1436" s="239"/>
      <c r="T1436" s="239"/>
      <c r="U1436" s="239"/>
      <c r="V1436" s="239"/>
      <c r="W1436" s="239"/>
      <c r="X1436" s="112"/>
      <c r="Y1436" s="112"/>
      <c r="AY1436" s="271"/>
    </row>
    <row r="1437" spans="1:51" s="262" customFormat="1">
      <c r="A1437" s="179">
        <v>1000</v>
      </c>
      <c r="B1437" s="106"/>
      <c r="C1437" s="106">
        <v>1</v>
      </c>
      <c r="D1437" s="106">
        <v>1</v>
      </c>
      <c r="E1437" s="107" t="s">
        <v>161</v>
      </c>
      <c r="F1437" s="108" t="s">
        <v>306</v>
      </c>
      <c r="G1437" s="109">
        <f>VLOOKUP(E1437,REMU,3,0)</f>
        <v>50</v>
      </c>
      <c r="H1437" s="109">
        <f>VLOOKUP(E1437,REMU,4,0)</f>
        <v>23.41</v>
      </c>
      <c r="I1437" s="109">
        <f>VLOOKUP(E1437,REMU,8,0)</f>
        <v>0</v>
      </c>
      <c r="J1437" s="239">
        <f>VLOOKUP(E1437,REMU,7,0)</f>
        <v>492.53</v>
      </c>
      <c r="K1437" s="109">
        <f>VLOOKUP(E1437,REMU,10,0)</f>
        <v>5</v>
      </c>
      <c r="L1437" s="109">
        <f t="shared" ref="L1437" si="1242">SUM(G1437:K1437)</f>
        <v>570.94000000000005</v>
      </c>
      <c r="M1437" s="109">
        <f>VLOOKUP(E1437,REMU,12,0)</f>
        <v>69.180000000000007</v>
      </c>
      <c r="N1437" s="109">
        <f>VLOOKUP(E1437,REMU,13,0)</f>
        <v>100</v>
      </c>
      <c r="O1437" s="109">
        <f>VLOOKUP(E1437,REMU,19,0)</f>
        <v>105</v>
      </c>
      <c r="P1437" s="109">
        <f>VLOOKUP(E1437,REMU,16,0)</f>
        <v>94.43</v>
      </c>
      <c r="Q1437" s="109">
        <f>VLOOKUP(E1437,REMU,17,0)</f>
        <v>109.54</v>
      </c>
      <c r="R1437" s="109">
        <f>VLOOKUP(E1437,REMU,18,0)</f>
        <v>127.06</v>
      </c>
      <c r="S1437" s="109">
        <f t="shared" ref="S1437" si="1243">VLOOKUP(E1437,DSUP,2,FALSE)</f>
        <v>180</v>
      </c>
      <c r="T1437" s="109">
        <f>IF(F1437="VACANTE",0,VLOOKUP(F1437,HOMO,8,0))</f>
        <v>0</v>
      </c>
      <c r="U1437" s="109">
        <f>IF(F1437="VACANTE",0,VLOOKUP(F1437,HOMO,9,0))</f>
        <v>0</v>
      </c>
      <c r="V1437" s="109">
        <f>+IF(D1437=0,0,(VLOOKUP(E1437,CATE,2,0)-L1437-SUM(M1437:U1437)))</f>
        <v>651.85</v>
      </c>
      <c r="W1437" s="109">
        <f>+L1437+SUM(M1437:V1437)</f>
        <v>2008</v>
      </c>
      <c r="X1437" s="112"/>
      <c r="Y1437" s="112"/>
      <c r="AY1437" s="271"/>
    </row>
    <row r="1438" spans="1:51" s="262" customFormat="1">
      <c r="A1438" s="179">
        <v>992</v>
      </c>
      <c r="B1438" s="106"/>
      <c r="C1438" s="106">
        <v>1</v>
      </c>
      <c r="D1438" s="106">
        <v>0</v>
      </c>
      <c r="E1438" s="107" t="s">
        <v>161</v>
      </c>
      <c r="F1438" s="108" t="s">
        <v>364</v>
      </c>
      <c r="G1438" s="109">
        <f>VLOOKUP(E1438,REMU,3,0)</f>
        <v>50</v>
      </c>
      <c r="H1438" s="109">
        <f>VLOOKUP(E1438,REMU,4,0)</f>
        <v>23.41</v>
      </c>
      <c r="I1438" s="109">
        <f>VLOOKUP(E1438,REMU,8,0)</f>
        <v>0</v>
      </c>
      <c r="J1438" s="239">
        <f>VLOOKUP(E1438,REMU,7,0)</f>
        <v>492.53</v>
      </c>
      <c r="K1438" s="109">
        <f>VLOOKUP(E1438,REMU,10,0)</f>
        <v>5</v>
      </c>
      <c r="L1438" s="109">
        <f t="shared" ref="L1438" si="1244">SUM(G1438:K1438)</f>
        <v>570.94000000000005</v>
      </c>
      <c r="M1438" s="109">
        <f>VLOOKUP(E1438,REMU,12,0)</f>
        <v>69.180000000000007</v>
      </c>
      <c r="N1438" s="109">
        <f>VLOOKUP(E1438,REMU,13,0)</f>
        <v>100</v>
      </c>
      <c r="O1438" s="109">
        <f>VLOOKUP(E1438,REMU,19,0)</f>
        <v>105</v>
      </c>
      <c r="P1438" s="109">
        <f>VLOOKUP(E1438,REMU,16,0)</f>
        <v>94.43</v>
      </c>
      <c r="Q1438" s="109">
        <f>VLOOKUP(E1438,REMU,17,0)</f>
        <v>109.54</v>
      </c>
      <c r="R1438" s="109">
        <f>VLOOKUP(E1438,REMU,18,0)</f>
        <v>127.06</v>
      </c>
      <c r="S1438" s="109">
        <f t="shared" ref="S1438" si="1245">VLOOKUP(E1438,DSUP,2,FALSE)</f>
        <v>180</v>
      </c>
      <c r="T1438" s="109">
        <f>IF(F1438="VACANTE",0,VLOOKUP(F1438,HOMO,8,0))</f>
        <v>0</v>
      </c>
      <c r="U1438" s="109">
        <f>IF(F1438="VACANTE",0,VLOOKUP(F1438,HOMO,9,0))</f>
        <v>0</v>
      </c>
      <c r="V1438" s="109">
        <f>+IF(D1438=0,0,(VLOOKUP(E1438,CATE,2,0)-L1438-SUM(M1438:U1438)))</f>
        <v>0</v>
      </c>
      <c r="W1438" s="109">
        <f>+L1438+SUM(M1438:V1438)</f>
        <v>1356.15</v>
      </c>
      <c r="X1438" s="112"/>
      <c r="Y1438" s="112"/>
      <c r="AY1438" s="271"/>
    </row>
    <row r="1439" spans="1:51" s="262" customFormat="1">
      <c r="A1439" s="179"/>
      <c r="B1439" s="108"/>
      <c r="C1439" s="106">
        <f>SUM(C1437:C1438)</f>
        <v>2</v>
      </c>
      <c r="D1439" s="106">
        <f>SUM(D1437:D1438)</f>
        <v>1</v>
      </c>
      <c r="E1439" s="106"/>
      <c r="F1439" s="106" t="s">
        <v>545</v>
      </c>
      <c r="G1439" s="239">
        <f t="shared" ref="G1439:W1439" si="1246">SUM(G1437:G1438)</f>
        <v>100</v>
      </c>
      <c r="H1439" s="239">
        <f t="shared" si="1246"/>
        <v>46.82</v>
      </c>
      <c r="I1439" s="239">
        <f t="shared" si="1246"/>
        <v>0</v>
      </c>
      <c r="J1439" s="239">
        <f t="shared" si="1246"/>
        <v>985.06</v>
      </c>
      <c r="K1439" s="239">
        <f t="shared" si="1246"/>
        <v>10</v>
      </c>
      <c r="L1439" s="239">
        <f t="shared" si="1246"/>
        <v>1141.8800000000001</v>
      </c>
      <c r="M1439" s="239">
        <f t="shared" si="1246"/>
        <v>138.36000000000001</v>
      </c>
      <c r="N1439" s="239">
        <f t="shared" si="1246"/>
        <v>200</v>
      </c>
      <c r="O1439" s="239">
        <f t="shared" si="1246"/>
        <v>210</v>
      </c>
      <c r="P1439" s="239">
        <f t="shared" si="1246"/>
        <v>188.86</v>
      </c>
      <c r="Q1439" s="239">
        <f t="shared" si="1246"/>
        <v>219.08</v>
      </c>
      <c r="R1439" s="239">
        <f t="shared" si="1246"/>
        <v>254.12</v>
      </c>
      <c r="S1439" s="239">
        <f t="shared" si="1246"/>
        <v>360</v>
      </c>
      <c r="T1439" s="239">
        <f t="shared" si="1246"/>
        <v>0</v>
      </c>
      <c r="U1439" s="239">
        <f t="shared" si="1246"/>
        <v>0</v>
      </c>
      <c r="V1439" s="239">
        <f t="shared" si="1246"/>
        <v>651.85</v>
      </c>
      <c r="W1439" s="239">
        <f t="shared" si="1246"/>
        <v>3364.15</v>
      </c>
      <c r="X1439" s="112"/>
      <c r="Y1439" s="112"/>
      <c r="AY1439" s="271"/>
    </row>
    <row r="1440" spans="1:51" s="262" customFormat="1" ht="11.25" customHeight="1">
      <c r="A1440" s="299"/>
      <c r="B1440" s="243"/>
      <c r="C1440" s="269"/>
      <c r="D1440" s="269"/>
      <c r="E1440" s="269"/>
      <c r="F1440" s="243"/>
      <c r="G1440" s="247"/>
      <c r="H1440" s="247"/>
      <c r="I1440" s="247"/>
      <c r="J1440" s="247"/>
      <c r="K1440" s="247"/>
      <c r="L1440" s="247"/>
      <c r="M1440" s="247"/>
      <c r="N1440" s="247"/>
      <c r="O1440" s="247"/>
      <c r="P1440" s="247"/>
      <c r="Q1440" s="247"/>
      <c r="R1440" s="247"/>
      <c r="S1440" s="247"/>
      <c r="T1440" s="247"/>
      <c r="U1440" s="247"/>
      <c r="V1440" s="247"/>
      <c r="W1440" s="247"/>
      <c r="X1440" s="112"/>
      <c r="Y1440" s="112"/>
      <c r="AY1440" s="271"/>
    </row>
    <row r="1441" spans="1:51" s="226" customFormat="1" ht="14.25" customHeight="1">
      <c r="A1441" s="295" t="s">
        <v>182</v>
      </c>
      <c r="B1441" s="241"/>
      <c r="C1441" s="241"/>
      <c r="D1441" s="244"/>
      <c r="E1441" s="244"/>
      <c r="F1441" s="241"/>
      <c r="G1441" s="248"/>
      <c r="H1441" s="246"/>
      <c r="I1441" s="246"/>
      <c r="J1441" s="247"/>
      <c r="K1441" s="248"/>
      <c r="L1441" s="248"/>
      <c r="M1441" s="248"/>
      <c r="N1441" s="248"/>
      <c r="O1441" s="248"/>
      <c r="P1441" s="248"/>
      <c r="Q1441" s="248"/>
      <c r="R1441" s="248"/>
      <c r="S1441" s="248"/>
      <c r="T1441" s="248"/>
      <c r="U1441" s="248"/>
      <c r="V1441" s="248"/>
      <c r="W1441" s="301"/>
      <c r="X1441" s="112"/>
      <c r="Y1441" s="112"/>
      <c r="AY1441" s="291"/>
    </row>
    <row r="1442" spans="1:51" s="262" customFormat="1">
      <c r="A1442" s="296" t="s">
        <v>236</v>
      </c>
      <c r="B1442" s="254"/>
      <c r="C1442" s="254" t="s">
        <v>153</v>
      </c>
      <c r="D1442" s="255" t="s">
        <v>538</v>
      </c>
      <c r="E1442" s="254" t="s">
        <v>22</v>
      </c>
      <c r="F1442" s="254" t="s">
        <v>154</v>
      </c>
      <c r="G1442" s="303" t="s">
        <v>503</v>
      </c>
      <c r="H1442" s="303" t="s">
        <v>505</v>
      </c>
      <c r="I1442" s="303" t="s">
        <v>535</v>
      </c>
      <c r="J1442" s="303" t="s">
        <v>507</v>
      </c>
      <c r="K1442" s="304" t="s">
        <v>509</v>
      </c>
      <c r="L1442" s="303" t="s">
        <v>511</v>
      </c>
      <c r="M1442" s="303" t="s">
        <v>514</v>
      </c>
      <c r="N1442" s="304" t="s">
        <v>669</v>
      </c>
      <c r="O1442" s="304" t="s">
        <v>603</v>
      </c>
      <c r="P1442" s="303" t="s">
        <v>518</v>
      </c>
      <c r="Q1442" s="303" t="s">
        <v>517</v>
      </c>
      <c r="R1442" s="303" t="s">
        <v>528</v>
      </c>
      <c r="S1442" s="304" t="s">
        <v>485</v>
      </c>
      <c r="T1442" s="303" t="s">
        <v>1785</v>
      </c>
      <c r="U1442" s="303" t="s">
        <v>1787</v>
      </c>
      <c r="V1442" s="303" t="s">
        <v>1788</v>
      </c>
      <c r="W1442" s="303" t="s">
        <v>532</v>
      </c>
      <c r="X1442" s="112"/>
      <c r="Y1442" s="112"/>
      <c r="AY1442" s="271"/>
    </row>
    <row r="1443" spans="1:51" s="262" customFormat="1">
      <c r="A1443" s="297" t="s">
        <v>155</v>
      </c>
      <c r="B1443" s="329"/>
      <c r="C1443" s="329" t="s">
        <v>540</v>
      </c>
      <c r="D1443" s="256" t="s">
        <v>539</v>
      </c>
      <c r="E1443" s="329" t="s">
        <v>21</v>
      </c>
      <c r="F1443" s="329"/>
      <c r="G1443" s="328" t="s">
        <v>504</v>
      </c>
      <c r="H1443" s="328" t="s">
        <v>506</v>
      </c>
      <c r="I1443" s="328" t="s">
        <v>537</v>
      </c>
      <c r="J1443" s="328" t="s">
        <v>508</v>
      </c>
      <c r="K1443" s="306" t="s">
        <v>510</v>
      </c>
      <c r="L1443" s="328"/>
      <c r="M1443" s="328"/>
      <c r="N1443" s="306" t="s">
        <v>670</v>
      </c>
      <c r="O1443" s="308" t="s">
        <v>611</v>
      </c>
      <c r="P1443" s="328" t="s">
        <v>519</v>
      </c>
      <c r="Q1443" s="328" t="s">
        <v>530</v>
      </c>
      <c r="R1443" s="328" t="s">
        <v>529</v>
      </c>
      <c r="S1443" s="308" t="s">
        <v>565</v>
      </c>
      <c r="T1443" s="328" t="s">
        <v>301</v>
      </c>
      <c r="U1443" s="309" t="s">
        <v>377</v>
      </c>
      <c r="V1443" s="309" t="s">
        <v>377</v>
      </c>
      <c r="W1443" s="328" t="s">
        <v>531</v>
      </c>
      <c r="X1443" s="112"/>
      <c r="Y1443" s="112"/>
      <c r="AY1443" s="271"/>
    </row>
    <row r="1444" spans="1:51" s="262" customFormat="1">
      <c r="A1444" s="298"/>
      <c r="B1444" s="108"/>
      <c r="C1444" s="106"/>
      <c r="D1444" s="106"/>
      <c r="E1444" s="107" t="s">
        <v>533</v>
      </c>
      <c r="F1444" s="108"/>
      <c r="G1444" s="239"/>
      <c r="H1444" s="258"/>
      <c r="I1444" s="258"/>
      <c r="J1444" s="239"/>
      <c r="K1444" s="239"/>
      <c r="L1444" s="239"/>
      <c r="M1444" s="239"/>
      <c r="N1444" s="239"/>
      <c r="O1444" s="239"/>
      <c r="P1444" s="239"/>
      <c r="Q1444" s="239"/>
      <c r="R1444" s="239"/>
      <c r="S1444" s="239"/>
      <c r="T1444" s="239"/>
      <c r="U1444" s="239"/>
      <c r="V1444" s="239"/>
      <c r="W1444" s="239"/>
      <c r="X1444" s="112"/>
      <c r="Y1444" s="112"/>
      <c r="AY1444" s="271"/>
    </row>
    <row r="1445" spans="1:51" s="262" customFormat="1">
      <c r="A1445" s="179">
        <v>1001</v>
      </c>
      <c r="B1445" s="106"/>
      <c r="C1445" s="106">
        <v>1</v>
      </c>
      <c r="D1445" s="106">
        <v>1</v>
      </c>
      <c r="E1445" s="107" t="s">
        <v>161</v>
      </c>
      <c r="F1445" s="108" t="s">
        <v>1778</v>
      </c>
      <c r="G1445" s="109">
        <f>VLOOKUP(E1445,REMU,3,0)</f>
        <v>50</v>
      </c>
      <c r="H1445" s="109">
        <f>VLOOKUP(E1445,REMU,4,0)</f>
        <v>23.41</v>
      </c>
      <c r="I1445" s="109">
        <f>VLOOKUP(E1445,REMU,8,0)</f>
        <v>0</v>
      </c>
      <c r="J1445" s="239">
        <f>VLOOKUP(E1445,REMU,7,0)</f>
        <v>492.53</v>
      </c>
      <c r="K1445" s="109">
        <f>VLOOKUP(E1445,REMU,10,0)</f>
        <v>5</v>
      </c>
      <c r="L1445" s="109">
        <f t="shared" ref="L1445" si="1247">SUM(G1445:K1445)</f>
        <v>570.94000000000005</v>
      </c>
      <c r="M1445" s="109">
        <f>VLOOKUP(E1445,REMU,12,0)</f>
        <v>69.180000000000007</v>
      </c>
      <c r="N1445" s="109">
        <f>VLOOKUP(E1445,REMU,13,0)</f>
        <v>100</v>
      </c>
      <c r="O1445" s="109">
        <f>VLOOKUP(E1445,REMU,19,0)</f>
        <v>105</v>
      </c>
      <c r="P1445" s="109">
        <f>VLOOKUP(E1445,REMU,16,0)</f>
        <v>94.43</v>
      </c>
      <c r="Q1445" s="109">
        <f>VLOOKUP(E1445,REMU,17,0)</f>
        <v>109.54</v>
      </c>
      <c r="R1445" s="109">
        <f>VLOOKUP(E1445,REMU,18,0)</f>
        <v>127.06</v>
      </c>
      <c r="S1445" s="109">
        <f t="shared" ref="S1445" si="1248">VLOOKUP(E1445,DSUP,2,FALSE)</f>
        <v>180</v>
      </c>
      <c r="T1445" s="109">
        <f>IF(F1445="VACANTE",0,VLOOKUP(F1445,HOMO,8,0))</f>
        <v>0</v>
      </c>
      <c r="U1445" s="109">
        <f>IF(F1445="VACANTE",0,VLOOKUP(F1445,HOMO,9,0))</f>
        <v>0</v>
      </c>
      <c r="V1445" s="109">
        <f>+IF(D1445=0,0,(VLOOKUP(E1445,CATE,2,0)-L1445-SUM(M1445:U1445)))</f>
        <v>651.85</v>
      </c>
      <c r="W1445" s="109">
        <f>+L1445+SUM(M1445:V1445)</f>
        <v>2008</v>
      </c>
      <c r="X1445" s="112"/>
      <c r="Y1445" s="112"/>
      <c r="AY1445" s="271"/>
    </row>
    <row r="1446" spans="1:51" s="262" customFormat="1">
      <c r="A1446" s="298"/>
      <c r="B1446" s="108"/>
      <c r="C1446" s="106">
        <f>SUM(C1445:C1445)</f>
        <v>1</v>
      </c>
      <c r="D1446" s="106">
        <f>SUM(D1445:D1445)</f>
        <v>1</v>
      </c>
      <c r="E1446" s="106"/>
      <c r="F1446" s="106" t="s">
        <v>545</v>
      </c>
      <c r="G1446" s="239">
        <f t="shared" ref="G1446:L1446" si="1249">SUM(G1445:G1445)</f>
        <v>50</v>
      </c>
      <c r="H1446" s="239">
        <f t="shared" si="1249"/>
        <v>23.41</v>
      </c>
      <c r="I1446" s="239">
        <f t="shared" si="1249"/>
        <v>0</v>
      </c>
      <c r="J1446" s="239">
        <f t="shared" si="1249"/>
        <v>492.53</v>
      </c>
      <c r="K1446" s="239">
        <f t="shared" si="1249"/>
        <v>5</v>
      </c>
      <c r="L1446" s="239">
        <f t="shared" si="1249"/>
        <v>570.94000000000005</v>
      </c>
      <c r="M1446" s="239">
        <f t="shared" ref="M1446:W1446" si="1250">SUM(M1445:M1445)</f>
        <v>69.180000000000007</v>
      </c>
      <c r="N1446" s="239">
        <f t="shared" si="1250"/>
        <v>100</v>
      </c>
      <c r="O1446" s="239">
        <f t="shared" si="1250"/>
        <v>105</v>
      </c>
      <c r="P1446" s="239">
        <f t="shared" si="1250"/>
        <v>94.43</v>
      </c>
      <c r="Q1446" s="239">
        <f t="shared" si="1250"/>
        <v>109.54</v>
      </c>
      <c r="R1446" s="239">
        <f t="shared" si="1250"/>
        <v>127.06</v>
      </c>
      <c r="S1446" s="239">
        <f t="shared" si="1250"/>
        <v>180</v>
      </c>
      <c r="T1446" s="109">
        <f>SUM(T1445:T1445)</f>
        <v>0</v>
      </c>
      <c r="U1446" s="109">
        <f>SUM(U1445:U1445)</f>
        <v>0</v>
      </c>
      <c r="V1446" s="109">
        <f>SUM(V1445:V1445)</f>
        <v>651.85</v>
      </c>
      <c r="W1446" s="239">
        <f t="shared" si="1250"/>
        <v>2008</v>
      </c>
      <c r="X1446" s="112"/>
      <c r="Y1446" s="112"/>
      <c r="AY1446" s="271"/>
    </row>
    <row r="1447" spans="1:51" s="262" customFormat="1">
      <c r="A1447" s="298" t="s">
        <v>152</v>
      </c>
      <c r="B1447" s="108"/>
      <c r="C1447" s="106">
        <f>+C1415+C1424+C1431+C1439+C1446</f>
        <v>9</v>
      </c>
      <c r="D1447" s="106">
        <f>+D1415+D1424+D1431+D1439+D1446</f>
        <v>4</v>
      </c>
      <c r="E1447" s="106"/>
      <c r="F1447" s="108"/>
      <c r="G1447" s="239">
        <f t="shared" ref="G1447:W1447" si="1251">+G1415+G1424+G1431+G1439+G1446</f>
        <v>425</v>
      </c>
      <c r="H1447" s="239">
        <f t="shared" si="1251"/>
        <v>201.65</v>
      </c>
      <c r="I1447" s="239">
        <f t="shared" si="1251"/>
        <v>0</v>
      </c>
      <c r="J1447" s="239">
        <f t="shared" si="1251"/>
        <v>4283.84</v>
      </c>
      <c r="K1447" s="239">
        <f t="shared" si="1251"/>
        <v>40</v>
      </c>
      <c r="L1447" s="239">
        <f t="shared" si="1251"/>
        <v>4950.49</v>
      </c>
      <c r="M1447" s="239">
        <f t="shared" si="1251"/>
        <v>594.14</v>
      </c>
      <c r="N1447" s="239">
        <f t="shared" si="1251"/>
        <v>900</v>
      </c>
      <c r="O1447" s="239">
        <f t="shared" si="1251"/>
        <v>870</v>
      </c>
      <c r="P1447" s="239">
        <f t="shared" si="1251"/>
        <v>819.23</v>
      </c>
      <c r="Q1447" s="239">
        <f t="shared" si="1251"/>
        <v>950.32</v>
      </c>
      <c r="R1447" s="239">
        <f t="shared" si="1251"/>
        <v>1102.32</v>
      </c>
      <c r="S1447" s="239">
        <f t="shared" si="1251"/>
        <v>1520</v>
      </c>
      <c r="T1447" s="239">
        <f t="shared" si="1251"/>
        <v>0</v>
      </c>
      <c r="U1447" s="239">
        <f t="shared" si="1251"/>
        <v>0</v>
      </c>
      <c r="V1447" s="239">
        <f t="shared" si="1251"/>
        <v>2607.4</v>
      </c>
      <c r="W1447" s="239">
        <f t="shared" si="1251"/>
        <v>14313.9</v>
      </c>
      <c r="X1447" s="112"/>
      <c r="Y1447" s="112"/>
      <c r="AY1447" s="271"/>
    </row>
    <row r="1448" spans="1:51" s="262" customFormat="1" ht="9.75" customHeight="1">
      <c r="A1448" s="295"/>
      <c r="B1448" s="241"/>
      <c r="C1448" s="241"/>
      <c r="D1448" s="241"/>
      <c r="E1448" s="241"/>
      <c r="F1448" s="241"/>
      <c r="G1448" s="248"/>
      <c r="H1448" s="311"/>
      <c r="I1448" s="311"/>
      <c r="J1448" s="247"/>
      <c r="K1448" s="273"/>
      <c r="L1448" s="273"/>
      <c r="M1448" s="273"/>
      <c r="N1448" s="273"/>
      <c r="O1448" s="273"/>
      <c r="P1448" s="273"/>
      <c r="Q1448" s="273"/>
      <c r="R1448" s="273"/>
      <c r="S1448" s="273"/>
      <c r="T1448" s="273"/>
      <c r="U1448" s="273"/>
      <c r="V1448" s="273"/>
      <c r="W1448" s="273"/>
      <c r="X1448" s="112"/>
      <c r="Y1448" s="112"/>
      <c r="AY1448" s="271"/>
    </row>
    <row r="1449" spans="1:51" s="262" customFormat="1">
      <c r="A1449" s="295"/>
      <c r="B1449" s="241"/>
      <c r="C1449" s="241"/>
      <c r="D1449" s="241"/>
      <c r="E1449" s="241"/>
      <c r="F1449" s="241"/>
      <c r="G1449" s="248"/>
      <c r="H1449" s="311"/>
      <c r="I1449" s="311"/>
      <c r="J1449" s="247"/>
      <c r="K1449" s="273"/>
      <c r="L1449" s="273"/>
      <c r="M1449" s="273"/>
      <c r="N1449" s="273"/>
      <c r="O1449" s="273"/>
      <c r="P1449" s="273"/>
      <c r="Q1449" s="273"/>
      <c r="R1449" s="273"/>
      <c r="S1449" s="273"/>
      <c r="T1449" s="273"/>
      <c r="U1449" s="273"/>
      <c r="V1449" s="273"/>
      <c r="W1449" s="273"/>
      <c r="X1449" s="112"/>
      <c r="Y1449" s="112"/>
      <c r="AY1449" s="271"/>
    </row>
    <row r="1450" spans="1:51">
      <c r="A1450" s="300"/>
      <c r="B1450" s="241"/>
      <c r="C1450" s="241"/>
      <c r="D1450" s="241"/>
      <c r="E1450" s="241"/>
      <c r="F1450" s="241"/>
      <c r="J1450" s="247"/>
      <c r="K1450" s="273"/>
      <c r="L1450" s="273"/>
      <c r="M1450" s="273"/>
      <c r="N1450" s="273"/>
      <c r="O1450" s="273"/>
      <c r="P1450" s="273"/>
      <c r="Q1450" s="273"/>
      <c r="R1450" s="273"/>
      <c r="S1450" s="273"/>
      <c r="T1450" s="273"/>
      <c r="U1450" s="273"/>
      <c r="V1450" s="273"/>
      <c r="W1450" s="273"/>
      <c r="AY1450" s="292"/>
    </row>
    <row r="1451" spans="1:51">
      <c r="A1451" s="300"/>
      <c r="B1451" s="241"/>
      <c r="C1451" s="241"/>
      <c r="D1451" s="241"/>
      <c r="E1451" s="241"/>
      <c r="F1451" s="241"/>
      <c r="J1451" s="247"/>
      <c r="K1451" s="273"/>
      <c r="L1451" s="273"/>
      <c r="M1451" s="273"/>
      <c r="N1451" s="273"/>
      <c r="O1451" s="273"/>
      <c r="P1451" s="273"/>
      <c r="Q1451" s="273"/>
      <c r="R1451" s="273"/>
      <c r="S1451" s="273"/>
      <c r="T1451" s="273"/>
      <c r="U1451" s="273"/>
      <c r="V1451" s="273"/>
      <c r="W1451" s="273"/>
      <c r="AY1451" s="292"/>
    </row>
    <row r="1452" spans="1:51">
      <c r="A1452" s="300"/>
      <c r="B1452" s="241"/>
      <c r="C1452" s="241"/>
      <c r="D1452" s="241"/>
      <c r="E1452" s="241"/>
      <c r="F1452" s="241"/>
      <c r="J1452" s="247"/>
      <c r="K1452" s="273"/>
      <c r="L1452" s="273"/>
      <c r="M1452" s="273"/>
      <c r="N1452" s="273"/>
      <c r="O1452" s="273"/>
      <c r="P1452" s="273"/>
      <c r="Q1452" s="273"/>
      <c r="R1452" s="273"/>
      <c r="S1452" s="273"/>
      <c r="T1452" s="273"/>
      <c r="U1452" s="273"/>
      <c r="V1452" s="273"/>
      <c r="W1452" s="273"/>
      <c r="AY1452" s="292"/>
    </row>
    <row r="1453" spans="1:51">
      <c r="A1453" s="300"/>
      <c r="B1453" s="241"/>
      <c r="C1453" s="241"/>
      <c r="D1453" s="241"/>
      <c r="E1453" s="241"/>
      <c r="F1453" s="241"/>
      <c r="J1453" s="247"/>
      <c r="K1453" s="273"/>
      <c r="L1453" s="273"/>
      <c r="M1453" s="273"/>
      <c r="N1453" s="273"/>
      <c r="O1453" s="273"/>
      <c r="P1453" s="273"/>
      <c r="Q1453" s="273"/>
      <c r="R1453" s="273"/>
      <c r="S1453" s="273"/>
      <c r="T1453" s="273"/>
      <c r="U1453" s="273"/>
      <c r="V1453" s="273"/>
      <c r="W1453" s="273"/>
      <c r="AY1453" s="292"/>
    </row>
    <row r="1454" spans="1:51">
      <c r="A1454" s="300"/>
      <c r="B1454" s="241"/>
      <c r="C1454" s="241"/>
      <c r="D1454" s="241"/>
      <c r="E1454" s="241"/>
      <c r="F1454" s="241"/>
      <c r="J1454" s="247"/>
      <c r="K1454" s="273"/>
      <c r="L1454" s="273"/>
      <c r="M1454" s="273"/>
      <c r="N1454" s="273"/>
      <c r="O1454" s="273"/>
      <c r="P1454" s="273"/>
      <c r="Q1454" s="273"/>
      <c r="R1454" s="273"/>
      <c r="S1454" s="273"/>
      <c r="T1454" s="273"/>
      <c r="U1454" s="273"/>
      <c r="V1454" s="273"/>
      <c r="W1454" s="273"/>
      <c r="AY1454" s="292"/>
    </row>
    <row r="1455" spans="1:51">
      <c r="A1455" s="300"/>
      <c r="B1455" s="241"/>
      <c r="C1455" s="241"/>
      <c r="D1455" s="241"/>
      <c r="E1455" s="241"/>
      <c r="F1455" s="241"/>
      <c r="J1455" s="247"/>
      <c r="K1455" s="273"/>
      <c r="L1455" s="273"/>
      <c r="M1455" s="273"/>
      <c r="N1455" s="273"/>
      <c r="O1455" s="273"/>
      <c r="P1455" s="273"/>
      <c r="Q1455" s="273"/>
      <c r="R1455" s="273"/>
      <c r="S1455" s="273"/>
      <c r="T1455" s="273"/>
      <c r="U1455" s="273"/>
      <c r="V1455" s="273"/>
      <c r="W1455" s="273"/>
      <c r="AY1455" s="292"/>
    </row>
    <row r="1456" spans="1:51">
      <c r="A1456" s="300"/>
      <c r="B1456" s="241"/>
      <c r="C1456" s="241"/>
      <c r="D1456" s="241"/>
      <c r="E1456" s="241"/>
      <c r="F1456" s="241"/>
      <c r="J1456" s="247"/>
      <c r="K1456" s="273"/>
      <c r="L1456" s="273"/>
      <c r="M1456" s="273"/>
      <c r="N1456" s="273"/>
      <c r="O1456" s="273"/>
      <c r="P1456" s="273"/>
      <c r="Q1456" s="273"/>
      <c r="R1456" s="273"/>
      <c r="S1456" s="273"/>
      <c r="T1456" s="273"/>
      <c r="U1456" s="273"/>
      <c r="V1456" s="273"/>
      <c r="W1456" s="273"/>
      <c r="AY1456" s="292"/>
    </row>
    <row r="1457" spans="1:51">
      <c r="A1457" s="300"/>
      <c r="B1457" s="241"/>
      <c r="C1457" s="241"/>
      <c r="D1457" s="241"/>
      <c r="E1457" s="241"/>
      <c r="F1457" s="241"/>
      <c r="J1457" s="247"/>
      <c r="K1457" s="273"/>
      <c r="L1457" s="273"/>
      <c r="M1457" s="273"/>
      <c r="N1457" s="273"/>
      <c r="O1457" s="273"/>
      <c r="P1457" s="273"/>
      <c r="Q1457" s="273"/>
      <c r="R1457" s="273"/>
      <c r="S1457" s="273"/>
      <c r="T1457" s="273"/>
      <c r="U1457" s="273"/>
      <c r="V1457" s="273"/>
      <c r="W1457" s="273"/>
      <c r="AY1457" s="292"/>
    </row>
    <row r="1458" spans="1:51">
      <c r="A1458" s="300"/>
      <c r="B1458" s="241"/>
      <c r="C1458" s="241"/>
      <c r="D1458" s="241"/>
      <c r="E1458" s="241"/>
      <c r="F1458" s="241"/>
      <c r="J1458" s="247"/>
      <c r="K1458" s="273"/>
      <c r="L1458" s="273"/>
      <c r="M1458" s="273"/>
      <c r="N1458" s="273"/>
      <c r="O1458" s="273"/>
      <c r="P1458" s="273"/>
      <c r="Q1458" s="273"/>
      <c r="R1458" s="273"/>
      <c r="S1458" s="273"/>
      <c r="T1458" s="273"/>
      <c r="U1458" s="273"/>
      <c r="V1458" s="273"/>
      <c r="W1458" s="273"/>
      <c r="AY1458" s="292"/>
    </row>
    <row r="1459" spans="1:51">
      <c r="A1459" s="300"/>
      <c r="B1459" s="241"/>
      <c r="C1459" s="241"/>
      <c r="D1459" s="241"/>
      <c r="E1459" s="241"/>
      <c r="F1459" s="241"/>
      <c r="J1459" s="247"/>
      <c r="K1459" s="273"/>
      <c r="L1459" s="273"/>
      <c r="M1459" s="273"/>
      <c r="N1459" s="273"/>
      <c r="O1459" s="273"/>
      <c r="P1459" s="273"/>
      <c r="Q1459" s="273"/>
      <c r="R1459" s="273"/>
      <c r="S1459" s="273"/>
      <c r="T1459" s="273"/>
      <c r="U1459" s="273"/>
      <c r="V1459" s="273"/>
      <c r="W1459" s="273"/>
      <c r="AY1459" s="292"/>
    </row>
    <row r="1460" spans="1:51">
      <c r="A1460" s="300"/>
      <c r="B1460" s="241"/>
      <c r="C1460" s="241"/>
      <c r="D1460" s="241"/>
      <c r="E1460" s="241"/>
      <c r="F1460" s="241"/>
      <c r="J1460" s="247"/>
      <c r="K1460" s="273"/>
      <c r="L1460" s="273"/>
      <c r="M1460" s="273"/>
      <c r="N1460" s="273"/>
      <c r="O1460" s="273"/>
      <c r="P1460" s="273"/>
      <c r="Q1460" s="273"/>
      <c r="R1460" s="273"/>
      <c r="S1460" s="273"/>
      <c r="T1460" s="273"/>
      <c r="U1460" s="273"/>
      <c r="V1460" s="273"/>
      <c r="W1460" s="273"/>
      <c r="AY1460" s="292"/>
    </row>
    <row r="1461" spans="1:51">
      <c r="A1461" s="300"/>
      <c r="B1461" s="241"/>
      <c r="C1461" s="241"/>
      <c r="D1461" s="241"/>
      <c r="E1461" s="241"/>
      <c r="F1461" s="241"/>
      <c r="J1461" s="247"/>
      <c r="K1461" s="273"/>
      <c r="L1461" s="273"/>
      <c r="M1461" s="273"/>
      <c r="N1461" s="273"/>
      <c r="O1461" s="273"/>
      <c r="P1461" s="273"/>
      <c r="Q1461" s="273"/>
      <c r="R1461" s="273"/>
      <c r="S1461" s="273"/>
      <c r="T1461" s="273"/>
      <c r="U1461" s="273"/>
      <c r="V1461" s="273"/>
      <c r="W1461" s="273"/>
      <c r="AY1461" s="292"/>
    </row>
    <row r="1462" spans="1:51">
      <c r="A1462" s="300"/>
      <c r="B1462" s="241"/>
      <c r="C1462" s="241"/>
      <c r="D1462" s="241"/>
      <c r="E1462" s="241"/>
      <c r="F1462" s="241"/>
      <c r="J1462" s="247"/>
      <c r="K1462" s="273"/>
      <c r="L1462" s="273"/>
      <c r="M1462" s="273"/>
      <c r="N1462" s="273"/>
      <c r="O1462" s="273"/>
      <c r="P1462" s="273"/>
      <c r="Q1462" s="273"/>
      <c r="R1462" s="273"/>
      <c r="S1462" s="273"/>
      <c r="T1462" s="273"/>
      <c r="U1462" s="273"/>
      <c r="V1462" s="273"/>
      <c r="W1462" s="273"/>
      <c r="AY1462" s="292"/>
    </row>
    <row r="1463" spans="1:51">
      <c r="A1463" s="300"/>
      <c r="B1463" s="241"/>
      <c r="C1463" s="241"/>
      <c r="D1463" s="241"/>
      <c r="E1463" s="241"/>
      <c r="F1463" s="241"/>
      <c r="J1463" s="247"/>
      <c r="K1463" s="273"/>
      <c r="L1463" s="273"/>
      <c r="M1463" s="273"/>
      <c r="N1463" s="273"/>
      <c r="O1463" s="273"/>
      <c r="P1463" s="273"/>
      <c r="Q1463" s="273"/>
      <c r="R1463" s="273"/>
      <c r="S1463" s="273"/>
      <c r="T1463" s="273"/>
      <c r="U1463" s="273"/>
      <c r="V1463" s="273"/>
      <c r="W1463" s="273"/>
      <c r="AY1463" s="292"/>
    </row>
    <row r="1464" spans="1:51">
      <c r="A1464" s="300"/>
      <c r="B1464" s="241"/>
      <c r="C1464" s="241"/>
      <c r="D1464" s="241"/>
      <c r="E1464" s="241"/>
      <c r="F1464" s="241"/>
      <c r="J1464" s="247"/>
      <c r="K1464" s="273"/>
      <c r="L1464" s="273"/>
      <c r="M1464" s="273"/>
      <c r="N1464" s="273"/>
      <c r="O1464" s="273"/>
      <c r="P1464" s="273"/>
      <c r="Q1464" s="273"/>
      <c r="R1464" s="273"/>
      <c r="S1464" s="273"/>
      <c r="T1464" s="273"/>
      <c r="U1464" s="273"/>
      <c r="V1464" s="273"/>
      <c r="W1464" s="273"/>
      <c r="AY1464" s="292"/>
    </row>
    <row r="1465" spans="1:51">
      <c r="A1465" s="300"/>
      <c r="B1465" s="241"/>
      <c r="C1465" s="241"/>
      <c r="D1465" s="241"/>
      <c r="E1465" s="241"/>
      <c r="F1465" s="241"/>
      <c r="J1465" s="247"/>
      <c r="K1465" s="273"/>
      <c r="L1465" s="273"/>
      <c r="M1465" s="273"/>
      <c r="N1465" s="273"/>
      <c r="O1465" s="273"/>
      <c r="P1465" s="273"/>
      <c r="Q1465" s="273"/>
      <c r="R1465" s="273"/>
      <c r="S1465" s="273"/>
      <c r="T1465" s="273"/>
      <c r="U1465" s="273"/>
      <c r="V1465" s="273"/>
      <c r="W1465" s="273"/>
      <c r="AY1465" s="292"/>
    </row>
    <row r="1466" spans="1:51">
      <c r="A1466" s="300"/>
      <c r="B1466" s="241"/>
      <c r="C1466" s="241"/>
      <c r="D1466" s="241"/>
      <c r="E1466" s="241"/>
      <c r="F1466" s="241"/>
      <c r="J1466" s="247"/>
      <c r="K1466" s="273"/>
      <c r="L1466" s="273"/>
      <c r="M1466" s="273"/>
      <c r="N1466" s="273"/>
      <c r="O1466" s="273"/>
      <c r="P1466" s="273"/>
      <c r="Q1466" s="273"/>
      <c r="R1466" s="273"/>
      <c r="S1466" s="273"/>
      <c r="T1466" s="273"/>
      <c r="U1466" s="273"/>
      <c r="V1466" s="273"/>
      <c r="W1466" s="273"/>
      <c r="AY1466" s="292"/>
    </row>
    <row r="1467" spans="1:51">
      <c r="A1467" s="300"/>
      <c r="B1467" s="241"/>
      <c r="C1467" s="241"/>
      <c r="D1467" s="241"/>
      <c r="E1467" s="241"/>
      <c r="F1467" s="241"/>
      <c r="J1467" s="247"/>
      <c r="K1467" s="273"/>
      <c r="L1467" s="273"/>
      <c r="M1467" s="273"/>
      <c r="N1467" s="273"/>
      <c r="O1467" s="273"/>
      <c r="P1467" s="273"/>
      <c r="Q1467" s="273"/>
      <c r="R1467" s="273"/>
      <c r="S1467" s="273"/>
      <c r="T1467" s="273"/>
      <c r="U1467" s="273"/>
      <c r="V1467" s="273"/>
      <c r="W1467" s="273"/>
      <c r="AY1467" s="292"/>
    </row>
    <row r="1468" spans="1:51">
      <c r="A1468" s="300"/>
      <c r="B1468" s="241"/>
      <c r="C1468" s="241"/>
      <c r="D1468" s="241"/>
      <c r="E1468" s="241"/>
      <c r="F1468" s="241"/>
      <c r="J1468" s="247"/>
      <c r="K1468" s="273"/>
      <c r="L1468" s="273"/>
      <c r="M1468" s="273"/>
      <c r="N1468" s="273"/>
      <c r="O1468" s="273"/>
      <c r="P1468" s="273"/>
      <c r="Q1468" s="273"/>
      <c r="R1468" s="273"/>
      <c r="S1468" s="273"/>
      <c r="T1468" s="273"/>
      <c r="U1468" s="273"/>
      <c r="V1468" s="273"/>
      <c r="W1468" s="273"/>
      <c r="AY1468" s="292"/>
    </row>
    <row r="1469" spans="1:51">
      <c r="A1469" s="300"/>
      <c r="B1469" s="241"/>
      <c r="C1469" s="241"/>
      <c r="D1469" s="241"/>
      <c r="E1469" s="241"/>
      <c r="F1469" s="241"/>
      <c r="J1469" s="247"/>
      <c r="K1469" s="273"/>
      <c r="L1469" s="273"/>
      <c r="M1469" s="273"/>
      <c r="N1469" s="273"/>
      <c r="O1469" s="273"/>
      <c r="P1469" s="273"/>
      <c r="Q1469" s="273"/>
      <c r="R1469" s="273"/>
      <c r="S1469" s="273"/>
      <c r="T1469" s="273"/>
      <c r="U1469" s="273"/>
      <c r="V1469" s="273"/>
      <c r="W1469" s="273"/>
      <c r="AY1469" s="292"/>
    </row>
    <row r="1470" spans="1:51">
      <c r="A1470" s="300"/>
      <c r="B1470" s="241"/>
      <c r="C1470" s="241"/>
      <c r="D1470" s="241"/>
      <c r="E1470" s="241"/>
      <c r="F1470" s="241"/>
      <c r="J1470" s="247"/>
      <c r="K1470" s="273"/>
      <c r="L1470" s="273"/>
      <c r="M1470" s="273"/>
      <c r="N1470" s="273"/>
      <c r="O1470" s="273"/>
      <c r="P1470" s="273"/>
      <c r="Q1470" s="273"/>
      <c r="R1470" s="273"/>
      <c r="S1470" s="273"/>
      <c r="T1470" s="273"/>
      <c r="U1470" s="273"/>
      <c r="V1470" s="273"/>
      <c r="W1470" s="273"/>
      <c r="AY1470" s="292"/>
    </row>
    <row r="1471" spans="1:51">
      <c r="A1471" s="300"/>
      <c r="B1471" s="241"/>
      <c r="C1471" s="241"/>
      <c r="D1471" s="241"/>
      <c r="E1471" s="241"/>
      <c r="F1471" s="241"/>
      <c r="J1471" s="247"/>
      <c r="K1471" s="273"/>
      <c r="L1471" s="273"/>
      <c r="M1471" s="273"/>
      <c r="N1471" s="273"/>
      <c r="O1471" s="273"/>
      <c r="P1471" s="273"/>
      <c r="Q1471" s="273"/>
      <c r="R1471" s="273"/>
      <c r="S1471" s="273"/>
      <c r="T1471" s="273"/>
      <c r="U1471" s="273"/>
      <c r="V1471" s="273"/>
      <c r="W1471" s="273"/>
      <c r="AY1471" s="292"/>
    </row>
    <row r="1472" spans="1:51">
      <c r="A1472" s="300"/>
      <c r="B1472" s="241"/>
      <c r="C1472" s="241"/>
      <c r="D1472" s="241"/>
      <c r="E1472" s="241"/>
      <c r="F1472" s="241"/>
      <c r="J1472" s="247"/>
      <c r="K1472" s="273"/>
      <c r="L1472" s="273"/>
      <c r="M1472" s="273"/>
      <c r="N1472" s="273"/>
      <c r="O1472" s="273"/>
      <c r="P1472" s="273"/>
      <c r="Q1472" s="273"/>
      <c r="R1472" s="273"/>
      <c r="S1472" s="273"/>
      <c r="T1472" s="273"/>
      <c r="U1472" s="273"/>
      <c r="V1472" s="273"/>
      <c r="W1472" s="273"/>
      <c r="AY1472" s="292"/>
    </row>
    <row r="1473" spans="1:51">
      <c r="A1473" s="300"/>
      <c r="B1473" s="241"/>
      <c r="C1473" s="241"/>
      <c r="D1473" s="241"/>
      <c r="E1473" s="241"/>
      <c r="F1473" s="241"/>
      <c r="J1473" s="247"/>
      <c r="K1473" s="273"/>
      <c r="L1473" s="273"/>
      <c r="M1473" s="273"/>
      <c r="N1473" s="273"/>
      <c r="O1473" s="273"/>
      <c r="P1473" s="273"/>
      <c r="Q1473" s="273"/>
      <c r="R1473" s="273"/>
      <c r="S1473" s="273"/>
      <c r="T1473" s="273"/>
      <c r="U1473" s="273"/>
      <c r="V1473" s="273"/>
      <c r="W1473" s="273"/>
      <c r="AY1473" s="292"/>
    </row>
    <row r="1474" spans="1:51">
      <c r="A1474" s="300"/>
      <c r="B1474" s="241"/>
      <c r="C1474" s="241"/>
      <c r="D1474" s="241"/>
      <c r="E1474" s="241"/>
      <c r="F1474" s="241"/>
      <c r="J1474" s="247"/>
      <c r="K1474" s="273"/>
      <c r="L1474" s="273"/>
      <c r="M1474" s="273"/>
      <c r="N1474" s="273"/>
      <c r="O1474" s="273"/>
      <c r="P1474" s="273"/>
      <c r="Q1474" s="273"/>
      <c r="R1474" s="273"/>
      <c r="S1474" s="273"/>
      <c r="T1474" s="273"/>
      <c r="U1474" s="273"/>
      <c r="V1474" s="273"/>
      <c r="W1474" s="273"/>
      <c r="AY1474" s="292"/>
    </row>
    <row r="1475" spans="1:51">
      <c r="A1475" s="300"/>
      <c r="B1475" s="241"/>
      <c r="C1475" s="241"/>
      <c r="D1475" s="241"/>
      <c r="E1475" s="241"/>
      <c r="F1475" s="241"/>
      <c r="J1475" s="247"/>
      <c r="K1475" s="273"/>
      <c r="L1475" s="273"/>
      <c r="M1475" s="273"/>
      <c r="N1475" s="273"/>
      <c r="O1475" s="273"/>
      <c r="P1475" s="273"/>
      <c r="Q1475" s="273"/>
      <c r="R1475" s="273"/>
      <c r="S1475" s="273"/>
      <c r="T1475" s="273"/>
      <c r="U1475" s="273"/>
      <c r="V1475" s="273"/>
      <c r="W1475" s="273"/>
      <c r="AY1475" s="292"/>
    </row>
    <row r="1476" spans="1:51">
      <c r="A1476" s="300"/>
      <c r="B1476" s="241"/>
      <c r="C1476" s="241"/>
      <c r="D1476" s="241"/>
      <c r="E1476" s="241"/>
      <c r="F1476" s="241"/>
      <c r="J1476" s="247"/>
      <c r="K1476" s="273"/>
      <c r="L1476" s="273"/>
      <c r="M1476" s="273"/>
      <c r="N1476" s="273"/>
      <c r="O1476" s="273"/>
      <c r="P1476" s="273"/>
      <c r="Q1476" s="273"/>
      <c r="R1476" s="273"/>
      <c r="S1476" s="273"/>
      <c r="T1476" s="273"/>
      <c r="U1476" s="273"/>
      <c r="V1476" s="273"/>
      <c r="W1476" s="273"/>
      <c r="AY1476" s="292"/>
    </row>
    <row r="1477" spans="1:51">
      <c r="A1477" s="300"/>
      <c r="B1477" s="241"/>
      <c r="C1477" s="241"/>
      <c r="D1477" s="241"/>
      <c r="E1477" s="241"/>
      <c r="F1477" s="241"/>
      <c r="J1477" s="247"/>
      <c r="K1477" s="273"/>
      <c r="L1477" s="273"/>
      <c r="M1477" s="273"/>
      <c r="N1477" s="273"/>
      <c r="O1477" s="273"/>
      <c r="P1477" s="273"/>
      <c r="Q1477" s="273"/>
      <c r="R1477" s="273"/>
      <c r="S1477" s="273"/>
      <c r="T1477" s="273"/>
      <c r="U1477" s="273"/>
      <c r="V1477" s="273"/>
      <c r="W1477" s="273"/>
      <c r="AY1477" s="292"/>
    </row>
    <row r="1478" spans="1:51">
      <c r="A1478" s="300"/>
      <c r="B1478" s="241"/>
      <c r="C1478" s="241"/>
      <c r="D1478" s="241"/>
      <c r="E1478" s="241"/>
      <c r="F1478" s="241"/>
      <c r="J1478" s="247"/>
      <c r="K1478" s="273"/>
      <c r="L1478" s="273"/>
      <c r="M1478" s="273"/>
      <c r="N1478" s="273"/>
      <c r="O1478" s="273"/>
      <c r="P1478" s="273"/>
      <c r="Q1478" s="273"/>
      <c r="R1478" s="273"/>
      <c r="S1478" s="273"/>
      <c r="T1478" s="273"/>
      <c r="U1478" s="273"/>
      <c r="V1478" s="273"/>
      <c r="W1478" s="273"/>
      <c r="AY1478" s="292"/>
    </row>
    <row r="1479" spans="1:51">
      <c r="A1479" s="300"/>
      <c r="B1479" s="241"/>
      <c r="C1479" s="241"/>
      <c r="D1479" s="241"/>
      <c r="E1479" s="241"/>
      <c r="F1479" s="241"/>
      <c r="J1479" s="247"/>
      <c r="K1479" s="273"/>
      <c r="L1479" s="273"/>
      <c r="M1479" s="273"/>
      <c r="N1479" s="273"/>
      <c r="O1479" s="273"/>
      <c r="P1479" s="273"/>
      <c r="Q1479" s="273"/>
      <c r="R1479" s="273"/>
      <c r="S1479" s="273"/>
      <c r="T1479" s="273"/>
      <c r="U1479" s="273"/>
      <c r="V1479" s="273"/>
      <c r="W1479" s="273"/>
      <c r="AY1479" s="292"/>
    </row>
    <row r="1480" spans="1:51">
      <c r="A1480" s="300"/>
      <c r="B1480" s="241"/>
      <c r="C1480" s="241"/>
      <c r="D1480" s="241"/>
      <c r="E1480" s="241"/>
      <c r="F1480" s="241"/>
      <c r="J1480" s="247"/>
      <c r="K1480" s="273"/>
      <c r="L1480" s="273"/>
      <c r="M1480" s="273"/>
      <c r="N1480" s="273"/>
      <c r="O1480" s="273"/>
      <c r="P1480" s="273"/>
      <c r="Q1480" s="273"/>
      <c r="R1480" s="273"/>
      <c r="S1480" s="273"/>
      <c r="T1480" s="273"/>
      <c r="U1480" s="273"/>
      <c r="V1480" s="273"/>
      <c r="W1480" s="273"/>
      <c r="AY1480" s="292"/>
    </row>
    <row r="1481" spans="1:51">
      <c r="A1481" s="300"/>
      <c r="B1481" s="241"/>
      <c r="C1481" s="241"/>
      <c r="D1481" s="241"/>
      <c r="E1481" s="241"/>
      <c r="F1481" s="241"/>
      <c r="J1481" s="247"/>
      <c r="K1481" s="273"/>
      <c r="L1481" s="273"/>
      <c r="M1481" s="273"/>
      <c r="N1481" s="273"/>
      <c r="O1481" s="273"/>
      <c r="P1481" s="273"/>
      <c r="Q1481" s="273"/>
      <c r="R1481" s="273"/>
      <c r="S1481" s="273"/>
      <c r="T1481" s="273"/>
      <c r="U1481" s="273"/>
      <c r="V1481" s="273"/>
      <c r="W1481" s="273"/>
      <c r="AY1481" s="292"/>
    </row>
    <row r="1482" spans="1:51">
      <c r="A1482" s="300"/>
      <c r="B1482" s="241"/>
      <c r="C1482" s="241"/>
      <c r="D1482" s="241"/>
      <c r="E1482" s="241"/>
      <c r="F1482" s="241"/>
      <c r="J1482" s="247"/>
      <c r="K1482" s="273"/>
      <c r="L1482" s="273"/>
      <c r="M1482" s="273"/>
      <c r="N1482" s="273"/>
      <c r="O1482" s="273"/>
      <c r="P1482" s="273"/>
      <c r="Q1482" s="273"/>
      <c r="R1482" s="273"/>
      <c r="S1482" s="273"/>
      <c r="T1482" s="273"/>
      <c r="U1482" s="273"/>
      <c r="V1482" s="273"/>
      <c r="W1482" s="273"/>
      <c r="AY1482" s="292"/>
    </row>
    <row r="1483" spans="1:51">
      <c r="A1483" s="300"/>
      <c r="B1483" s="241"/>
      <c r="C1483" s="241"/>
      <c r="D1483" s="241"/>
      <c r="E1483" s="241"/>
      <c r="F1483" s="241"/>
      <c r="J1483" s="247"/>
      <c r="K1483" s="273"/>
      <c r="L1483" s="273"/>
      <c r="M1483" s="273"/>
      <c r="N1483" s="273"/>
      <c r="O1483" s="273"/>
      <c r="P1483" s="273"/>
      <c r="Q1483" s="273"/>
      <c r="R1483" s="273"/>
      <c r="S1483" s="273"/>
      <c r="T1483" s="273"/>
      <c r="U1483" s="273"/>
      <c r="V1483" s="273"/>
      <c r="W1483" s="273"/>
      <c r="AY1483" s="292"/>
    </row>
    <row r="1484" spans="1:51">
      <c r="A1484" s="300"/>
      <c r="B1484" s="241"/>
      <c r="C1484" s="241"/>
      <c r="D1484" s="241"/>
      <c r="E1484" s="241"/>
      <c r="F1484" s="241"/>
      <c r="J1484" s="247"/>
      <c r="K1484" s="273"/>
      <c r="L1484" s="273"/>
      <c r="M1484" s="273"/>
      <c r="N1484" s="273"/>
      <c r="O1484" s="273"/>
      <c r="P1484" s="273"/>
      <c r="Q1484" s="273"/>
      <c r="R1484" s="273"/>
      <c r="S1484" s="273"/>
      <c r="T1484" s="273"/>
      <c r="U1484" s="273"/>
      <c r="V1484" s="273"/>
      <c r="W1484" s="273"/>
      <c r="AY1484" s="292"/>
    </row>
    <row r="1485" spans="1:51">
      <c r="A1485" s="300"/>
      <c r="B1485" s="241"/>
      <c r="C1485" s="241"/>
      <c r="D1485" s="241"/>
      <c r="E1485" s="241"/>
      <c r="F1485" s="241"/>
      <c r="J1485" s="247"/>
      <c r="K1485" s="273"/>
      <c r="L1485" s="273"/>
      <c r="M1485" s="273"/>
      <c r="N1485" s="273"/>
      <c r="O1485" s="273"/>
      <c r="P1485" s="273"/>
      <c r="Q1485" s="273"/>
      <c r="R1485" s="273"/>
      <c r="S1485" s="273"/>
      <c r="T1485" s="273"/>
      <c r="U1485" s="273"/>
      <c r="V1485" s="273"/>
      <c r="W1485" s="273"/>
      <c r="AY1485" s="292"/>
    </row>
    <row r="1486" spans="1:51">
      <c r="A1486" s="300"/>
      <c r="B1486" s="241"/>
      <c r="C1486" s="241"/>
      <c r="D1486" s="241"/>
      <c r="E1486" s="241"/>
      <c r="F1486" s="241"/>
      <c r="J1486" s="247"/>
      <c r="K1486" s="273"/>
      <c r="L1486" s="273"/>
      <c r="M1486" s="273"/>
      <c r="N1486" s="273"/>
      <c r="O1486" s="273"/>
      <c r="P1486" s="273"/>
      <c r="Q1486" s="273"/>
      <c r="R1486" s="273"/>
      <c r="S1486" s="273"/>
      <c r="T1486" s="273"/>
      <c r="U1486" s="273"/>
      <c r="V1486" s="273"/>
      <c r="W1486" s="273"/>
      <c r="AY1486" s="292"/>
    </row>
    <row r="1487" spans="1:51">
      <c r="A1487" s="300"/>
      <c r="B1487" s="241"/>
      <c r="C1487" s="241"/>
      <c r="D1487" s="241"/>
      <c r="E1487" s="241"/>
      <c r="F1487" s="241"/>
      <c r="J1487" s="247"/>
      <c r="K1487" s="273"/>
      <c r="L1487" s="273"/>
      <c r="M1487" s="273"/>
      <c r="N1487" s="273"/>
      <c r="O1487" s="273"/>
      <c r="P1487" s="273"/>
      <c r="Q1487" s="273"/>
      <c r="R1487" s="273"/>
      <c r="S1487" s="273"/>
      <c r="T1487" s="273"/>
      <c r="U1487" s="273"/>
      <c r="V1487" s="273"/>
      <c r="W1487" s="273"/>
      <c r="AY1487" s="292"/>
    </row>
    <row r="1488" spans="1:51">
      <c r="A1488" s="300"/>
      <c r="B1488" s="241"/>
      <c r="C1488" s="241"/>
      <c r="D1488" s="241"/>
      <c r="E1488" s="241"/>
      <c r="F1488" s="241"/>
      <c r="J1488" s="247"/>
      <c r="K1488" s="273"/>
      <c r="L1488" s="273"/>
      <c r="M1488" s="273"/>
      <c r="N1488" s="273"/>
      <c r="O1488" s="273"/>
      <c r="P1488" s="273"/>
      <c r="Q1488" s="273"/>
      <c r="R1488" s="273"/>
      <c r="S1488" s="273"/>
      <c r="T1488" s="273"/>
      <c r="U1488" s="273"/>
      <c r="V1488" s="273"/>
      <c r="W1488" s="273"/>
      <c r="AY1488" s="292"/>
    </row>
    <row r="1489" spans="1:51">
      <c r="A1489" s="300"/>
      <c r="B1489" s="241"/>
      <c r="C1489" s="241"/>
      <c r="D1489" s="241"/>
      <c r="E1489" s="241"/>
      <c r="F1489" s="241"/>
      <c r="J1489" s="247"/>
      <c r="K1489" s="273"/>
      <c r="L1489" s="273"/>
      <c r="M1489" s="273"/>
      <c r="N1489" s="273"/>
      <c r="O1489" s="273"/>
      <c r="P1489" s="273"/>
      <c r="Q1489" s="273"/>
      <c r="R1489" s="273"/>
      <c r="S1489" s="273"/>
      <c r="T1489" s="273"/>
      <c r="U1489" s="273"/>
      <c r="V1489" s="273"/>
      <c r="W1489" s="273"/>
      <c r="AY1489" s="292"/>
    </row>
    <row r="1490" spans="1:51">
      <c r="A1490" s="300"/>
      <c r="B1490" s="241"/>
      <c r="C1490" s="241"/>
      <c r="D1490" s="241"/>
      <c r="E1490" s="241"/>
      <c r="F1490" s="241"/>
      <c r="J1490" s="247"/>
      <c r="K1490" s="273"/>
      <c r="L1490" s="273"/>
      <c r="M1490" s="273"/>
      <c r="N1490" s="273"/>
      <c r="O1490" s="273"/>
      <c r="P1490" s="273"/>
      <c r="Q1490" s="273"/>
      <c r="R1490" s="273"/>
      <c r="S1490" s="273"/>
      <c r="T1490" s="273"/>
      <c r="U1490" s="273"/>
      <c r="V1490" s="273"/>
      <c r="W1490" s="273"/>
      <c r="AY1490" s="292"/>
    </row>
    <row r="1491" spans="1:51">
      <c r="A1491" s="300"/>
      <c r="B1491" s="241"/>
      <c r="C1491" s="241"/>
      <c r="D1491" s="241"/>
      <c r="E1491" s="241"/>
      <c r="F1491" s="241"/>
      <c r="J1491" s="247"/>
      <c r="K1491" s="273"/>
      <c r="L1491" s="273"/>
      <c r="M1491" s="273"/>
      <c r="N1491" s="273"/>
      <c r="O1491" s="273"/>
      <c r="P1491" s="273"/>
      <c r="Q1491" s="273"/>
      <c r="R1491" s="273"/>
      <c r="S1491" s="273"/>
      <c r="T1491" s="273"/>
      <c r="U1491" s="273"/>
      <c r="V1491" s="273"/>
      <c r="W1491" s="273"/>
      <c r="AY1491" s="292"/>
    </row>
    <row r="1492" spans="1:51">
      <c r="A1492" s="300"/>
      <c r="B1492" s="241"/>
      <c r="C1492" s="241"/>
      <c r="D1492" s="241"/>
      <c r="E1492" s="241"/>
      <c r="F1492" s="241"/>
      <c r="J1492" s="247"/>
      <c r="K1492" s="273"/>
      <c r="L1492" s="273"/>
      <c r="M1492" s="273"/>
      <c r="N1492" s="273"/>
      <c r="O1492" s="273"/>
      <c r="P1492" s="273"/>
      <c r="Q1492" s="273"/>
      <c r="R1492" s="273"/>
      <c r="S1492" s="273"/>
      <c r="T1492" s="273"/>
      <c r="U1492" s="273"/>
      <c r="V1492" s="273"/>
      <c r="W1492" s="273"/>
      <c r="AY1492" s="292"/>
    </row>
    <row r="1493" spans="1:51">
      <c r="A1493" s="300"/>
      <c r="B1493" s="241"/>
      <c r="C1493" s="241"/>
      <c r="D1493" s="241"/>
      <c r="E1493" s="241"/>
      <c r="F1493" s="241"/>
      <c r="J1493" s="247"/>
      <c r="K1493" s="273"/>
      <c r="L1493" s="273"/>
      <c r="M1493" s="273"/>
      <c r="N1493" s="273"/>
      <c r="O1493" s="273"/>
      <c r="P1493" s="273"/>
      <c r="Q1493" s="273"/>
      <c r="R1493" s="273"/>
      <c r="S1493" s="273"/>
      <c r="T1493" s="273"/>
      <c r="U1493" s="273"/>
      <c r="V1493" s="273"/>
      <c r="W1493" s="273"/>
      <c r="AY1493" s="292"/>
    </row>
    <row r="1494" spans="1:51">
      <c r="A1494" s="300"/>
      <c r="B1494" s="241"/>
      <c r="C1494" s="241"/>
      <c r="D1494" s="241"/>
      <c r="E1494" s="241"/>
      <c r="F1494" s="241"/>
      <c r="J1494" s="247"/>
      <c r="K1494" s="273"/>
      <c r="L1494" s="273"/>
      <c r="M1494" s="273"/>
      <c r="N1494" s="273"/>
      <c r="O1494" s="273"/>
      <c r="P1494" s="273"/>
      <c r="Q1494" s="273"/>
      <c r="R1494" s="273"/>
      <c r="S1494" s="273"/>
      <c r="T1494" s="273"/>
      <c r="U1494" s="273"/>
      <c r="V1494" s="273"/>
      <c r="W1494" s="273"/>
      <c r="AY1494" s="292"/>
    </row>
    <row r="1495" spans="1:51">
      <c r="A1495" s="300"/>
      <c r="B1495" s="241"/>
      <c r="C1495" s="241"/>
      <c r="D1495" s="241"/>
      <c r="E1495" s="241"/>
      <c r="F1495" s="241"/>
      <c r="J1495" s="247"/>
      <c r="K1495" s="273"/>
      <c r="L1495" s="273"/>
      <c r="M1495" s="273"/>
      <c r="N1495" s="273"/>
      <c r="O1495" s="273"/>
      <c r="P1495" s="273"/>
      <c r="Q1495" s="273"/>
      <c r="R1495" s="273"/>
      <c r="S1495" s="273"/>
      <c r="T1495" s="273"/>
      <c r="U1495" s="273"/>
      <c r="V1495" s="273"/>
      <c r="W1495" s="273"/>
      <c r="AY1495" s="292"/>
    </row>
    <row r="1496" spans="1:51">
      <c r="A1496" s="300"/>
      <c r="B1496" s="241"/>
      <c r="C1496" s="241"/>
      <c r="D1496" s="241"/>
      <c r="E1496" s="241"/>
      <c r="F1496" s="241"/>
      <c r="J1496" s="247"/>
      <c r="K1496" s="273"/>
      <c r="L1496" s="273"/>
      <c r="M1496" s="273"/>
      <c r="N1496" s="273"/>
      <c r="O1496" s="273"/>
      <c r="P1496" s="273"/>
      <c r="Q1496" s="273"/>
      <c r="R1496" s="273"/>
      <c r="S1496" s="273"/>
      <c r="T1496" s="273"/>
      <c r="U1496" s="273"/>
      <c r="V1496" s="273"/>
      <c r="W1496" s="273"/>
      <c r="AY1496" s="292"/>
    </row>
    <row r="1497" spans="1:51">
      <c r="A1497" s="300"/>
      <c r="B1497" s="241"/>
      <c r="C1497" s="241"/>
      <c r="D1497" s="241"/>
      <c r="E1497" s="241"/>
      <c r="F1497" s="241"/>
      <c r="J1497" s="247"/>
      <c r="K1497" s="273"/>
      <c r="L1497" s="273"/>
      <c r="M1497" s="273"/>
      <c r="N1497" s="273"/>
      <c r="O1497" s="273"/>
      <c r="P1497" s="273"/>
      <c r="Q1497" s="273"/>
      <c r="R1497" s="273"/>
      <c r="S1497" s="273"/>
      <c r="T1497" s="273"/>
      <c r="U1497" s="273"/>
      <c r="V1497" s="273"/>
      <c r="W1497" s="273"/>
      <c r="AY1497" s="292"/>
    </row>
    <row r="1498" spans="1:51">
      <c r="A1498" s="300"/>
      <c r="B1498" s="241"/>
      <c r="C1498" s="241"/>
      <c r="D1498" s="241"/>
      <c r="E1498" s="241"/>
      <c r="F1498" s="241"/>
      <c r="J1498" s="247"/>
      <c r="K1498" s="273"/>
      <c r="L1498" s="273"/>
      <c r="M1498" s="273"/>
      <c r="N1498" s="273"/>
      <c r="O1498" s="273"/>
      <c r="P1498" s="273"/>
      <c r="Q1498" s="273"/>
      <c r="R1498" s="273"/>
      <c r="S1498" s="273"/>
      <c r="T1498" s="273"/>
      <c r="U1498" s="273"/>
      <c r="V1498" s="273"/>
      <c r="W1498" s="273"/>
      <c r="AY1498" s="292"/>
    </row>
    <row r="1499" spans="1:51">
      <c r="A1499" s="300"/>
      <c r="B1499" s="241"/>
      <c r="C1499" s="241"/>
      <c r="D1499" s="241"/>
      <c r="E1499" s="241"/>
      <c r="F1499" s="241"/>
      <c r="J1499" s="247"/>
      <c r="K1499" s="273"/>
      <c r="L1499" s="273"/>
      <c r="M1499" s="273"/>
      <c r="N1499" s="273"/>
      <c r="O1499" s="273"/>
      <c r="P1499" s="273"/>
      <c r="Q1499" s="273"/>
      <c r="R1499" s="273"/>
      <c r="S1499" s="273"/>
      <c r="T1499" s="273"/>
      <c r="U1499" s="273"/>
      <c r="V1499" s="273"/>
      <c r="W1499" s="273"/>
      <c r="AY1499" s="292"/>
    </row>
    <row r="1500" spans="1:51">
      <c r="A1500" s="300"/>
      <c r="B1500" s="241"/>
      <c r="C1500" s="241"/>
      <c r="D1500" s="241"/>
      <c r="E1500" s="241"/>
      <c r="F1500" s="241"/>
      <c r="J1500" s="247"/>
      <c r="K1500" s="273"/>
      <c r="L1500" s="273"/>
      <c r="M1500" s="273"/>
      <c r="N1500" s="273"/>
      <c r="O1500" s="273"/>
      <c r="P1500" s="273"/>
      <c r="Q1500" s="273"/>
      <c r="R1500" s="273"/>
      <c r="S1500" s="273"/>
      <c r="T1500" s="273"/>
      <c r="U1500" s="273"/>
      <c r="V1500" s="273"/>
      <c r="W1500" s="273"/>
      <c r="AY1500" s="292"/>
    </row>
    <row r="1501" spans="1:51">
      <c r="A1501" s="300"/>
      <c r="B1501" s="241"/>
      <c r="C1501" s="241"/>
      <c r="D1501" s="241"/>
      <c r="E1501" s="241"/>
      <c r="F1501" s="241"/>
      <c r="J1501" s="247"/>
      <c r="K1501" s="273"/>
      <c r="L1501" s="273"/>
      <c r="M1501" s="273"/>
      <c r="N1501" s="273"/>
      <c r="O1501" s="273"/>
      <c r="P1501" s="273"/>
      <c r="Q1501" s="273"/>
      <c r="R1501" s="273"/>
      <c r="S1501" s="273"/>
      <c r="T1501" s="273"/>
      <c r="U1501" s="273"/>
      <c r="V1501" s="273"/>
      <c r="W1501" s="273"/>
      <c r="AY1501" s="292"/>
    </row>
    <row r="1502" spans="1:51">
      <c r="A1502" s="300"/>
      <c r="B1502" s="241"/>
      <c r="C1502" s="241"/>
      <c r="D1502" s="241"/>
      <c r="E1502" s="241"/>
      <c r="F1502" s="241"/>
      <c r="J1502" s="247"/>
      <c r="K1502" s="273"/>
      <c r="L1502" s="273"/>
      <c r="M1502" s="273"/>
      <c r="N1502" s="273"/>
      <c r="O1502" s="273"/>
      <c r="P1502" s="273"/>
      <c r="Q1502" s="273"/>
      <c r="R1502" s="273"/>
      <c r="S1502" s="273"/>
      <c r="T1502" s="273"/>
      <c r="U1502" s="273"/>
      <c r="V1502" s="273"/>
      <c r="W1502" s="273"/>
      <c r="AY1502" s="292"/>
    </row>
    <row r="1503" spans="1:51">
      <c r="A1503" s="300"/>
      <c r="B1503" s="241"/>
      <c r="C1503" s="241"/>
      <c r="D1503" s="241"/>
      <c r="E1503" s="241"/>
      <c r="F1503" s="241"/>
      <c r="J1503" s="247"/>
      <c r="K1503" s="273"/>
      <c r="L1503" s="273"/>
      <c r="M1503" s="273"/>
      <c r="N1503" s="273"/>
      <c r="O1503" s="273"/>
      <c r="P1503" s="273"/>
      <c r="Q1503" s="273"/>
      <c r="R1503" s="273"/>
      <c r="S1503" s="273"/>
      <c r="T1503" s="273"/>
      <c r="U1503" s="273"/>
      <c r="V1503" s="273"/>
      <c r="W1503" s="273"/>
      <c r="AY1503" s="292"/>
    </row>
    <row r="1504" spans="1:51">
      <c r="A1504" s="300"/>
      <c r="B1504" s="241"/>
      <c r="C1504" s="241"/>
      <c r="D1504" s="241"/>
      <c r="E1504" s="241"/>
      <c r="F1504" s="241"/>
      <c r="J1504" s="247"/>
      <c r="K1504" s="273"/>
      <c r="L1504" s="273"/>
      <c r="M1504" s="273"/>
      <c r="N1504" s="273"/>
      <c r="O1504" s="273"/>
      <c r="P1504" s="273"/>
      <c r="Q1504" s="273"/>
      <c r="R1504" s="273"/>
      <c r="S1504" s="273"/>
      <c r="T1504" s="273"/>
      <c r="U1504" s="273"/>
      <c r="V1504" s="273"/>
      <c r="W1504" s="273"/>
      <c r="AY1504" s="292"/>
    </row>
    <row r="1505" spans="1:51">
      <c r="A1505" s="300"/>
      <c r="B1505" s="241"/>
      <c r="C1505" s="241"/>
      <c r="D1505" s="241"/>
      <c r="E1505" s="241"/>
      <c r="F1505" s="241"/>
      <c r="J1505" s="247"/>
      <c r="K1505" s="273"/>
      <c r="L1505" s="273"/>
      <c r="M1505" s="273"/>
      <c r="N1505" s="273"/>
      <c r="O1505" s="273"/>
      <c r="P1505" s="273"/>
      <c r="Q1505" s="273"/>
      <c r="R1505" s="273"/>
      <c r="S1505" s="273"/>
      <c r="T1505" s="273"/>
      <c r="U1505" s="273"/>
      <c r="V1505" s="273"/>
      <c r="W1505" s="273"/>
      <c r="AY1505" s="292"/>
    </row>
    <row r="1506" spans="1:51">
      <c r="A1506" s="300"/>
      <c r="B1506" s="241"/>
      <c r="C1506" s="241"/>
      <c r="D1506" s="241"/>
      <c r="E1506" s="241"/>
      <c r="F1506" s="241"/>
      <c r="J1506" s="247"/>
      <c r="K1506" s="273"/>
      <c r="L1506" s="273"/>
      <c r="M1506" s="273"/>
      <c r="N1506" s="273"/>
      <c r="O1506" s="273"/>
      <c r="P1506" s="273"/>
      <c r="Q1506" s="273"/>
      <c r="R1506" s="273"/>
      <c r="S1506" s="273"/>
      <c r="T1506" s="273"/>
      <c r="U1506" s="273"/>
      <c r="V1506" s="273"/>
      <c r="W1506" s="273"/>
      <c r="AY1506" s="292"/>
    </row>
    <row r="1507" spans="1:51">
      <c r="A1507" s="300"/>
      <c r="B1507" s="241"/>
      <c r="C1507" s="241"/>
      <c r="D1507" s="241"/>
      <c r="E1507" s="241"/>
      <c r="F1507" s="241"/>
      <c r="J1507" s="247"/>
      <c r="K1507" s="273"/>
      <c r="L1507" s="273"/>
      <c r="M1507" s="273"/>
      <c r="N1507" s="273"/>
      <c r="O1507" s="273"/>
      <c r="P1507" s="273"/>
      <c r="Q1507" s="273"/>
      <c r="R1507" s="273"/>
      <c r="S1507" s="273"/>
      <c r="T1507" s="273"/>
      <c r="U1507" s="273"/>
      <c r="V1507" s="273"/>
      <c r="W1507" s="273"/>
      <c r="AY1507" s="292"/>
    </row>
    <row r="1508" spans="1:51">
      <c r="A1508" s="300"/>
      <c r="B1508" s="241"/>
      <c r="C1508" s="241"/>
      <c r="D1508" s="241"/>
      <c r="E1508" s="241"/>
      <c r="F1508" s="241"/>
      <c r="J1508" s="247"/>
      <c r="K1508" s="273"/>
      <c r="L1508" s="273"/>
      <c r="M1508" s="273"/>
      <c r="N1508" s="273"/>
      <c r="O1508" s="273"/>
      <c r="P1508" s="273"/>
      <c r="Q1508" s="273"/>
      <c r="R1508" s="273"/>
      <c r="S1508" s="273"/>
      <c r="T1508" s="273"/>
      <c r="U1508" s="273"/>
      <c r="V1508" s="273"/>
      <c r="W1508" s="273"/>
      <c r="AY1508" s="292"/>
    </row>
    <row r="1509" spans="1:51">
      <c r="A1509" s="300"/>
      <c r="B1509" s="241"/>
      <c r="C1509" s="241"/>
      <c r="D1509" s="241"/>
      <c r="E1509" s="241"/>
      <c r="F1509" s="241"/>
      <c r="J1509" s="247"/>
      <c r="K1509" s="273"/>
      <c r="L1509" s="273"/>
      <c r="M1509" s="273"/>
      <c r="N1509" s="273"/>
      <c r="O1509" s="273"/>
      <c r="P1509" s="273"/>
      <c r="Q1509" s="273"/>
      <c r="R1509" s="273"/>
      <c r="S1509" s="273"/>
      <c r="T1509" s="273"/>
      <c r="U1509" s="273"/>
      <c r="V1509" s="273"/>
      <c r="W1509" s="273"/>
      <c r="AY1509" s="292"/>
    </row>
    <row r="1510" spans="1:51">
      <c r="A1510" s="300"/>
      <c r="B1510" s="241"/>
      <c r="C1510" s="241"/>
      <c r="D1510" s="241"/>
      <c r="E1510" s="241"/>
      <c r="F1510" s="241"/>
      <c r="J1510" s="247"/>
      <c r="K1510" s="273"/>
      <c r="L1510" s="273"/>
      <c r="M1510" s="273"/>
      <c r="N1510" s="273"/>
      <c r="O1510" s="273"/>
      <c r="P1510" s="273"/>
      <c r="Q1510" s="273"/>
      <c r="R1510" s="273"/>
      <c r="S1510" s="273"/>
      <c r="T1510" s="273"/>
      <c r="U1510" s="273"/>
      <c r="V1510" s="273"/>
      <c r="W1510" s="273"/>
      <c r="AY1510" s="292"/>
    </row>
    <row r="1511" spans="1:51">
      <c r="A1511" s="300"/>
      <c r="B1511" s="241"/>
      <c r="C1511" s="241"/>
      <c r="D1511" s="241"/>
      <c r="E1511" s="241"/>
      <c r="F1511" s="241"/>
      <c r="J1511" s="247"/>
      <c r="K1511" s="273"/>
      <c r="L1511" s="273"/>
      <c r="M1511" s="273"/>
      <c r="N1511" s="273"/>
      <c r="O1511" s="273"/>
      <c r="P1511" s="273"/>
      <c r="Q1511" s="273"/>
      <c r="R1511" s="273"/>
      <c r="S1511" s="273"/>
      <c r="T1511" s="273"/>
      <c r="U1511" s="273"/>
      <c r="V1511" s="273"/>
      <c r="W1511" s="273"/>
      <c r="AY1511" s="292"/>
    </row>
    <row r="1512" spans="1:51">
      <c r="A1512" s="300"/>
      <c r="B1512" s="241"/>
      <c r="C1512" s="241"/>
      <c r="D1512" s="241"/>
      <c r="E1512" s="241"/>
      <c r="F1512" s="241"/>
      <c r="J1512" s="247"/>
      <c r="K1512" s="273"/>
      <c r="L1512" s="273"/>
      <c r="M1512" s="273"/>
      <c r="N1512" s="273"/>
      <c r="O1512" s="273"/>
      <c r="P1512" s="273"/>
      <c r="Q1512" s="273"/>
      <c r="R1512" s="273"/>
      <c r="S1512" s="273"/>
      <c r="T1512" s="273"/>
      <c r="U1512" s="273"/>
      <c r="V1512" s="273"/>
      <c r="W1512" s="273"/>
      <c r="AY1512" s="292"/>
    </row>
    <row r="1513" spans="1:51">
      <c r="A1513" s="300"/>
      <c r="B1513" s="241"/>
      <c r="C1513" s="241"/>
      <c r="D1513" s="241"/>
      <c r="E1513" s="241"/>
      <c r="F1513" s="241"/>
      <c r="J1513" s="247"/>
      <c r="K1513" s="273"/>
      <c r="L1513" s="273"/>
      <c r="M1513" s="273"/>
      <c r="N1513" s="273"/>
      <c r="O1513" s="273"/>
      <c r="P1513" s="273"/>
      <c r="Q1513" s="273"/>
      <c r="R1513" s="273"/>
      <c r="S1513" s="273"/>
      <c r="T1513" s="273"/>
      <c r="U1513" s="273"/>
      <c r="V1513" s="273"/>
      <c r="W1513" s="273"/>
      <c r="AY1513" s="292"/>
    </row>
    <row r="1514" spans="1:51">
      <c r="A1514" s="300"/>
      <c r="B1514" s="241"/>
      <c r="C1514" s="241"/>
      <c r="D1514" s="241"/>
      <c r="E1514" s="241"/>
      <c r="F1514" s="241"/>
      <c r="J1514" s="247"/>
      <c r="K1514" s="273"/>
      <c r="L1514" s="273"/>
      <c r="M1514" s="273"/>
      <c r="N1514" s="273"/>
      <c r="O1514" s="273"/>
      <c r="P1514" s="273"/>
      <c r="Q1514" s="273"/>
      <c r="R1514" s="273"/>
      <c r="S1514" s="273"/>
      <c r="T1514" s="273"/>
      <c r="U1514" s="273"/>
      <c r="V1514" s="273"/>
      <c r="W1514" s="273"/>
      <c r="AY1514" s="292"/>
    </row>
    <row r="1515" spans="1:51">
      <c r="A1515" s="300"/>
      <c r="B1515" s="241"/>
      <c r="C1515" s="241"/>
      <c r="D1515" s="241"/>
      <c r="E1515" s="241"/>
      <c r="F1515" s="241"/>
      <c r="J1515" s="247"/>
      <c r="K1515" s="273"/>
      <c r="L1515" s="273"/>
      <c r="M1515" s="273"/>
      <c r="N1515" s="273"/>
      <c r="O1515" s="273"/>
      <c r="P1515" s="273"/>
      <c r="Q1515" s="273"/>
      <c r="R1515" s="273"/>
      <c r="S1515" s="273"/>
      <c r="T1515" s="273"/>
      <c r="U1515" s="273"/>
      <c r="V1515" s="273"/>
      <c r="W1515" s="273"/>
      <c r="AY1515" s="292"/>
    </row>
    <row r="1516" spans="1:51">
      <c r="A1516" s="300"/>
      <c r="B1516" s="241"/>
      <c r="C1516" s="241"/>
      <c r="D1516" s="241"/>
      <c r="E1516" s="241"/>
      <c r="F1516" s="241"/>
      <c r="J1516" s="247"/>
      <c r="K1516" s="273"/>
      <c r="L1516" s="273"/>
      <c r="M1516" s="273"/>
      <c r="N1516" s="273"/>
      <c r="O1516" s="273"/>
      <c r="P1516" s="273"/>
      <c r="Q1516" s="273"/>
      <c r="R1516" s="273"/>
      <c r="S1516" s="273"/>
      <c r="T1516" s="273"/>
      <c r="U1516" s="273"/>
      <c r="V1516" s="273"/>
      <c r="W1516" s="273"/>
      <c r="AY1516" s="292"/>
    </row>
    <row r="1517" spans="1:51">
      <c r="A1517" s="300"/>
      <c r="B1517" s="241"/>
      <c r="C1517" s="241"/>
      <c r="D1517" s="241"/>
      <c r="E1517" s="241"/>
      <c r="F1517" s="241"/>
      <c r="J1517" s="247"/>
      <c r="K1517" s="273"/>
      <c r="L1517" s="273"/>
      <c r="M1517" s="273"/>
      <c r="N1517" s="273"/>
      <c r="O1517" s="273"/>
      <c r="P1517" s="273"/>
      <c r="Q1517" s="273"/>
      <c r="R1517" s="273"/>
      <c r="S1517" s="273"/>
      <c r="T1517" s="273"/>
      <c r="U1517" s="273"/>
      <c r="V1517" s="273"/>
      <c r="W1517" s="273"/>
      <c r="AY1517" s="292"/>
    </row>
    <row r="1518" spans="1:51">
      <c r="A1518" s="300"/>
      <c r="B1518" s="241"/>
      <c r="C1518" s="241"/>
      <c r="D1518" s="241"/>
      <c r="E1518" s="241"/>
      <c r="F1518" s="241"/>
      <c r="J1518" s="247"/>
      <c r="K1518" s="273"/>
      <c r="L1518" s="273"/>
      <c r="M1518" s="273"/>
      <c r="N1518" s="273"/>
      <c r="O1518" s="273"/>
      <c r="P1518" s="273"/>
      <c r="Q1518" s="273"/>
      <c r="R1518" s="273"/>
      <c r="S1518" s="273"/>
      <c r="T1518" s="273"/>
      <c r="U1518" s="273"/>
      <c r="V1518" s="273"/>
      <c r="W1518" s="273"/>
      <c r="AY1518" s="292"/>
    </row>
    <row r="1519" spans="1:51">
      <c r="A1519" s="300"/>
      <c r="B1519" s="241"/>
      <c r="C1519" s="241"/>
      <c r="D1519" s="241"/>
      <c r="E1519" s="241"/>
      <c r="F1519" s="241"/>
      <c r="J1519" s="247"/>
      <c r="K1519" s="273"/>
      <c r="L1519" s="273"/>
      <c r="M1519" s="273"/>
      <c r="N1519" s="273"/>
      <c r="O1519" s="273"/>
      <c r="P1519" s="273"/>
      <c r="Q1519" s="273"/>
      <c r="R1519" s="273"/>
      <c r="S1519" s="273"/>
      <c r="T1519" s="273"/>
      <c r="U1519" s="273"/>
      <c r="V1519" s="273"/>
      <c r="W1519" s="273"/>
      <c r="AY1519" s="292"/>
    </row>
    <row r="1520" spans="1:51">
      <c r="A1520" s="300"/>
      <c r="B1520" s="241"/>
      <c r="C1520" s="241"/>
      <c r="D1520" s="241"/>
      <c r="E1520" s="241"/>
      <c r="F1520" s="241"/>
      <c r="J1520" s="247"/>
      <c r="K1520" s="273"/>
      <c r="L1520" s="273"/>
      <c r="M1520" s="273"/>
      <c r="N1520" s="273"/>
      <c r="O1520" s="273"/>
      <c r="P1520" s="273"/>
      <c r="Q1520" s="273"/>
      <c r="R1520" s="273"/>
      <c r="S1520" s="273"/>
      <c r="T1520" s="273"/>
      <c r="U1520" s="273"/>
      <c r="V1520" s="273"/>
      <c r="W1520" s="273"/>
      <c r="AY1520" s="292"/>
    </row>
    <row r="1521" spans="1:51">
      <c r="A1521" s="300"/>
      <c r="B1521" s="241"/>
      <c r="C1521" s="241"/>
      <c r="D1521" s="241"/>
      <c r="E1521" s="241"/>
      <c r="F1521" s="241"/>
      <c r="J1521" s="247"/>
      <c r="K1521" s="273"/>
      <c r="L1521" s="273"/>
      <c r="M1521" s="273"/>
      <c r="N1521" s="273"/>
      <c r="O1521" s="273"/>
      <c r="P1521" s="273"/>
      <c r="Q1521" s="273"/>
      <c r="R1521" s="273"/>
      <c r="S1521" s="273"/>
      <c r="T1521" s="273"/>
      <c r="U1521" s="273"/>
      <c r="V1521" s="273"/>
      <c r="W1521" s="273"/>
      <c r="AY1521" s="292"/>
    </row>
    <row r="1522" spans="1:51">
      <c r="A1522" s="300"/>
      <c r="B1522" s="241"/>
      <c r="C1522" s="241"/>
      <c r="D1522" s="241"/>
      <c r="E1522" s="241"/>
      <c r="F1522" s="241"/>
      <c r="J1522" s="247"/>
      <c r="K1522" s="273"/>
      <c r="L1522" s="273"/>
      <c r="M1522" s="273"/>
      <c r="N1522" s="273"/>
      <c r="O1522" s="273"/>
      <c r="P1522" s="273"/>
      <c r="Q1522" s="273"/>
      <c r="R1522" s="273"/>
      <c r="S1522" s="273"/>
      <c r="T1522" s="273"/>
      <c r="U1522" s="273"/>
      <c r="V1522" s="273"/>
      <c r="W1522" s="273"/>
      <c r="AY1522" s="292"/>
    </row>
    <row r="1523" spans="1:51">
      <c r="A1523" s="300"/>
      <c r="B1523" s="241"/>
      <c r="C1523" s="241"/>
      <c r="D1523" s="241"/>
      <c r="E1523" s="241"/>
      <c r="F1523" s="241"/>
      <c r="J1523" s="247"/>
      <c r="K1523" s="273"/>
      <c r="L1523" s="273"/>
      <c r="M1523" s="273"/>
      <c r="N1523" s="273"/>
      <c r="O1523" s="273"/>
      <c r="P1523" s="273"/>
      <c r="Q1523" s="273"/>
      <c r="R1523" s="273"/>
      <c r="S1523" s="273"/>
      <c r="T1523" s="273"/>
      <c r="U1523" s="273"/>
      <c r="V1523" s="273"/>
      <c r="W1523" s="273"/>
      <c r="AY1523" s="292"/>
    </row>
    <row r="1524" spans="1:51">
      <c r="A1524" s="300"/>
      <c r="B1524" s="241"/>
      <c r="C1524" s="241"/>
      <c r="D1524" s="241"/>
      <c r="E1524" s="241"/>
      <c r="F1524" s="241"/>
      <c r="J1524" s="247"/>
      <c r="K1524" s="273"/>
      <c r="L1524" s="273"/>
      <c r="M1524" s="273"/>
      <c r="N1524" s="273"/>
      <c r="O1524" s="273"/>
      <c r="P1524" s="273"/>
      <c r="Q1524" s="273"/>
      <c r="R1524" s="273"/>
      <c r="S1524" s="273"/>
      <c r="T1524" s="273"/>
      <c r="U1524" s="273"/>
      <c r="V1524" s="273"/>
      <c r="W1524" s="273"/>
      <c r="AY1524" s="292"/>
    </row>
    <row r="1525" spans="1:51">
      <c r="A1525" s="300"/>
      <c r="B1525" s="241"/>
      <c r="C1525" s="241"/>
      <c r="D1525" s="241"/>
      <c r="E1525" s="241"/>
      <c r="F1525" s="241"/>
      <c r="J1525" s="247"/>
      <c r="K1525" s="273"/>
      <c r="L1525" s="273"/>
      <c r="M1525" s="273"/>
      <c r="N1525" s="273"/>
      <c r="O1525" s="273"/>
      <c r="P1525" s="273"/>
      <c r="Q1525" s="273"/>
      <c r="R1525" s="273"/>
      <c r="S1525" s="273"/>
      <c r="T1525" s="273"/>
      <c r="U1525" s="273"/>
      <c r="V1525" s="273"/>
      <c r="W1525" s="273"/>
      <c r="AY1525" s="292"/>
    </row>
    <row r="1526" spans="1:51">
      <c r="A1526" s="300"/>
      <c r="B1526" s="241"/>
      <c r="C1526" s="241"/>
      <c r="D1526" s="241"/>
      <c r="E1526" s="241"/>
      <c r="F1526" s="241"/>
      <c r="J1526" s="247"/>
      <c r="K1526" s="273"/>
      <c r="L1526" s="273"/>
      <c r="M1526" s="273"/>
      <c r="N1526" s="273"/>
      <c r="O1526" s="273"/>
      <c r="P1526" s="273"/>
      <c r="Q1526" s="273"/>
      <c r="R1526" s="273"/>
      <c r="S1526" s="273"/>
      <c r="T1526" s="273"/>
      <c r="U1526" s="273"/>
      <c r="V1526" s="273"/>
      <c r="W1526" s="273"/>
      <c r="AY1526" s="292"/>
    </row>
    <row r="1527" spans="1:51">
      <c r="A1527" s="300"/>
      <c r="B1527" s="241"/>
      <c r="C1527" s="241"/>
      <c r="D1527" s="241"/>
      <c r="E1527" s="241"/>
      <c r="F1527" s="241"/>
      <c r="J1527" s="247"/>
      <c r="K1527" s="273"/>
      <c r="L1527" s="273"/>
      <c r="M1527" s="273"/>
      <c r="N1527" s="273"/>
      <c r="O1527" s="273"/>
      <c r="P1527" s="273"/>
      <c r="Q1527" s="273"/>
      <c r="R1527" s="273"/>
      <c r="S1527" s="273"/>
      <c r="T1527" s="273"/>
      <c r="U1527" s="273"/>
      <c r="V1527" s="273"/>
      <c r="W1527" s="273"/>
      <c r="AY1527" s="292"/>
    </row>
    <row r="1528" spans="1:51">
      <c r="A1528" s="300"/>
      <c r="B1528" s="241"/>
      <c r="C1528" s="241"/>
      <c r="D1528" s="241"/>
      <c r="E1528" s="241"/>
      <c r="F1528" s="241"/>
      <c r="J1528" s="247"/>
      <c r="K1528" s="273"/>
      <c r="L1528" s="273"/>
      <c r="M1528" s="273"/>
      <c r="N1528" s="273"/>
      <c r="O1528" s="273"/>
      <c r="P1528" s="273"/>
      <c r="Q1528" s="273"/>
      <c r="R1528" s="273"/>
      <c r="S1528" s="273"/>
      <c r="T1528" s="273"/>
      <c r="U1528" s="273"/>
      <c r="V1528" s="273"/>
      <c r="W1528" s="273"/>
      <c r="AY1528" s="292"/>
    </row>
    <row r="1529" spans="1:51">
      <c r="A1529" s="300"/>
      <c r="B1529" s="241"/>
      <c r="C1529" s="241"/>
      <c r="D1529" s="241"/>
      <c r="E1529" s="241"/>
      <c r="F1529" s="241"/>
      <c r="J1529" s="247"/>
      <c r="K1529" s="273"/>
      <c r="L1529" s="273"/>
      <c r="M1529" s="273"/>
      <c r="N1529" s="273"/>
      <c r="O1529" s="273"/>
      <c r="P1529" s="273"/>
      <c r="Q1529" s="273"/>
      <c r="R1529" s="273"/>
      <c r="S1529" s="273"/>
      <c r="T1529" s="273"/>
      <c r="U1529" s="273"/>
      <c r="V1529" s="273"/>
      <c r="W1529" s="273"/>
      <c r="AY1529" s="292"/>
    </row>
    <row r="1530" spans="1:51">
      <c r="A1530" s="300"/>
      <c r="B1530" s="241"/>
      <c r="C1530" s="241"/>
      <c r="D1530" s="241"/>
      <c r="E1530" s="241"/>
      <c r="F1530" s="241"/>
      <c r="J1530" s="247"/>
      <c r="K1530" s="273"/>
      <c r="L1530" s="273"/>
      <c r="M1530" s="273"/>
      <c r="N1530" s="273"/>
      <c r="O1530" s="273"/>
      <c r="P1530" s="273"/>
      <c r="Q1530" s="273"/>
      <c r="R1530" s="273"/>
      <c r="S1530" s="273"/>
      <c r="T1530" s="273"/>
      <c r="U1530" s="273"/>
      <c r="V1530" s="273"/>
      <c r="W1530" s="273"/>
      <c r="AY1530" s="292"/>
    </row>
    <row r="1531" spans="1:51">
      <c r="A1531" s="300"/>
      <c r="B1531" s="241"/>
      <c r="C1531" s="241"/>
      <c r="D1531" s="241"/>
      <c r="E1531" s="241"/>
      <c r="F1531" s="241"/>
      <c r="J1531" s="247"/>
      <c r="K1531" s="273"/>
      <c r="L1531" s="273"/>
      <c r="M1531" s="273"/>
      <c r="N1531" s="273"/>
      <c r="O1531" s="273"/>
      <c r="P1531" s="273"/>
      <c r="Q1531" s="273"/>
      <c r="R1531" s="273"/>
      <c r="S1531" s="273"/>
      <c r="T1531" s="273"/>
      <c r="U1531" s="273"/>
      <c r="V1531" s="273"/>
      <c r="W1531" s="273"/>
      <c r="AY1531" s="292"/>
    </row>
    <row r="1532" spans="1:51">
      <c r="A1532" s="300"/>
      <c r="B1532" s="241"/>
      <c r="C1532" s="241"/>
      <c r="D1532" s="241"/>
      <c r="E1532" s="241"/>
      <c r="F1532" s="241"/>
      <c r="J1532" s="247"/>
      <c r="K1532" s="273"/>
      <c r="L1532" s="273"/>
      <c r="M1532" s="273"/>
      <c r="N1532" s="273"/>
      <c r="O1532" s="273"/>
      <c r="P1532" s="273"/>
      <c r="Q1532" s="273"/>
      <c r="R1532" s="273"/>
      <c r="S1532" s="273"/>
      <c r="T1532" s="273"/>
      <c r="U1532" s="273"/>
      <c r="V1532" s="273"/>
      <c r="W1532" s="273"/>
      <c r="AY1532" s="292"/>
    </row>
    <row r="1533" spans="1:51">
      <c r="A1533" s="300"/>
      <c r="B1533" s="241"/>
      <c r="C1533" s="241"/>
      <c r="D1533" s="241"/>
      <c r="E1533" s="241"/>
      <c r="F1533" s="241"/>
      <c r="J1533" s="247"/>
      <c r="K1533" s="273"/>
      <c r="L1533" s="273"/>
      <c r="M1533" s="273"/>
      <c r="N1533" s="273"/>
      <c r="O1533" s="273"/>
      <c r="P1533" s="273"/>
      <c r="Q1533" s="273"/>
      <c r="R1533" s="273"/>
      <c r="S1533" s="273"/>
      <c r="T1533" s="273"/>
      <c r="U1533" s="273"/>
      <c r="V1533" s="273"/>
      <c r="W1533" s="273"/>
      <c r="AY1533" s="292"/>
    </row>
    <row r="1534" spans="1:51">
      <c r="A1534" s="300"/>
      <c r="B1534" s="241"/>
      <c r="C1534" s="241"/>
      <c r="D1534" s="241"/>
      <c r="E1534" s="241"/>
      <c r="F1534" s="241"/>
      <c r="J1534" s="247"/>
      <c r="K1534" s="273"/>
      <c r="L1534" s="273"/>
      <c r="M1534" s="273"/>
      <c r="N1534" s="273"/>
      <c r="O1534" s="273"/>
      <c r="P1534" s="273"/>
      <c r="Q1534" s="273"/>
      <c r="R1534" s="273"/>
      <c r="S1534" s="273"/>
      <c r="T1534" s="273"/>
      <c r="U1534" s="273"/>
      <c r="V1534" s="273"/>
      <c r="W1534" s="273"/>
      <c r="AY1534" s="292"/>
    </row>
    <row r="1535" spans="1:51">
      <c r="A1535" s="300"/>
      <c r="B1535" s="241"/>
      <c r="C1535" s="241"/>
      <c r="D1535" s="241"/>
      <c r="E1535" s="241"/>
      <c r="F1535" s="241"/>
      <c r="J1535" s="247"/>
      <c r="K1535" s="273"/>
      <c r="L1535" s="273"/>
      <c r="M1535" s="273"/>
      <c r="N1535" s="273"/>
      <c r="O1535" s="273"/>
      <c r="P1535" s="273"/>
      <c r="Q1535" s="273"/>
      <c r="R1535" s="273"/>
      <c r="S1535" s="273"/>
      <c r="T1535" s="273"/>
      <c r="U1535" s="273"/>
      <c r="V1535" s="273"/>
      <c r="W1535" s="273"/>
      <c r="AY1535" s="292"/>
    </row>
    <row r="1536" spans="1:51">
      <c r="A1536" s="300"/>
      <c r="B1536" s="241"/>
      <c r="C1536" s="241"/>
      <c r="D1536" s="241"/>
      <c r="E1536" s="241"/>
      <c r="F1536" s="241"/>
      <c r="J1536" s="247"/>
      <c r="K1536" s="273"/>
      <c r="L1536" s="273"/>
      <c r="M1536" s="273"/>
      <c r="N1536" s="273"/>
      <c r="O1536" s="273"/>
      <c r="P1536" s="273"/>
      <c r="Q1536" s="273"/>
      <c r="R1536" s="273"/>
      <c r="S1536" s="273"/>
      <c r="T1536" s="273"/>
      <c r="U1536" s="273"/>
      <c r="V1536" s="273"/>
      <c r="W1536" s="273"/>
      <c r="AY1536" s="292"/>
    </row>
    <row r="1537" spans="1:51">
      <c r="A1537" s="300"/>
      <c r="B1537" s="241"/>
      <c r="C1537" s="241"/>
      <c r="D1537" s="241"/>
      <c r="E1537" s="241"/>
      <c r="F1537" s="241"/>
      <c r="J1537" s="247"/>
      <c r="K1537" s="273"/>
      <c r="L1537" s="273"/>
      <c r="M1537" s="273"/>
      <c r="N1537" s="273"/>
      <c r="O1537" s="273"/>
      <c r="P1537" s="273"/>
      <c r="Q1537" s="273"/>
      <c r="R1537" s="273"/>
      <c r="S1537" s="273"/>
      <c r="T1537" s="273"/>
      <c r="U1537" s="273"/>
      <c r="V1537" s="273"/>
      <c r="W1537" s="273"/>
      <c r="AY1537" s="292"/>
    </row>
    <row r="1538" spans="1:51">
      <c r="A1538" s="300"/>
      <c r="B1538" s="241"/>
      <c r="C1538" s="241"/>
      <c r="D1538" s="241"/>
      <c r="E1538" s="241"/>
      <c r="F1538" s="241"/>
      <c r="J1538" s="247"/>
      <c r="K1538" s="273"/>
      <c r="L1538" s="273"/>
      <c r="M1538" s="273"/>
      <c r="N1538" s="273"/>
      <c r="O1538" s="273"/>
      <c r="P1538" s="273"/>
      <c r="Q1538" s="273"/>
      <c r="R1538" s="273"/>
      <c r="S1538" s="273"/>
      <c r="T1538" s="273"/>
      <c r="U1538" s="273"/>
      <c r="V1538" s="273"/>
      <c r="W1538" s="273"/>
      <c r="AY1538" s="292"/>
    </row>
    <row r="1539" spans="1:51">
      <c r="A1539" s="300"/>
      <c r="B1539" s="241"/>
      <c r="C1539" s="241"/>
      <c r="D1539" s="241"/>
      <c r="E1539" s="241"/>
      <c r="F1539" s="241"/>
      <c r="J1539" s="247"/>
      <c r="K1539" s="273"/>
      <c r="L1539" s="273"/>
      <c r="M1539" s="273"/>
      <c r="N1539" s="273"/>
      <c r="O1539" s="273"/>
      <c r="P1539" s="273"/>
      <c r="Q1539" s="273"/>
      <c r="R1539" s="273"/>
      <c r="S1539" s="273"/>
      <c r="T1539" s="273"/>
      <c r="U1539" s="273"/>
      <c r="V1539" s="273"/>
      <c r="W1539" s="273"/>
      <c r="AY1539" s="292"/>
    </row>
    <row r="1540" spans="1:51">
      <c r="A1540" s="300"/>
      <c r="B1540" s="241"/>
      <c r="C1540" s="241"/>
      <c r="D1540" s="241"/>
      <c r="E1540" s="241"/>
      <c r="F1540" s="241"/>
      <c r="J1540" s="247"/>
      <c r="K1540" s="273"/>
      <c r="L1540" s="273"/>
      <c r="M1540" s="273"/>
      <c r="N1540" s="273"/>
      <c r="O1540" s="273"/>
      <c r="P1540" s="273"/>
      <c r="Q1540" s="273"/>
      <c r="R1540" s="273"/>
      <c r="S1540" s="273"/>
      <c r="T1540" s="273"/>
      <c r="U1540" s="273"/>
      <c r="V1540" s="273"/>
      <c r="W1540" s="273"/>
      <c r="AY1540" s="292"/>
    </row>
    <row r="1541" spans="1:51">
      <c r="A1541" s="300"/>
      <c r="B1541" s="241"/>
      <c r="C1541" s="241"/>
      <c r="D1541" s="241"/>
      <c r="E1541" s="241"/>
      <c r="F1541" s="241"/>
      <c r="J1541" s="247"/>
      <c r="K1541" s="273"/>
      <c r="L1541" s="273"/>
      <c r="M1541" s="273"/>
      <c r="N1541" s="273"/>
      <c r="O1541" s="273"/>
      <c r="P1541" s="273"/>
      <c r="Q1541" s="273"/>
      <c r="R1541" s="273"/>
      <c r="S1541" s="273"/>
      <c r="T1541" s="273"/>
      <c r="U1541" s="273"/>
      <c r="V1541" s="273"/>
      <c r="W1541" s="273"/>
      <c r="AY1541" s="292"/>
    </row>
    <row r="1542" spans="1:51">
      <c r="A1542" s="300"/>
      <c r="B1542" s="241"/>
      <c r="C1542" s="241"/>
      <c r="D1542" s="241"/>
      <c r="E1542" s="241"/>
      <c r="F1542" s="241"/>
      <c r="J1542" s="247"/>
      <c r="K1542" s="273"/>
      <c r="L1542" s="273"/>
      <c r="M1542" s="273"/>
      <c r="N1542" s="273"/>
      <c r="O1542" s="273"/>
      <c r="P1542" s="273"/>
      <c r="Q1542" s="273"/>
      <c r="R1542" s="273"/>
      <c r="S1542" s="273"/>
      <c r="T1542" s="273"/>
      <c r="U1542" s="273"/>
      <c r="V1542" s="273"/>
      <c r="W1542" s="273"/>
      <c r="AY1542" s="292"/>
    </row>
    <row r="1543" spans="1:51">
      <c r="A1543" s="300"/>
      <c r="B1543" s="241"/>
      <c r="C1543" s="241"/>
      <c r="D1543" s="241"/>
      <c r="E1543" s="241"/>
      <c r="F1543" s="241"/>
      <c r="J1543" s="247"/>
      <c r="K1543" s="273"/>
      <c r="L1543" s="273"/>
      <c r="M1543" s="273"/>
      <c r="N1543" s="273"/>
      <c r="O1543" s="273"/>
      <c r="P1543" s="273"/>
      <c r="Q1543" s="273"/>
      <c r="R1543" s="273"/>
      <c r="S1543" s="273"/>
      <c r="T1543" s="273"/>
      <c r="U1543" s="273"/>
      <c r="V1543" s="273"/>
      <c r="W1543" s="273"/>
      <c r="AY1543" s="292"/>
    </row>
    <row r="1544" spans="1:51">
      <c r="A1544" s="300"/>
      <c r="B1544" s="241"/>
      <c r="C1544" s="241"/>
      <c r="D1544" s="241"/>
      <c r="E1544" s="241"/>
      <c r="F1544" s="241"/>
      <c r="J1544" s="247"/>
      <c r="K1544" s="273"/>
      <c r="L1544" s="273"/>
      <c r="M1544" s="273"/>
      <c r="N1544" s="273"/>
      <c r="O1544" s="273"/>
      <c r="P1544" s="273"/>
      <c r="Q1544" s="273"/>
      <c r="R1544" s="273"/>
      <c r="S1544" s="273"/>
      <c r="T1544" s="273"/>
      <c r="U1544" s="273"/>
      <c r="V1544" s="273"/>
      <c r="W1544" s="273"/>
      <c r="AY1544" s="292"/>
    </row>
    <row r="1545" spans="1:51">
      <c r="A1545" s="300"/>
      <c r="B1545" s="241"/>
      <c r="C1545" s="241"/>
      <c r="D1545" s="241"/>
      <c r="E1545" s="241"/>
      <c r="F1545" s="241"/>
      <c r="J1545" s="247"/>
      <c r="K1545" s="273"/>
      <c r="L1545" s="273"/>
      <c r="M1545" s="273"/>
      <c r="N1545" s="273"/>
      <c r="O1545" s="273"/>
      <c r="P1545" s="273"/>
      <c r="Q1545" s="273"/>
      <c r="R1545" s="273"/>
      <c r="S1545" s="273"/>
      <c r="T1545" s="273"/>
      <c r="U1545" s="273"/>
      <c r="V1545" s="273"/>
      <c r="W1545" s="273"/>
      <c r="AY1545" s="292"/>
    </row>
    <row r="1546" spans="1:51">
      <c r="A1546" s="300"/>
      <c r="B1546" s="241"/>
      <c r="C1546" s="241"/>
      <c r="D1546" s="241"/>
      <c r="E1546" s="241"/>
      <c r="F1546" s="241"/>
      <c r="J1546" s="247"/>
      <c r="K1546" s="273"/>
      <c r="L1546" s="273"/>
      <c r="M1546" s="273"/>
      <c r="N1546" s="273"/>
      <c r="O1546" s="273"/>
      <c r="P1546" s="273"/>
      <c r="Q1546" s="273"/>
      <c r="R1546" s="273"/>
      <c r="S1546" s="273"/>
      <c r="T1546" s="273"/>
      <c r="U1546" s="273"/>
      <c r="V1546" s="273"/>
      <c r="W1546" s="273"/>
      <c r="AY1546" s="292"/>
    </row>
    <row r="1547" spans="1:51">
      <c r="A1547" s="300"/>
      <c r="B1547" s="241"/>
      <c r="C1547" s="241"/>
      <c r="D1547" s="241"/>
      <c r="E1547" s="241"/>
      <c r="F1547" s="241"/>
      <c r="J1547" s="247"/>
      <c r="K1547" s="273"/>
      <c r="L1547" s="273"/>
      <c r="M1547" s="273"/>
      <c r="N1547" s="273"/>
      <c r="O1547" s="273"/>
      <c r="P1547" s="273"/>
      <c r="Q1547" s="273"/>
      <c r="R1547" s="273"/>
      <c r="S1547" s="273"/>
      <c r="T1547" s="273"/>
      <c r="U1547" s="273"/>
      <c r="V1547" s="273"/>
      <c r="W1547" s="273"/>
      <c r="AY1547" s="292"/>
    </row>
    <row r="1548" spans="1:51">
      <c r="A1548" s="300"/>
      <c r="B1548" s="241"/>
      <c r="C1548" s="241"/>
      <c r="D1548" s="241"/>
      <c r="E1548" s="241"/>
      <c r="F1548" s="241"/>
      <c r="J1548" s="247"/>
      <c r="K1548" s="273"/>
      <c r="L1548" s="273"/>
      <c r="M1548" s="273"/>
      <c r="N1548" s="273"/>
      <c r="O1548" s="273"/>
      <c r="P1548" s="273"/>
      <c r="Q1548" s="273"/>
      <c r="R1548" s="273"/>
      <c r="S1548" s="273"/>
      <c r="T1548" s="273"/>
      <c r="U1548" s="273"/>
      <c r="V1548" s="273"/>
      <c r="W1548" s="273"/>
      <c r="AY1548" s="292"/>
    </row>
    <row r="1549" spans="1:51">
      <c r="A1549" s="300"/>
      <c r="B1549" s="241"/>
      <c r="C1549" s="241"/>
      <c r="D1549" s="241"/>
      <c r="E1549" s="241"/>
      <c r="F1549" s="241"/>
      <c r="J1549" s="247"/>
      <c r="K1549" s="273"/>
      <c r="L1549" s="273"/>
      <c r="M1549" s="273"/>
      <c r="N1549" s="273"/>
      <c r="O1549" s="273"/>
      <c r="P1549" s="273"/>
      <c r="Q1549" s="273"/>
      <c r="R1549" s="273"/>
      <c r="S1549" s="273"/>
      <c r="T1549" s="273"/>
      <c r="U1549" s="273"/>
      <c r="V1549" s="273"/>
      <c r="W1549" s="273"/>
      <c r="AY1549" s="292"/>
    </row>
    <row r="1550" spans="1:51">
      <c r="A1550" s="300"/>
      <c r="B1550" s="241"/>
      <c r="C1550" s="241"/>
      <c r="D1550" s="241"/>
      <c r="E1550" s="241"/>
      <c r="F1550" s="241"/>
      <c r="J1550" s="247"/>
      <c r="K1550" s="273"/>
      <c r="L1550" s="273"/>
      <c r="M1550" s="273"/>
      <c r="N1550" s="273"/>
      <c r="O1550" s="273"/>
      <c r="P1550" s="273"/>
      <c r="Q1550" s="273"/>
      <c r="R1550" s="273"/>
      <c r="S1550" s="273"/>
      <c r="T1550" s="273"/>
      <c r="U1550" s="273"/>
      <c r="V1550" s="273"/>
      <c r="W1550" s="273"/>
      <c r="AY1550" s="292"/>
    </row>
    <row r="1551" spans="1:51">
      <c r="A1551" s="300"/>
      <c r="B1551" s="241"/>
      <c r="C1551" s="241"/>
      <c r="D1551" s="241"/>
      <c r="E1551" s="241"/>
      <c r="F1551" s="241"/>
      <c r="J1551" s="247"/>
      <c r="K1551" s="273"/>
      <c r="L1551" s="273"/>
      <c r="M1551" s="273"/>
      <c r="N1551" s="273"/>
      <c r="O1551" s="273"/>
      <c r="P1551" s="273"/>
      <c r="Q1551" s="273"/>
      <c r="R1551" s="273"/>
      <c r="S1551" s="273"/>
      <c r="T1551" s="273"/>
      <c r="U1551" s="273"/>
      <c r="V1551" s="273"/>
      <c r="W1551" s="273"/>
      <c r="AY1551" s="292"/>
    </row>
    <row r="1552" spans="1:51">
      <c r="A1552" s="300"/>
      <c r="B1552" s="241"/>
      <c r="C1552" s="241"/>
      <c r="D1552" s="241"/>
      <c r="E1552" s="241"/>
      <c r="F1552" s="241"/>
      <c r="J1552" s="247"/>
      <c r="K1552" s="273"/>
      <c r="L1552" s="273"/>
      <c r="M1552" s="273"/>
      <c r="N1552" s="273"/>
      <c r="O1552" s="273"/>
      <c r="P1552" s="273"/>
      <c r="Q1552" s="273"/>
      <c r="R1552" s="273"/>
      <c r="S1552" s="273"/>
      <c r="T1552" s="273"/>
      <c r="U1552" s="273"/>
      <c r="V1552" s="273"/>
      <c r="W1552" s="273"/>
      <c r="AY1552" s="292"/>
    </row>
    <row r="1553" spans="1:51">
      <c r="A1553" s="300"/>
      <c r="B1553" s="241"/>
      <c r="C1553" s="241"/>
      <c r="D1553" s="241"/>
      <c r="E1553" s="241"/>
      <c r="F1553" s="241"/>
      <c r="J1553" s="247"/>
      <c r="K1553" s="273"/>
      <c r="L1553" s="273"/>
      <c r="M1553" s="273"/>
      <c r="N1553" s="273"/>
      <c r="O1553" s="273"/>
      <c r="P1553" s="273"/>
      <c r="Q1553" s="273"/>
      <c r="R1553" s="273"/>
      <c r="S1553" s="273"/>
      <c r="T1553" s="273"/>
      <c r="U1553" s="273"/>
      <c r="V1553" s="273"/>
      <c r="W1553" s="273"/>
      <c r="AY1553" s="292"/>
    </row>
    <row r="1554" spans="1:51">
      <c r="A1554" s="300"/>
      <c r="B1554" s="241"/>
      <c r="C1554" s="241"/>
      <c r="D1554" s="241"/>
      <c r="E1554" s="241"/>
      <c r="F1554" s="241"/>
      <c r="J1554" s="247"/>
      <c r="K1554" s="273"/>
      <c r="L1554" s="273"/>
      <c r="M1554" s="273"/>
      <c r="N1554" s="273"/>
      <c r="O1554" s="273"/>
      <c r="P1554" s="273"/>
      <c r="Q1554" s="273"/>
      <c r="R1554" s="273"/>
      <c r="S1554" s="273"/>
      <c r="T1554" s="273"/>
      <c r="U1554" s="273"/>
      <c r="V1554" s="273"/>
      <c r="W1554" s="273"/>
      <c r="AY1554" s="292"/>
    </row>
    <row r="1555" spans="1:51">
      <c r="A1555" s="300"/>
      <c r="B1555" s="241"/>
      <c r="C1555" s="241"/>
      <c r="D1555" s="241"/>
      <c r="E1555" s="241"/>
      <c r="F1555" s="241"/>
      <c r="J1555" s="247"/>
      <c r="K1555" s="273"/>
      <c r="L1555" s="273"/>
      <c r="M1555" s="273"/>
      <c r="N1555" s="273"/>
      <c r="O1555" s="273"/>
      <c r="P1555" s="273"/>
      <c r="Q1555" s="273"/>
      <c r="R1555" s="273"/>
      <c r="S1555" s="273"/>
      <c r="T1555" s="273"/>
      <c r="U1555" s="273"/>
      <c r="V1555" s="273"/>
      <c r="W1555" s="273"/>
      <c r="AY1555" s="292"/>
    </row>
    <row r="1556" spans="1:51">
      <c r="A1556" s="300"/>
      <c r="B1556" s="241"/>
      <c r="C1556" s="241"/>
      <c r="D1556" s="241"/>
      <c r="E1556" s="241"/>
      <c r="F1556" s="241"/>
      <c r="J1556" s="247"/>
      <c r="K1556" s="273"/>
      <c r="L1556" s="273"/>
      <c r="M1556" s="273"/>
      <c r="N1556" s="273"/>
      <c r="O1556" s="273"/>
      <c r="P1556" s="273"/>
      <c r="Q1556" s="273"/>
      <c r="R1556" s="273"/>
      <c r="S1556" s="273"/>
      <c r="T1556" s="273"/>
      <c r="U1556" s="273"/>
      <c r="V1556" s="273"/>
      <c r="W1556" s="273"/>
      <c r="AY1556" s="292"/>
    </row>
    <row r="1557" spans="1:51">
      <c r="A1557" s="300"/>
      <c r="B1557" s="241"/>
      <c r="C1557" s="241"/>
      <c r="D1557" s="241"/>
      <c r="E1557" s="241"/>
      <c r="F1557" s="241"/>
      <c r="J1557" s="247"/>
      <c r="K1557" s="273"/>
      <c r="L1557" s="273"/>
      <c r="M1557" s="273"/>
      <c r="N1557" s="273"/>
      <c r="O1557" s="273"/>
      <c r="P1557" s="273"/>
      <c r="Q1557" s="273"/>
      <c r="R1557" s="273"/>
      <c r="S1557" s="273"/>
      <c r="T1557" s="273"/>
      <c r="U1557" s="273"/>
      <c r="V1557" s="273"/>
      <c r="W1557" s="273"/>
      <c r="AY1557" s="292"/>
    </row>
    <row r="1558" spans="1:51">
      <c r="A1558" s="300"/>
      <c r="B1558" s="241"/>
      <c r="C1558" s="241"/>
      <c r="D1558" s="241"/>
      <c r="E1558" s="241"/>
      <c r="F1558" s="241"/>
      <c r="J1558" s="247"/>
      <c r="K1558" s="273"/>
      <c r="L1558" s="273"/>
      <c r="M1558" s="273"/>
      <c r="N1558" s="273"/>
      <c r="O1558" s="273"/>
      <c r="P1558" s="273"/>
      <c r="Q1558" s="273"/>
      <c r="R1558" s="273"/>
      <c r="S1558" s="273"/>
      <c r="T1558" s="273"/>
      <c r="U1558" s="273"/>
      <c r="V1558" s="273"/>
      <c r="W1558" s="273"/>
      <c r="AY1558" s="292"/>
    </row>
    <row r="1559" spans="1:51">
      <c r="A1559" s="300"/>
      <c r="B1559" s="241"/>
      <c r="C1559" s="241"/>
      <c r="D1559" s="241"/>
      <c r="E1559" s="241"/>
      <c r="F1559" s="241"/>
      <c r="J1559" s="247"/>
      <c r="K1559" s="273"/>
      <c r="L1559" s="273"/>
      <c r="M1559" s="273"/>
      <c r="N1559" s="273"/>
      <c r="O1559" s="273"/>
      <c r="P1559" s="273"/>
      <c r="Q1559" s="273"/>
      <c r="R1559" s="273"/>
      <c r="S1559" s="273"/>
      <c r="T1559" s="273"/>
      <c r="U1559" s="273"/>
      <c r="V1559" s="273"/>
      <c r="W1559" s="273"/>
      <c r="AY1559" s="292"/>
    </row>
    <row r="1560" spans="1:51">
      <c r="A1560" s="300"/>
      <c r="B1560" s="241"/>
      <c r="C1560" s="241"/>
      <c r="D1560" s="241"/>
      <c r="E1560" s="241"/>
      <c r="F1560" s="241"/>
      <c r="J1560" s="247"/>
      <c r="K1560" s="273"/>
      <c r="L1560" s="273"/>
      <c r="M1560" s="273"/>
      <c r="N1560" s="273"/>
      <c r="O1560" s="273"/>
      <c r="P1560" s="273"/>
      <c r="Q1560" s="273"/>
      <c r="R1560" s="273"/>
      <c r="S1560" s="273"/>
      <c r="T1560" s="273"/>
      <c r="U1560" s="273"/>
      <c r="V1560" s="273"/>
      <c r="W1560" s="273"/>
      <c r="AY1560" s="292"/>
    </row>
    <row r="1561" spans="1:51">
      <c r="A1561" s="300"/>
      <c r="B1561" s="241"/>
      <c r="C1561" s="241"/>
      <c r="D1561" s="241"/>
      <c r="E1561" s="241"/>
      <c r="F1561" s="241"/>
      <c r="J1561" s="247"/>
      <c r="K1561" s="273"/>
      <c r="L1561" s="273"/>
      <c r="M1561" s="273"/>
      <c r="N1561" s="273"/>
      <c r="O1561" s="273"/>
      <c r="P1561" s="273"/>
      <c r="Q1561" s="273"/>
      <c r="R1561" s="273"/>
      <c r="S1561" s="273"/>
      <c r="T1561" s="273"/>
      <c r="U1561" s="273"/>
      <c r="V1561" s="273"/>
      <c r="W1561" s="273"/>
      <c r="AY1561" s="292"/>
    </row>
    <row r="1562" spans="1:51">
      <c r="A1562" s="300"/>
      <c r="B1562" s="241"/>
      <c r="C1562" s="241"/>
      <c r="D1562" s="241"/>
      <c r="E1562" s="241"/>
      <c r="F1562" s="241"/>
      <c r="J1562" s="247"/>
      <c r="K1562" s="273"/>
      <c r="L1562" s="273"/>
      <c r="M1562" s="273"/>
      <c r="N1562" s="273"/>
      <c r="O1562" s="273"/>
      <c r="P1562" s="273"/>
      <c r="Q1562" s="273"/>
      <c r="R1562" s="273"/>
      <c r="S1562" s="273"/>
      <c r="T1562" s="273"/>
      <c r="U1562" s="273"/>
      <c r="V1562" s="273"/>
      <c r="W1562" s="273"/>
      <c r="AY1562" s="292"/>
    </row>
    <row r="1563" spans="1:51">
      <c r="A1563" s="300"/>
      <c r="B1563" s="241"/>
      <c r="C1563" s="241"/>
      <c r="D1563" s="241"/>
      <c r="E1563" s="241"/>
      <c r="F1563" s="241"/>
      <c r="J1563" s="247"/>
      <c r="K1563" s="273"/>
      <c r="L1563" s="273"/>
      <c r="M1563" s="273"/>
      <c r="N1563" s="273"/>
      <c r="O1563" s="273"/>
      <c r="P1563" s="273"/>
      <c r="Q1563" s="273"/>
      <c r="R1563" s="273"/>
      <c r="S1563" s="273"/>
      <c r="T1563" s="273"/>
      <c r="U1563" s="273"/>
      <c r="V1563" s="273"/>
      <c r="W1563" s="273"/>
      <c r="AY1563" s="292"/>
    </row>
    <row r="1564" spans="1:51">
      <c r="A1564" s="300"/>
      <c r="B1564" s="241"/>
      <c r="C1564" s="241"/>
      <c r="D1564" s="241"/>
      <c r="E1564" s="241"/>
      <c r="F1564" s="241"/>
      <c r="J1564" s="247"/>
      <c r="K1564" s="273"/>
      <c r="L1564" s="273"/>
      <c r="M1564" s="273"/>
      <c r="N1564" s="273"/>
      <c r="O1564" s="273"/>
      <c r="P1564" s="273"/>
      <c r="Q1564" s="273"/>
      <c r="R1564" s="273"/>
      <c r="S1564" s="273"/>
      <c r="T1564" s="273"/>
      <c r="U1564" s="273"/>
      <c r="V1564" s="273"/>
      <c r="W1564" s="273"/>
      <c r="AY1564" s="292"/>
    </row>
    <row r="1565" spans="1:51">
      <c r="A1565" s="300"/>
      <c r="B1565" s="241"/>
      <c r="C1565" s="241"/>
      <c r="D1565" s="241"/>
      <c r="E1565" s="241"/>
      <c r="F1565" s="241"/>
      <c r="J1565" s="247"/>
      <c r="K1565" s="273"/>
      <c r="L1565" s="273"/>
      <c r="M1565" s="273"/>
      <c r="N1565" s="273"/>
      <c r="O1565" s="273"/>
      <c r="P1565" s="273"/>
      <c r="Q1565" s="273"/>
      <c r="R1565" s="273"/>
      <c r="S1565" s="273"/>
      <c r="T1565" s="273"/>
      <c r="U1565" s="273"/>
      <c r="V1565" s="273"/>
      <c r="W1565" s="273"/>
      <c r="AY1565" s="292"/>
    </row>
    <row r="1566" spans="1:51">
      <c r="A1566" s="300"/>
      <c r="B1566" s="241"/>
      <c r="C1566" s="241"/>
      <c r="D1566" s="241"/>
      <c r="E1566" s="241"/>
      <c r="F1566" s="241"/>
      <c r="J1566" s="247"/>
      <c r="K1566" s="273"/>
      <c r="L1566" s="273"/>
      <c r="M1566" s="273"/>
      <c r="N1566" s="273"/>
      <c r="O1566" s="273"/>
      <c r="P1566" s="273"/>
      <c r="Q1566" s="273"/>
      <c r="R1566" s="273"/>
      <c r="S1566" s="273"/>
      <c r="T1566" s="273"/>
      <c r="U1566" s="273"/>
      <c r="V1566" s="273"/>
      <c r="W1566" s="273"/>
      <c r="AY1566" s="292"/>
    </row>
    <row r="1567" spans="1:51">
      <c r="A1567" s="300"/>
      <c r="B1567" s="241"/>
      <c r="C1567" s="241"/>
      <c r="D1567" s="241"/>
      <c r="E1567" s="241"/>
      <c r="F1567" s="241"/>
      <c r="J1567" s="247"/>
      <c r="K1567" s="273"/>
      <c r="L1567" s="273"/>
      <c r="M1567" s="273"/>
      <c r="N1567" s="273"/>
      <c r="O1567" s="273"/>
      <c r="P1567" s="273"/>
      <c r="Q1567" s="273"/>
      <c r="R1567" s="273"/>
      <c r="S1567" s="273"/>
      <c r="T1567" s="273"/>
      <c r="U1567" s="273"/>
      <c r="V1567" s="273"/>
      <c r="W1567" s="273"/>
      <c r="AY1567" s="292"/>
    </row>
    <row r="1568" spans="1:51">
      <c r="A1568" s="300"/>
      <c r="B1568" s="241"/>
      <c r="C1568" s="241"/>
      <c r="D1568" s="241"/>
      <c r="E1568" s="241"/>
      <c r="F1568" s="241"/>
      <c r="J1568" s="247"/>
      <c r="K1568" s="273"/>
      <c r="L1568" s="273"/>
      <c r="M1568" s="273"/>
      <c r="N1568" s="273"/>
      <c r="O1568" s="273"/>
      <c r="P1568" s="273"/>
      <c r="Q1568" s="273"/>
      <c r="R1568" s="273"/>
      <c r="S1568" s="273"/>
      <c r="T1568" s="273"/>
      <c r="U1568" s="273"/>
      <c r="V1568" s="273"/>
      <c r="W1568" s="273"/>
      <c r="AY1568" s="292"/>
    </row>
    <row r="1569" spans="1:51">
      <c r="A1569" s="300"/>
      <c r="B1569" s="241"/>
      <c r="C1569" s="241"/>
      <c r="D1569" s="241"/>
      <c r="E1569" s="241"/>
      <c r="F1569" s="241"/>
      <c r="J1569" s="247"/>
      <c r="K1569" s="273"/>
      <c r="L1569" s="273"/>
      <c r="M1569" s="273"/>
      <c r="N1569" s="273"/>
      <c r="O1569" s="273"/>
      <c r="P1569" s="273"/>
      <c r="Q1569" s="273"/>
      <c r="R1569" s="273"/>
      <c r="S1569" s="273"/>
      <c r="T1569" s="273"/>
      <c r="U1569" s="273"/>
      <c r="V1569" s="273"/>
      <c r="W1569" s="273"/>
      <c r="AY1569" s="292"/>
    </row>
    <row r="1570" spans="1:51">
      <c r="A1570" s="300"/>
      <c r="B1570" s="241"/>
      <c r="C1570" s="241"/>
      <c r="D1570" s="241"/>
      <c r="E1570" s="241"/>
      <c r="F1570" s="241"/>
      <c r="J1570" s="247"/>
      <c r="K1570" s="273"/>
      <c r="L1570" s="273"/>
      <c r="M1570" s="273"/>
      <c r="N1570" s="273"/>
      <c r="O1570" s="273"/>
      <c r="P1570" s="273"/>
      <c r="Q1570" s="273"/>
      <c r="R1570" s="273"/>
      <c r="S1570" s="273"/>
      <c r="T1570" s="273"/>
      <c r="U1570" s="273"/>
      <c r="V1570" s="273"/>
      <c r="W1570" s="273"/>
      <c r="AY1570" s="292"/>
    </row>
    <row r="1571" spans="1:51">
      <c r="A1571" s="300"/>
      <c r="B1571" s="241"/>
      <c r="C1571" s="241"/>
      <c r="D1571" s="241"/>
      <c r="E1571" s="241"/>
      <c r="F1571" s="241"/>
      <c r="J1571" s="247"/>
      <c r="K1571" s="273"/>
      <c r="L1571" s="273"/>
      <c r="M1571" s="273"/>
      <c r="N1571" s="273"/>
      <c r="O1571" s="273"/>
      <c r="P1571" s="273"/>
      <c r="Q1571" s="273"/>
      <c r="R1571" s="273"/>
      <c r="S1571" s="273"/>
      <c r="T1571" s="273"/>
      <c r="U1571" s="273"/>
      <c r="V1571" s="273"/>
      <c r="W1571" s="273"/>
      <c r="AY1571" s="292"/>
    </row>
    <row r="1572" spans="1:51">
      <c r="A1572" s="300"/>
      <c r="B1572" s="241"/>
      <c r="C1572" s="241"/>
      <c r="D1572" s="241"/>
      <c r="E1572" s="241"/>
      <c r="F1572" s="241"/>
      <c r="J1572" s="247"/>
      <c r="K1572" s="273"/>
      <c r="L1572" s="273"/>
      <c r="M1572" s="273"/>
      <c r="N1572" s="273"/>
      <c r="O1572" s="273"/>
      <c r="P1572" s="273"/>
      <c r="Q1572" s="273"/>
      <c r="R1572" s="273"/>
      <c r="S1572" s="273"/>
      <c r="T1572" s="273"/>
      <c r="U1572" s="273"/>
      <c r="V1572" s="273"/>
      <c r="W1572" s="273"/>
      <c r="AY1572" s="292"/>
    </row>
    <row r="1573" spans="1:51">
      <c r="A1573" s="300"/>
      <c r="B1573" s="241"/>
      <c r="C1573" s="241"/>
      <c r="D1573" s="241"/>
      <c r="E1573" s="241"/>
      <c r="F1573" s="241"/>
      <c r="J1573" s="247"/>
      <c r="K1573" s="273"/>
      <c r="L1573" s="273"/>
      <c r="M1573" s="273"/>
      <c r="N1573" s="273"/>
      <c r="O1573" s="273"/>
      <c r="P1573" s="273"/>
      <c r="Q1573" s="273"/>
      <c r="R1573" s="273"/>
      <c r="S1573" s="273"/>
      <c r="T1573" s="273"/>
      <c r="U1573" s="273"/>
      <c r="V1573" s="273"/>
      <c r="W1573" s="273"/>
      <c r="AY1573" s="292"/>
    </row>
    <row r="1574" spans="1:51">
      <c r="A1574" s="300"/>
      <c r="B1574" s="241"/>
      <c r="C1574" s="241"/>
      <c r="D1574" s="241"/>
      <c r="E1574" s="241"/>
      <c r="F1574" s="241"/>
      <c r="J1574" s="247"/>
      <c r="K1574" s="273"/>
      <c r="L1574" s="273"/>
      <c r="M1574" s="273"/>
      <c r="N1574" s="273"/>
      <c r="O1574" s="273"/>
      <c r="P1574" s="273"/>
      <c r="Q1574" s="273"/>
      <c r="R1574" s="273"/>
      <c r="S1574" s="273"/>
      <c r="T1574" s="273"/>
      <c r="U1574" s="273"/>
      <c r="V1574" s="273"/>
      <c r="W1574" s="273"/>
      <c r="AY1574" s="292"/>
    </row>
    <row r="1575" spans="1:51">
      <c r="A1575" s="300"/>
      <c r="B1575" s="241"/>
      <c r="C1575" s="241"/>
      <c r="D1575" s="241"/>
      <c r="E1575" s="241"/>
      <c r="F1575" s="241"/>
      <c r="J1575" s="247"/>
      <c r="K1575" s="273"/>
      <c r="L1575" s="273"/>
      <c r="M1575" s="273"/>
      <c r="N1575" s="273"/>
      <c r="O1575" s="273"/>
      <c r="P1575" s="273"/>
      <c r="Q1575" s="273"/>
      <c r="R1575" s="273"/>
      <c r="S1575" s="273"/>
      <c r="T1575" s="273"/>
      <c r="U1575" s="273"/>
      <c r="V1575" s="273"/>
      <c r="W1575" s="273"/>
      <c r="AY1575" s="292"/>
    </row>
    <row r="1576" spans="1:51">
      <c r="A1576" s="300"/>
      <c r="B1576" s="241"/>
      <c r="C1576" s="241"/>
      <c r="D1576" s="241"/>
      <c r="E1576" s="241"/>
      <c r="F1576" s="241"/>
      <c r="J1576" s="247"/>
      <c r="K1576" s="273"/>
      <c r="L1576" s="273"/>
      <c r="M1576" s="273"/>
      <c r="N1576" s="273"/>
      <c r="O1576" s="273"/>
      <c r="P1576" s="273"/>
      <c r="Q1576" s="273"/>
      <c r="R1576" s="273"/>
      <c r="S1576" s="273"/>
      <c r="T1576" s="273"/>
      <c r="U1576" s="273"/>
      <c r="V1576" s="273"/>
      <c r="W1576" s="273"/>
      <c r="AY1576" s="292"/>
    </row>
    <row r="1577" spans="1:51">
      <c r="A1577" s="300"/>
      <c r="B1577" s="241"/>
      <c r="C1577" s="241"/>
      <c r="D1577" s="241"/>
      <c r="E1577" s="241"/>
      <c r="F1577" s="241"/>
      <c r="J1577" s="247"/>
      <c r="K1577" s="273"/>
      <c r="L1577" s="273"/>
      <c r="M1577" s="273"/>
      <c r="N1577" s="273"/>
      <c r="O1577" s="273"/>
      <c r="P1577" s="273"/>
      <c r="Q1577" s="273"/>
      <c r="R1577" s="273"/>
      <c r="S1577" s="273"/>
      <c r="T1577" s="273"/>
      <c r="U1577" s="273"/>
      <c r="V1577" s="273"/>
      <c r="W1577" s="273"/>
      <c r="AY1577" s="292"/>
    </row>
    <row r="1578" spans="1:51">
      <c r="A1578" s="300"/>
      <c r="B1578" s="241"/>
      <c r="C1578" s="241"/>
      <c r="D1578" s="241"/>
      <c r="E1578" s="241"/>
      <c r="F1578" s="241"/>
      <c r="J1578" s="247"/>
      <c r="K1578" s="273"/>
      <c r="L1578" s="273"/>
      <c r="M1578" s="273"/>
      <c r="N1578" s="273"/>
      <c r="O1578" s="273"/>
      <c r="P1578" s="273"/>
      <c r="Q1578" s="273"/>
      <c r="R1578" s="273"/>
      <c r="S1578" s="273"/>
      <c r="T1578" s="273"/>
      <c r="U1578" s="273"/>
      <c r="V1578" s="273"/>
      <c r="W1578" s="273"/>
      <c r="AY1578" s="292"/>
    </row>
    <row r="1579" spans="1:51">
      <c r="A1579" s="300"/>
      <c r="B1579" s="241"/>
      <c r="C1579" s="241"/>
      <c r="D1579" s="241"/>
      <c r="E1579" s="241"/>
      <c r="F1579" s="241"/>
      <c r="J1579" s="247"/>
      <c r="K1579" s="273"/>
      <c r="L1579" s="273"/>
      <c r="M1579" s="273"/>
      <c r="N1579" s="273"/>
      <c r="O1579" s="273"/>
      <c r="P1579" s="273"/>
      <c r="Q1579" s="273"/>
      <c r="R1579" s="273"/>
      <c r="S1579" s="273"/>
      <c r="T1579" s="273"/>
      <c r="U1579" s="273"/>
      <c r="V1579" s="273"/>
      <c r="W1579" s="273"/>
      <c r="AY1579" s="292"/>
    </row>
    <row r="1580" spans="1:51">
      <c r="A1580" s="300"/>
      <c r="B1580" s="241"/>
      <c r="C1580" s="241"/>
      <c r="D1580" s="241"/>
      <c r="E1580" s="241"/>
      <c r="F1580" s="241"/>
      <c r="J1580" s="247"/>
      <c r="K1580" s="273"/>
      <c r="L1580" s="273"/>
      <c r="M1580" s="273"/>
      <c r="N1580" s="273"/>
      <c r="O1580" s="273"/>
      <c r="P1580" s="273"/>
      <c r="Q1580" s="273"/>
      <c r="R1580" s="273"/>
      <c r="S1580" s="273"/>
      <c r="T1580" s="273"/>
      <c r="U1580" s="273"/>
      <c r="V1580" s="273"/>
      <c r="W1580" s="273"/>
      <c r="AY1580" s="292"/>
    </row>
    <row r="1581" spans="1:51">
      <c r="A1581" s="300"/>
      <c r="B1581" s="241"/>
      <c r="C1581" s="241"/>
      <c r="D1581" s="241"/>
      <c r="E1581" s="241"/>
      <c r="F1581" s="241"/>
      <c r="J1581" s="247"/>
      <c r="K1581" s="273"/>
      <c r="L1581" s="273"/>
      <c r="M1581" s="273"/>
      <c r="N1581" s="273"/>
      <c r="O1581" s="273"/>
      <c r="P1581" s="273"/>
      <c r="Q1581" s="273"/>
      <c r="R1581" s="273"/>
      <c r="S1581" s="273"/>
      <c r="T1581" s="273"/>
      <c r="U1581" s="273"/>
      <c r="V1581" s="273"/>
      <c r="W1581" s="273"/>
      <c r="AY1581" s="292"/>
    </row>
    <row r="1582" spans="1:51">
      <c r="A1582" s="300"/>
      <c r="B1582" s="241"/>
      <c r="C1582" s="241"/>
      <c r="D1582" s="241"/>
      <c r="E1582" s="241"/>
      <c r="F1582" s="241"/>
      <c r="J1582" s="247"/>
      <c r="K1582" s="273"/>
      <c r="L1582" s="273"/>
      <c r="M1582" s="273"/>
      <c r="N1582" s="273"/>
      <c r="O1582" s="273"/>
      <c r="P1582" s="273"/>
      <c r="Q1582" s="273"/>
      <c r="R1582" s="273"/>
      <c r="S1582" s="273"/>
      <c r="T1582" s="273"/>
      <c r="U1582" s="273"/>
      <c r="V1582" s="273"/>
      <c r="W1582" s="273"/>
      <c r="AY1582" s="292"/>
    </row>
    <row r="1583" spans="1:51">
      <c r="A1583" s="300"/>
      <c r="B1583" s="241"/>
      <c r="C1583" s="241"/>
      <c r="D1583" s="241"/>
      <c r="E1583" s="241"/>
      <c r="F1583" s="241"/>
      <c r="J1583" s="247"/>
      <c r="K1583" s="273"/>
      <c r="L1583" s="273"/>
      <c r="M1583" s="273"/>
      <c r="N1583" s="273"/>
      <c r="O1583" s="273"/>
      <c r="P1583" s="273"/>
      <c r="Q1583" s="273"/>
      <c r="R1583" s="273"/>
      <c r="S1583" s="273"/>
      <c r="T1583" s="273"/>
      <c r="U1583" s="273"/>
      <c r="V1583" s="273"/>
      <c r="W1583" s="273"/>
      <c r="AY1583" s="292"/>
    </row>
    <row r="1584" spans="1:51">
      <c r="A1584" s="300"/>
      <c r="B1584" s="241"/>
      <c r="C1584" s="241"/>
      <c r="D1584" s="241"/>
      <c r="E1584" s="241"/>
      <c r="F1584" s="241"/>
      <c r="J1584" s="247"/>
      <c r="K1584" s="273"/>
      <c r="L1584" s="273"/>
      <c r="M1584" s="273"/>
      <c r="N1584" s="273"/>
      <c r="O1584" s="273"/>
      <c r="P1584" s="273"/>
      <c r="Q1584" s="273"/>
      <c r="R1584" s="273"/>
      <c r="S1584" s="273"/>
      <c r="T1584" s="273"/>
      <c r="U1584" s="273"/>
      <c r="V1584" s="273"/>
      <c r="W1584" s="273"/>
      <c r="AY1584" s="292"/>
    </row>
    <row r="1585" spans="1:51">
      <c r="A1585" s="300"/>
      <c r="B1585" s="241"/>
      <c r="C1585" s="241"/>
      <c r="D1585" s="241"/>
      <c r="E1585" s="241"/>
      <c r="F1585" s="241"/>
      <c r="J1585" s="247"/>
      <c r="K1585" s="273"/>
      <c r="L1585" s="273"/>
      <c r="M1585" s="273"/>
      <c r="N1585" s="273"/>
      <c r="O1585" s="273"/>
      <c r="P1585" s="273"/>
      <c r="Q1585" s="273"/>
      <c r="R1585" s="273"/>
      <c r="S1585" s="273"/>
      <c r="T1585" s="273"/>
      <c r="U1585" s="273"/>
      <c r="V1585" s="273"/>
      <c r="W1585" s="273"/>
      <c r="AY1585" s="292"/>
    </row>
    <row r="1586" spans="1:51">
      <c r="A1586" s="300"/>
      <c r="B1586" s="241"/>
      <c r="C1586" s="241"/>
      <c r="D1586" s="241"/>
      <c r="E1586" s="241"/>
      <c r="F1586" s="241"/>
      <c r="J1586" s="247"/>
      <c r="K1586" s="273"/>
      <c r="L1586" s="273"/>
      <c r="M1586" s="273"/>
      <c r="N1586" s="273"/>
      <c r="O1586" s="273"/>
      <c r="P1586" s="273"/>
      <c r="Q1586" s="273"/>
      <c r="R1586" s="273"/>
      <c r="S1586" s="273"/>
      <c r="T1586" s="273"/>
      <c r="U1586" s="273"/>
      <c r="V1586" s="273"/>
      <c r="W1586" s="273"/>
      <c r="AY1586" s="292"/>
    </row>
    <row r="1587" spans="1:51">
      <c r="A1587" s="300"/>
      <c r="B1587" s="241"/>
      <c r="C1587" s="241"/>
      <c r="D1587" s="241"/>
      <c r="E1587" s="241"/>
      <c r="F1587" s="241"/>
      <c r="J1587" s="247"/>
      <c r="K1587" s="273"/>
      <c r="L1587" s="273"/>
      <c r="M1587" s="273"/>
      <c r="N1587" s="273"/>
      <c r="O1587" s="273"/>
      <c r="P1587" s="273"/>
      <c r="Q1587" s="273"/>
      <c r="R1587" s="273"/>
      <c r="S1587" s="273"/>
      <c r="T1587" s="273"/>
      <c r="U1587" s="273"/>
      <c r="V1587" s="273"/>
      <c r="W1587" s="273"/>
      <c r="AY1587" s="292"/>
    </row>
    <row r="1588" spans="1:51">
      <c r="A1588" s="300"/>
      <c r="B1588" s="241"/>
      <c r="C1588" s="241"/>
      <c r="D1588" s="241"/>
      <c r="E1588" s="241"/>
      <c r="F1588" s="241"/>
      <c r="J1588" s="247"/>
      <c r="K1588" s="273"/>
      <c r="L1588" s="273"/>
      <c r="M1588" s="273"/>
      <c r="N1588" s="273"/>
      <c r="O1588" s="273"/>
      <c r="P1588" s="273"/>
      <c r="Q1588" s="273"/>
      <c r="R1588" s="273"/>
      <c r="S1588" s="273"/>
      <c r="T1588" s="273"/>
      <c r="U1588" s="273"/>
      <c r="V1588" s="273"/>
      <c r="W1588" s="273"/>
      <c r="AY1588" s="292"/>
    </row>
    <row r="1589" spans="1:51">
      <c r="A1589" s="300"/>
      <c r="B1589" s="241"/>
      <c r="C1589" s="241"/>
      <c r="D1589" s="241"/>
      <c r="E1589" s="241"/>
      <c r="F1589" s="241"/>
      <c r="J1589" s="247"/>
      <c r="K1589" s="273"/>
      <c r="L1589" s="273"/>
      <c r="M1589" s="273"/>
      <c r="N1589" s="273"/>
      <c r="O1589" s="273"/>
      <c r="P1589" s="273"/>
      <c r="Q1589" s="273"/>
      <c r="R1589" s="273"/>
      <c r="S1589" s="273"/>
      <c r="T1589" s="273"/>
      <c r="U1589" s="273"/>
      <c r="V1589" s="273"/>
      <c r="W1589" s="273"/>
      <c r="AY1589" s="292"/>
    </row>
    <row r="1590" spans="1:51">
      <c r="A1590" s="300"/>
      <c r="B1590" s="241"/>
      <c r="C1590" s="241"/>
      <c r="D1590" s="241"/>
      <c r="E1590" s="241"/>
      <c r="F1590" s="241"/>
      <c r="J1590" s="247"/>
      <c r="K1590" s="273"/>
      <c r="L1590" s="273"/>
      <c r="M1590" s="273"/>
      <c r="N1590" s="273"/>
      <c r="O1590" s="273"/>
      <c r="P1590" s="273"/>
      <c r="Q1590" s="273"/>
      <c r="R1590" s="273"/>
      <c r="S1590" s="273"/>
      <c r="T1590" s="273"/>
      <c r="U1590" s="273"/>
      <c r="V1590" s="273"/>
      <c r="W1590" s="273"/>
      <c r="AY1590" s="292"/>
    </row>
    <row r="1591" spans="1:51">
      <c r="A1591" s="300"/>
      <c r="B1591" s="241"/>
      <c r="C1591" s="241"/>
      <c r="D1591" s="241"/>
      <c r="E1591" s="241"/>
      <c r="F1591" s="241"/>
      <c r="J1591" s="247"/>
      <c r="K1591" s="273"/>
      <c r="L1591" s="273"/>
      <c r="M1591" s="273"/>
      <c r="N1591" s="273"/>
      <c r="O1591" s="273"/>
      <c r="P1591" s="273"/>
      <c r="Q1591" s="273"/>
      <c r="R1591" s="273"/>
      <c r="S1591" s="273"/>
      <c r="T1591" s="273"/>
      <c r="U1591" s="273"/>
      <c r="V1591" s="273"/>
      <c r="W1591" s="273"/>
      <c r="AY1591" s="292"/>
    </row>
    <row r="1592" spans="1:51">
      <c r="A1592" s="300"/>
      <c r="B1592" s="241"/>
      <c r="C1592" s="241"/>
      <c r="D1592" s="241"/>
      <c r="E1592" s="241"/>
      <c r="F1592" s="241"/>
      <c r="J1592" s="247"/>
      <c r="K1592" s="273"/>
      <c r="L1592" s="273"/>
      <c r="M1592" s="273"/>
      <c r="N1592" s="273"/>
      <c r="O1592" s="273"/>
      <c r="P1592" s="273"/>
      <c r="Q1592" s="273"/>
      <c r="R1592" s="273"/>
      <c r="S1592" s="273"/>
      <c r="T1592" s="273"/>
      <c r="U1592" s="273"/>
      <c r="V1592" s="273"/>
      <c r="W1592" s="273"/>
      <c r="AY1592" s="292"/>
    </row>
    <row r="1593" spans="1:51">
      <c r="A1593" s="300"/>
      <c r="B1593" s="241"/>
      <c r="C1593" s="241"/>
      <c r="D1593" s="241"/>
      <c r="E1593" s="241"/>
      <c r="F1593" s="241"/>
      <c r="J1593" s="247"/>
      <c r="K1593" s="273"/>
      <c r="L1593" s="273"/>
      <c r="M1593" s="273"/>
      <c r="N1593" s="273"/>
      <c r="O1593" s="273"/>
      <c r="P1593" s="273"/>
      <c r="Q1593" s="273"/>
      <c r="R1593" s="273"/>
      <c r="S1593" s="273"/>
      <c r="T1593" s="273"/>
      <c r="U1593" s="273"/>
      <c r="V1593" s="273"/>
      <c r="W1593" s="273"/>
      <c r="AY1593" s="292"/>
    </row>
    <row r="1594" spans="1:51">
      <c r="A1594" s="300"/>
      <c r="B1594" s="241"/>
      <c r="C1594" s="241"/>
      <c r="D1594" s="241"/>
      <c r="E1594" s="241"/>
      <c r="F1594" s="241"/>
      <c r="J1594" s="247"/>
      <c r="K1594" s="273"/>
      <c r="L1594" s="273"/>
      <c r="M1594" s="273"/>
      <c r="N1594" s="273"/>
      <c r="O1594" s="273"/>
      <c r="P1594" s="273"/>
      <c r="Q1594" s="273"/>
      <c r="R1594" s="273"/>
      <c r="S1594" s="273"/>
      <c r="T1594" s="273"/>
      <c r="U1594" s="273"/>
      <c r="V1594" s="273"/>
      <c r="W1594" s="273"/>
      <c r="AY1594" s="292"/>
    </row>
    <row r="1595" spans="1:51">
      <c r="A1595" s="300"/>
      <c r="B1595" s="241"/>
      <c r="C1595" s="241"/>
      <c r="D1595" s="241"/>
      <c r="E1595" s="241"/>
      <c r="F1595" s="241"/>
      <c r="J1595" s="247"/>
      <c r="K1595" s="273"/>
      <c r="L1595" s="273"/>
      <c r="M1595" s="273"/>
      <c r="N1595" s="273"/>
      <c r="O1595" s="273"/>
      <c r="P1595" s="273"/>
      <c r="Q1595" s="273"/>
      <c r="R1595" s="273"/>
      <c r="S1595" s="273"/>
      <c r="T1595" s="273"/>
      <c r="U1595" s="273"/>
      <c r="V1595" s="273"/>
      <c r="W1595" s="273"/>
      <c r="AY1595" s="292"/>
    </row>
    <row r="1596" spans="1:51">
      <c r="A1596" s="300"/>
      <c r="B1596" s="241"/>
      <c r="C1596" s="241"/>
      <c r="D1596" s="241"/>
      <c r="E1596" s="241"/>
      <c r="F1596" s="241"/>
      <c r="J1596" s="247"/>
      <c r="K1596" s="273"/>
      <c r="L1596" s="273"/>
      <c r="M1596" s="273"/>
      <c r="N1596" s="273"/>
      <c r="O1596" s="273"/>
      <c r="P1596" s="273"/>
      <c r="Q1596" s="273"/>
      <c r="R1596" s="273"/>
      <c r="S1596" s="273"/>
      <c r="T1596" s="273"/>
      <c r="U1596" s="273"/>
      <c r="V1596" s="273"/>
      <c r="W1596" s="273"/>
      <c r="AY1596" s="292"/>
    </row>
    <row r="1597" spans="1:51">
      <c r="A1597" s="300"/>
      <c r="B1597" s="241"/>
      <c r="C1597" s="241"/>
      <c r="D1597" s="241"/>
      <c r="E1597" s="241"/>
      <c r="F1597" s="241"/>
      <c r="J1597" s="247"/>
      <c r="K1597" s="273"/>
      <c r="L1597" s="273"/>
      <c r="M1597" s="273"/>
      <c r="N1597" s="273"/>
      <c r="O1597" s="273"/>
      <c r="P1597" s="273"/>
      <c r="Q1597" s="273"/>
      <c r="R1597" s="273"/>
      <c r="S1597" s="273"/>
      <c r="T1597" s="273"/>
      <c r="U1597" s="273"/>
      <c r="V1597" s="273"/>
      <c r="W1597" s="273"/>
      <c r="AY1597" s="292"/>
    </row>
    <row r="1598" spans="1:51">
      <c r="A1598" s="300"/>
      <c r="B1598" s="241"/>
      <c r="C1598" s="241"/>
      <c r="D1598" s="241"/>
      <c r="E1598" s="241"/>
      <c r="F1598" s="241"/>
      <c r="J1598" s="247"/>
      <c r="K1598" s="273"/>
      <c r="L1598" s="273"/>
      <c r="M1598" s="273"/>
      <c r="N1598" s="273"/>
      <c r="O1598" s="273"/>
      <c r="P1598" s="273"/>
      <c r="Q1598" s="273"/>
      <c r="R1598" s="273"/>
      <c r="S1598" s="273"/>
      <c r="T1598" s="273"/>
      <c r="U1598" s="273"/>
      <c r="V1598" s="273"/>
      <c r="W1598" s="273"/>
      <c r="AY1598" s="292"/>
    </row>
    <row r="1599" spans="1:51">
      <c r="A1599" s="300"/>
      <c r="B1599" s="241"/>
      <c r="C1599" s="241"/>
      <c r="D1599" s="241"/>
      <c r="E1599" s="241"/>
      <c r="F1599" s="241"/>
      <c r="J1599" s="247"/>
      <c r="K1599" s="273"/>
      <c r="L1599" s="273"/>
      <c r="M1599" s="273"/>
      <c r="N1599" s="273"/>
      <c r="O1599" s="273"/>
      <c r="P1599" s="273"/>
      <c r="Q1599" s="273"/>
      <c r="R1599" s="273"/>
      <c r="S1599" s="273"/>
      <c r="T1599" s="273"/>
      <c r="U1599" s="273"/>
      <c r="V1599" s="273"/>
      <c r="W1599" s="273"/>
      <c r="AY1599" s="292"/>
    </row>
    <row r="1600" spans="1:51">
      <c r="A1600" s="300"/>
      <c r="B1600" s="241"/>
      <c r="C1600" s="241"/>
      <c r="D1600" s="241"/>
      <c r="E1600" s="241"/>
      <c r="F1600" s="241"/>
      <c r="J1600" s="247"/>
      <c r="K1600" s="273"/>
      <c r="L1600" s="273"/>
      <c r="M1600" s="273"/>
      <c r="N1600" s="273"/>
      <c r="O1600" s="273"/>
      <c r="P1600" s="273"/>
      <c r="Q1600" s="273"/>
      <c r="R1600" s="273"/>
      <c r="S1600" s="273"/>
      <c r="T1600" s="273"/>
      <c r="U1600" s="273"/>
      <c r="V1600" s="273"/>
      <c r="W1600" s="273"/>
      <c r="AY1600" s="292"/>
    </row>
    <row r="1601" spans="1:51">
      <c r="A1601" s="300"/>
      <c r="B1601" s="241"/>
      <c r="C1601" s="241"/>
      <c r="D1601" s="241"/>
      <c r="E1601" s="241"/>
      <c r="F1601" s="241"/>
      <c r="J1601" s="247"/>
      <c r="K1601" s="273"/>
      <c r="L1601" s="273"/>
      <c r="M1601" s="273"/>
      <c r="N1601" s="273"/>
      <c r="O1601" s="273"/>
      <c r="P1601" s="273"/>
      <c r="Q1601" s="273"/>
      <c r="R1601" s="273"/>
      <c r="S1601" s="273"/>
      <c r="T1601" s="273"/>
      <c r="U1601" s="273"/>
      <c r="V1601" s="273"/>
      <c r="W1601" s="273"/>
      <c r="AY1601" s="292"/>
    </row>
    <row r="1602" spans="1:51">
      <c r="A1602" s="300"/>
      <c r="B1602" s="241"/>
      <c r="C1602" s="241"/>
      <c r="D1602" s="241"/>
      <c r="E1602" s="241"/>
      <c r="F1602" s="241"/>
      <c r="J1602" s="247"/>
      <c r="K1602" s="273"/>
      <c r="L1602" s="273"/>
      <c r="M1602" s="273"/>
      <c r="N1602" s="273"/>
      <c r="O1602" s="273"/>
      <c r="P1602" s="273"/>
      <c r="Q1602" s="273"/>
      <c r="R1602" s="273"/>
      <c r="S1602" s="273"/>
      <c r="T1602" s="273"/>
      <c r="U1602" s="273"/>
      <c r="V1602" s="273"/>
      <c r="W1602" s="273"/>
      <c r="AY1602" s="292"/>
    </row>
    <row r="1603" spans="1:51">
      <c r="A1603" s="300"/>
      <c r="B1603" s="241"/>
      <c r="C1603" s="241"/>
      <c r="D1603" s="241"/>
      <c r="E1603" s="241"/>
      <c r="F1603" s="241"/>
      <c r="J1603" s="247"/>
      <c r="K1603" s="273"/>
      <c r="L1603" s="273"/>
      <c r="M1603" s="273"/>
      <c r="N1603" s="273"/>
      <c r="O1603" s="273"/>
      <c r="P1603" s="273"/>
      <c r="Q1603" s="273"/>
      <c r="R1603" s="273"/>
      <c r="S1603" s="273"/>
      <c r="T1603" s="273"/>
      <c r="U1603" s="273"/>
      <c r="V1603" s="273"/>
      <c r="W1603" s="273"/>
      <c r="AY1603" s="292"/>
    </row>
    <row r="1604" spans="1:51">
      <c r="A1604" s="300"/>
      <c r="B1604" s="241"/>
      <c r="C1604" s="241"/>
      <c r="D1604" s="241"/>
      <c r="E1604" s="241"/>
      <c r="F1604" s="241"/>
      <c r="J1604" s="247"/>
      <c r="K1604" s="273"/>
      <c r="L1604" s="273"/>
      <c r="M1604" s="273"/>
      <c r="N1604" s="273"/>
      <c r="O1604" s="273"/>
      <c r="P1604" s="273"/>
      <c r="Q1604" s="273"/>
      <c r="R1604" s="273"/>
      <c r="S1604" s="273"/>
      <c r="T1604" s="273"/>
      <c r="U1604" s="273"/>
      <c r="V1604" s="273"/>
      <c r="W1604" s="273"/>
      <c r="AY1604" s="292"/>
    </row>
    <row r="1605" spans="1:51">
      <c r="A1605" s="300"/>
      <c r="B1605" s="241"/>
      <c r="C1605" s="241"/>
      <c r="D1605" s="241"/>
      <c r="E1605" s="241"/>
      <c r="F1605" s="241"/>
      <c r="J1605" s="247"/>
      <c r="K1605" s="273"/>
      <c r="L1605" s="273"/>
      <c r="M1605" s="273"/>
      <c r="N1605" s="273"/>
      <c r="O1605" s="273"/>
      <c r="P1605" s="273"/>
      <c r="Q1605" s="273"/>
      <c r="R1605" s="273"/>
      <c r="S1605" s="273"/>
      <c r="T1605" s="273"/>
      <c r="U1605" s="273"/>
      <c r="V1605" s="273"/>
      <c r="W1605" s="273"/>
      <c r="AY1605" s="292"/>
    </row>
    <row r="1606" spans="1:51">
      <c r="A1606" s="300"/>
      <c r="B1606" s="241"/>
      <c r="C1606" s="241"/>
      <c r="D1606" s="241"/>
      <c r="E1606" s="241"/>
      <c r="F1606" s="241"/>
      <c r="J1606" s="247"/>
      <c r="K1606" s="273"/>
      <c r="L1606" s="273"/>
      <c r="M1606" s="273"/>
      <c r="N1606" s="273"/>
      <c r="O1606" s="273"/>
      <c r="P1606" s="273"/>
      <c r="Q1606" s="273"/>
      <c r="R1606" s="273"/>
      <c r="S1606" s="273"/>
      <c r="T1606" s="273"/>
      <c r="U1606" s="273"/>
      <c r="V1606" s="273"/>
      <c r="W1606" s="273"/>
      <c r="AY1606" s="292"/>
    </row>
    <row r="1607" spans="1:51">
      <c r="A1607" s="300"/>
      <c r="B1607" s="241"/>
      <c r="C1607" s="241"/>
      <c r="D1607" s="241"/>
      <c r="E1607" s="241"/>
      <c r="F1607" s="241"/>
      <c r="J1607" s="247"/>
      <c r="K1607" s="273"/>
      <c r="L1607" s="273"/>
      <c r="M1607" s="273"/>
      <c r="N1607" s="273"/>
      <c r="O1607" s="273"/>
      <c r="P1607" s="273"/>
      <c r="Q1607" s="273"/>
      <c r="R1607" s="273"/>
      <c r="S1607" s="273"/>
      <c r="T1607" s="273"/>
      <c r="U1607" s="273"/>
      <c r="V1607" s="273"/>
      <c r="W1607" s="273"/>
      <c r="AY1607" s="292"/>
    </row>
    <row r="1608" spans="1:51">
      <c r="A1608" s="300"/>
      <c r="B1608" s="241"/>
      <c r="C1608" s="241"/>
      <c r="D1608" s="241"/>
      <c r="E1608" s="241"/>
      <c r="F1608" s="241"/>
      <c r="J1608" s="247"/>
      <c r="K1608" s="273"/>
      <c r="L1608" s="273"/>
      <c r="M1608" s="273"/>
      <c r="N1608" s="273"/>
      <c r="O1608" s="273"/>
      <c r="P1608" s="273"/>
      <c r="Q1608" s="273"/>
      <c r="R1608" s="273"/>
      <c r="S1608" s="273"/>
      <c r="T1608" s="273"/>
      <c r="U1608" s="273"/>
      <c r="V1608" s="273"/>
      <c r="W1608" s="273"/>
      <c r="AY1608" s="292"/>
    </row>
    <row r="1609" spans="1:51">
      <c r="A1609" s="300"/>
      <c r="B1609" s="241"/>
      <c r="C1609" s="241"/>
      <c r="D1609" s="241"/>
      <c r="E1609" s="241"/>
      <c r="F1609" s="241"/>
      <c r="J1609" s="247"/>
      <c r="K1609" s="273"/>
      <c r="L1609" s="273"/>
      <c r="M1609" s="273"/>
      <c r="N1609" s="273"/>
      <c r="O1609" s="273"/>
      <c r="P1609" s="273"/>
      <c r="Q1609" s="273"/>
      <c r="R1609" s="273"/>
      <c r="S1609" s="273"/>
      <c r="T1609" s="273"/>
      <c r="U1609" s="273"/>
      <c r="V1609" s="273"/>
      <c r="W1609" s="273"/>
      <c r="AY1609" s="292"/>
    </row>
    <row r="1610" spans="1:51">
      <c r="A1610" s="300"/>
      <c r="B1610" s="241"/>
      <c r="C1610" s="241"/>
      <c r="D1610" s="241"/>
      <c r="E1610" s="241"/>
      <c r="F1610" s="241"/>
      <c r="J1610" s="247"/>
      <c r="K1610" s="273"/>
      <c r="L1610" s="273"/>
      <c r="M1610" s="273"/>
      <c r="N1610" s="273"/>
      <c r="O1610" s="273"/>
      <c r="P1610" s="273"/>
      <c r="Q1610" s="273"/>
      <c r="R1610" s="273"/>
      <c r="S1610" s="273"/>
      <c r="T1610" s="273"/>
      <c r="U1610" s="273"/>
      <c r="V1610" s="273"/>
      <c r="W1610" s="273"/>
      <c r="AY1610" s="292"/>
    </row>
    <row r="1611" spans="1:51">
      <c r="A1611" s="300"/>
      <c r="B1611" s="241"/>
      <c r="C1611" s="241"/>
      <c r="D1611" s="241"/>
      <c r="E1611" s="241"/>
      <c r="F1611" s="241"/>
      <c r="J1611" s="247"/>
      <c r="K1611" s="273"/>
      <c r="L1611" s="273"/>
      <c r="M1611" s="273"/>
      <c r="N1611" s="273"/>
      <c r="O1611" s="273"/>
      <c r="P1611" s="273"/>
      <c r="Q1611" s="273"/>
      <c r="R1611" s="273"/>
      <c r="S1611" s="273"/>
      <c r="T1611" s="273"/>
      <c r="U1611" s="273"/>
      <c r="V1611" s="273"/>
      <c r="W1611" s="273"/>
      <c r="AY1611" s="292"/>
    </row>
    <row r="1612" spans="1:51">
      <c r="A1612" s="300"/>
      <c r="B1612" s="241"/>
      <c r="C1612" s="241"/>
      <c r="D1612" s="241"/>
      <c r="E1612" s="241"/>
      <c r="F1612" s="241"/>
      <c r="J1612" s="247"/>
      <c r="K1612" s="273"/>
      <c r="L1612" s="273"/>
      <c r="M1612" s="273"/>
      <c r="N1612" s="273"/>
      <c r="O1612" s="273"/>
      <c r="P1612" s="273"/>
      <c r="Q1612" s="273"/>
      <c r="R1612" s="273"/>
      <c r="S1612" s="273"/>
      <c r="T1612" s="273"/>
      <c r="U1612" s="273"/>
      <c r="V1612" s="273"/>
      <c r="W1612" s="273"/>
      <c r="AY1612" s="292"/>
    </row>
    <row r="1613" spans="1:51">
      <c r="A1613" s="300"/>
      <c r="B1613" s="241"/>
      <c r="C1613" s="241"/>
      <c r="D1613" s="241"/>
      <c r="E1613" s="241"/>
      <c r="F1613" s="241"/>
      <c r="J1613" s="247"/>
      <c r="K1613" s="273"/>
      <c r="L1613" s="273"/>
      <c r="M1613" s="273"/>
      <c r="N1613" s="273"/>
      <c r="O1613" s="273"/>
      <c r="P1613" s="273"/>
      <c r="Q1613" s="273"/>
      <c r="R1613" s="273"/>
      <c r="S1613" s="273"/>
      <c r="T1613" s="273"/>
      <c r="U1613" s="273"/>
      <c r="V1613" s="273"/>
      <c r="W1613" s="273"/>
      <c r="AY1613" s="292"/>
    </row>
    <row r="1614" spans="1:51">
      <c r="A1614" s="300"/>
      <c r="B1614" s="241"/>
      <c r="C1614" s="241"/>
      <c r="D1614" s="241"/>
      <c r="E1614" s="241"/>
      <c r="F1614" s="241"/>
      <c r="J1614" s="247"/>
      <c r="K1614" s="273"/>
      <c r="L1614" s="273"/>
      <c r="M1614" s="273"/>
      <c r="N1614" s="273"/>
      <c r="O1614" s="273"/>
      <c r="P1614" s="273"/>
      <c r="Q1614" s="273"/>
      <c r="R1614" s="273"/>
      <c r="S1614" s="273"/>
      <c r="T1614" s="273"/>
      <c r="U1614" s="273"/>
      <c r="V1614" s="273"/>
      <c r="W1614" s="273"/>
      <c r="AY1614" s="292"/>
    </row>
    <row r="1615" spans="1:51">
      <c r="A1615" s="300"/>
      <c r="B1615" s="241"/>
      <c r="C1615" s="241"/>
      <c r="D1615" s="241"/>
      <c r="E1615" s="241"/>
      <c r="F1615" s="241"/>
      <c r="J1615" s="247"/>
      <c r="K1615" s="273"/>
      <c r="L1615" s="273"/>
      <c r="M1615" s="273"/>
      <c r="N1615" s="273"/>
      <c r="O1615" s="273"/>
      <c r="P1615" s="273"/>
      <c r="Q1615" s="273"/>
      <c r="R1615" s="273"/>
      <c r="S1615" s="273"/>
      <c r="T1615" s="273"/>
      <c r="U1615" s="273"/>
      <c r="V1615" s="273"/>
      <c r="W1615" s="273"/>
      <c r="AY1615" s="292"/>
    </row>
    <row r="1616" spans="1:51">
      <c r="A1616" s="300"/>
      <c r="B1616" s="241"/>
      <c r="C1616" s="241"/>
      <c r="D1616" s="241"/>
      <c r="E1616" s="241"/>
      <c r="F1616" s="241"/>
      <c r="J1616" s="247"/>
      <c r="K1616" s="273"/>
      <c r="L1616" s="273"/>
      <c r="M1616" s="273"/>
      <c r="N1616" s="273"/>
      <c r="O1616" s="273"/>
      <c r="P1616" s="273"/>
      <c r="Q1616" s="273"/>
      <c r="R1616" s="273"/>
      <c r="S1616" s="273"/>
      <c r="T1616" s="273"/>
      <c r="U1616" s="273"/>
      <c r="V1616" s="273"/>
      <c r="W1616" s="273"/>
      <c r="AY1616" s="292"/>
    </row>
    <row r="1617" spans="1:51">
      <c r="A1617" s="300"/>
      <c r="B1617" s="241"/>
      <c r="C1617" s="241"/>
      <c r="D1617" s="241"/>
      <c r="E1617" s="241"/>
      <c r="F1617" s="241"/>
      <c r="J1617" s="247"/>
      <c r="K1617" s="273"/>
      <c r="L1617" s="273"/>
      <c r="M1617" s="273"/>
      <c r="N1617" s="273"/>
      <c r="O1617" s="273"/>
      <c r="P1617" s="273"/>
      <c r="Q1617" s="273"/>
      <c r="R1617" s="273"/>
      <c r="S1617" s="273"/>
      <c r="T1617" s="273"/>
      <c r="U1617" s="273"/>
      <c r="V1617" s="273"/>
      <c r="W1617" s="273"/>
      <c r="AY1617" s="292"/>
    </row>
    <row r="1618" spans="1:51">
      <c r="A1618" s="300"/>
      <c r="B1618" s="241"/>
      <c r="C1618" s="241"/>
      <c r="D1618" s="241"/>
      <c r="E1618" s="241"/>
      <c r="F1618" s="241"/>
      <c r="J1618" s="247"/>
      <c r="K1618" s="273"/>
      <c r="L1618" s="273"/>
      <c r="M1618" s="273"/>
      <c r="N1618" s="273"/>
      <c r="O1618" s="273"/>
      <c r="P1618" s="273"/>
      <c r="Q1618" s="273"/>
      <c r="R1618" s="273"/>
      <c r="S1618" s="273"/>
      <c r="T1618" s="273"/>
      <c r="U1618" s="273"/>
      <c r="V1618" s="273"/>
      <c r="W1618" s="273"/>
      <c r="AY1618" s="292"/>
    </row>
    <row r="1619" spans="1:51">
      <c r="A1619" s="300"/>
      <c r="B1619" s="241"/>
      <c r="C1619" s="241"/>
      <c r="D1619" s="241"/>
      <c r="E1619" s="241"/>
      <c r="F1619" s="241"/>
      <c r="J1619" s="247"/>
      <c r="K1619" s="273"/>
      <c r="L1619" s="273"/>
      <c r="M1619" s="273"/>
      <c r="N1619" s="273"/>
      <c r="O1619" s="273"/>
      <c r="P1619" s="273"/>
      <c r="Q1619" s="273"/>
      <c r="R1619" s="273"/>
      <c r="S1619" s="273"/>
      <c r="T1619" s="273"/>
      <c r="U1619" s="273"/>
      <c r="V1619" s="273"/>
      <c r="W1619" s="273"/>
      <c r="AY1619" s="292"/>
    </row>
    <row r="1620" spans="1:51">
      <c r="A1620" s="300"/>
      <c r="B1620" s="241"/>
      <c r="C1620" s="241"/>
      <c r="D1620" s="241"/>
      <c r="E1620" s="241"/>
      <c r="F1620" s="241"/>
      <c r="J1620" s="247"/>
      <c r="K1620" s="273"/>
      <c r="L1620" s="273"/>
      <c r="M1620" s="273"/>
      <c r="N1620" s="273"/>
      <c r="O1620" s="273"/>
      <c r="P1620" s="273"/>
      <c r="Q1620" s="273"/>
      <c r="R1620" s="273"/>
      <c r="S1620" s="273"/>
      <c r="T1620" s="273"/>
      <c r="U1620" s="273"/>
      <c r="V1620" s="273"/>
      <c r="W1620" s="273"/>
      <c r="AY1620" s="292"/>
    </row>
    <row r="1621" spans="1:51">
      <c r="A1621" s="300"/>
      <c r="B1621" s="241"/>
      <c r="C1621" s="241"/>
      <c r="D1621" s="241"/>
      <c r="E1621" s="241"/>
      <c r="F1621" s="241"/>
      <c r="J1621" s="247"/>
      <c r="K1621" s="273"/>
      <c r="L1621" s="273"/>
      <c r="M1621" s="273"/>
      <c r="N1621" s="273"/>
      <c r="O1621" s="273"/>
      <c r="P1621" s="273"/>
      <c r="Q1621" s="273"/>
      <c r="R1621" s="273"/>
      <c r="S1621" s="273"/>
      <c r="T1621" s="273"/>
      <c r="U1621" s="273"/>
      <c r="V1621" s="273"/>
      <c r="W1621" s="273"/>
      <c r="AY1621" s="292"/>
    </row>
    <row r="1622" spans="1:51">
      <c r="A1622" s="300"/>
      <c r="B1622" s="241"/>
      <c r="C1622" s="241"/>
      <c r="D1622" s="241"/>
      <c r="E1622" s="241"/>
      <c r="F1622" s="241"/>
      <c r="J1622" s="247"/>
      <c r="K1622" s="273"/>
      <c r="L1622" s="273"/>
      <c r="M1622" s="273"/>
      <c r="N1622" s="273"/>
      <c r="O1622" s="273"/>
      <c r="P1622" s="273"/>
      <c r="Q1622" s="273"/>
      <c r="R1622" s="273"/>
      <c r="S1622" s="273"/>
      <c r="T1622" s="273"/>
      <c r="U1622" s="273"/>
      <c r="V1622" s="273"/>
      <c r="W1622" s="273"/>
      <c r="AY1622" s="292"/>
    </row>
    <row r="1623" spans="1:51">
      <c r="A1623" s="300"/>
      <c r="B1623" s="241"/>
      <c r="C1623" s="241"/>
      <c r="D1623" s="241"/>
      <c r="E1623" s="241"/>
      <c r="F1623" s="241"/>
      <c r="J1623" s="247"/>
      <c r="K1623" s="273"/>
      <c r="L1623" s="273"/>
      <c r="M1623" s="273"/>
      <c r="N1623" s="273"/>
      <c r="O1623" s="273"/>
      <c r="P1623" s="273"/>
      <c r="Q1623" s="273"/>
      <c r="R1623" s="273"/>
      <c r="S1623" s="273"/>
      <c r="T1623" s="273"/>
      <c r="U1623" s="273"/>
      <c r="V1623" s="273"/>
      <c r="W1623" s="273"/>
      <c r="AY1623" s="292"/>
    </row>
    <row r="1624" spans="1:51">
      <c r="A1624" s="300"/>
      <c r="B1624" s="241"/>
      <c r="C1624" s="241"/>
      <c r="D1624" s="241"/>
      <c r="E1624" s="241"/>
      <c r="F1624" s="241"/>
      <c r="J1624" s="247"/>
      <c r="K1624" s="273"/>
      <c r="L1624" s="273"/>
      <c r="M1624" s="273"/>
      <c r="N1624" s="273"/>
      <c r="O1624" s="273"/>
      <c r="P1624" s="273"/>
      <c r="Q1624" s="273"/>
      <c r="R1624" s="273"/>
      <c r="S1624" s="273"/>
      <c r="T1624" s="273"/>
      <c r="U1624" s="273"/>
      <c r="V1624" s="273"/>
      <c r="W1624" s="273"/>
      <c r="AY1624" s="292"/>
    </row>
    <row r="1625" spans="1:51">
      <c r="A1625" s="300"/>
      <c r="B1625" s="241"/>
      <c r="C1625" s="241"/>
      <c r="D1625" s="241"/>
      <c r="E1625" s="241"/>
      <c r="F1625" s="241"/>
      <c r="J1625" s="247"/>
      <c r="K1625" s="273"/>
      <c r="L1625" s="273"/>
      <c r="M1625" s="273"/>
      <c r="N1625" s="273"/>
      <c r="O1625" s="273"/>
      <c r="P1625" s="273"/>
      <c r="Q1625" s="273"/>
      <c r="R1625" s="273"/>
      <c r="S1625" s="273"/>
      <c r="T1625" s="273"/>
      <c r="U1625" s="273"/>
      <c r="V1625" s="273"/>
      <c r="W1625" s="273"/>
      <c r="AY1625" s="292"/>
    </row>
    <row r="1626" spans="1:51">
      <c r="A1626" s="300"/>
      <c r="B1626" s="241"/>
      <c r="C1626" s="241"/>
      <c r="D1626" s="241"/>
      <c r="E1626" s="241"/>
      <c r="F1626" s="241"/>
      <c r="J1626" s="247"/>
      <c r="K1626" s="273"/>
      <c r="L1626" s="273"/>
      <c r="M1626" s="273"/>
      <c r="N1626" s="273"/>
      <c r="O1626" s="273"/>
      <c r="P1626" s="273"/>
      <c r="Q1626" s="273"/>
      <c r="R1626" s="273"/>
      <c r="S1626" s="273"/>
      <c r="T1626" s="273"/>
      <c r="U1626" s="273"/>
      <c r="V1626" s="273"/>
      <c r="W1626" s="273"/>
      <c r="AY1626" s="292"/>
    </row>
    <row r="1627" spans="1:51">
      <c r="A1627" s="300"/>
      <c r="B1627" s="241"/>
      <c r="C1627" s="241"/>
      <c r="D1627" s="241"/>
      <c r="E1627" s="241"/>
      <c r="F1627" s="241"/>
      <c r="J1627" s="247"/>
      <c r="K1627" s="273"/>
      <c r="L1627" s="273"/>
      <c r="M1627" s="273"/>
      <c r="N1627" s="273"/>
      <c r="O1627" s="273"/>
      <c r="P1627" s="273"/>
      <c r="Q1627" s="273"/>
      <c r="R1627" s="273"/>
      <c r="S1627" s="273"/>
      <c r="T1627" s="273"/>
      <c r="U1627" s="273"/>
      <c r="V1627" s="273"/>
      <c r="W1627" s="273"/>
      <c r="AY1627" s="292"/>
    </row>
    <row r="1628" spans="1:51">
      <c r="A1628" s="300"/>
      <c r="B1628" s="241"/>
      <c r="C1628" s="241"/>
      <c r="D1628" s="241"/>
      <c r="E1628" s="241"/>
      <c r="F1628" s="241"/>
      <c r="J1628" s="247"/>
      <c r="K1628" s="273"/>
      <c r="L1628" s="273"/>
      <c r="M1628" s="273"/>
      <c r="N1628" s="273"/>
      <c r="O1628" s="273"/>
      <c r="P1628" s="273"/>
      <c r="Q1628" s="273"/>
      <c r="R1628" s="273"/>
      <c r="S1628" s="273"/>
      <c r="T1628" s="273"/>
      <c r="U1628" s="273"/>
      <c r="V1628" s="273"/>
      <c r="W1628" s="273"/>
      <c r="AY1628" s="292"/>
    </row>
    <row r="1629" spans="1:51">
      <c r="A1629" s="300"/>
      <c r="B1629" s="241"/>
      <c r="C1629" s="241"/>
      <c r="D1629" s="241"/>
      <c r="E1629" s="241"/>
      <c r="F1629" s="241"/>
      <c r="J1629" s="247"/>
      <c r="K1629" s="273"/>
      <c r="L1629" s="273"/>
      <c r="M1629" s="273"/>
      <c r="N1629" s="273"/>
      <c r="O1629" s="273"/>
      <c r="P1629" s="273"/>
      <c r="Q1629" s="273"/>
      <c r="R1629" s="273"/>
      <c r="S1629" s="273"/>
      <c r="T1629" s="273"/>
      <c r="U1629" s="273"/>
      <c r="V1629" s="273"/>
      <c r="W1629" s="273"/>
      <c r="AY1629" s="292"/>
    </row>
    <row r="1630" spans="1:51">
      <c r="A1630" s="300"/>
      <c r="B1630" s="241"/>
      <c r="C1630" s="241"/>
      <c r="D1630" s="241"/>
      <c r="E1630" s="241"/>
      <c r="F1630" s="241"/>
      <c r="J1630" s="247"/>
      <c r="K1630" s="273"/>
      <c r="L1630" s="273"/>
      <c r="M1630" s="273"/>
      <c r="N1630" s="273"/>
      <c r="O1630" s="273"/>
      <c r="P1630" s="273"/>
      <c r="Q1630" s="273"/>
      <c r="R1630" s="273"/>
      <c r="S1630" s="273"/>
      <c r="T1630" s="273"/>
      <c r="U1630" s="273"/>
      <c r="V1630" s="273"/>
      <c r="W1630" s="273"/>
      <c r="AY1630" s="292"/>
    </row>
    <row r="1631" spans="1:51">
      <c r="A1631" s="300"/>
      <c r="B1631" s="241"/>
      <c r="C1631" s="241"/>
      <c r="D1631" s="241"/>
      <c r="E1631" s="241"/>
      <c r="F1631" s="241"/>
      <c r="J1631" s="247"/>
      <c r="K1631" s="273"/>
      <c r="L1631" s="273"/>
      <c r="M1631" s="273"/>
      <c r="N1631" s="273"/>
      <c r="O1631" s="273"/>
      <c r="P1631" s="273"/>
      <c r="Q1631" s="273"/>
      <c r="R1631" s="273"/>
      <c r="S1631" s="273"/>
      <c r="T1631" s="273"/>
      <c r="U1631" s="273"/>
      <c r="V1631" s="273"/>
      <c r="W1631" s="273"/>
      <c r="AY1631" s="292"/>
    </row>
    <row r="1632" spans="1:51">
      <c r="A1632" s="300"/>
      <c r="B1632" s="241"/>
      <c r="C1632" s="241"/>
      <c r="D1632" s="241"/>
      <c r="E1632" s="241"/>
      <c r="F1632" s="241"/>
      <c r="J1632" s="247"/>
      <c r="K1632" s="273"/>
      <c r="L1632" s="273"/>
      <c r="M1632" s="273"/>
      <c r="N1632" s="273"/>
      <c r="O1632" s="273"/>
      <c r="P1632" s="273"/>
      <c r="Q1632" s="273"/>
      <c r="R1632" s="273"/>
      <c r="S1632" s="273"/>
      <c r="T1632" s="273"/>
      <c r="U1632" s="273"/>
      <c r="V1632" s="273"/>
      <c r="W1632" s="273"/>
      <c r="AY1632" s="292"/>
    </row>
    <row r="1633" spans="1:54">
      <c r="B1633" s="241"/>
      <c r="C1633" s="241"/>
      <c r="D1633" s="241"/>
      <c r="E1633" s="241"/>
      <c r="F1633" s="241"/>
      <c r="J1633" s="247"/>
      <c r="K1633" s="273"/>
      <c r="L1633" s="273"/>
      <c r="M1633" s="273"/>
      <c r="N1633" s="273"/>
      <c r="O1633" s="273"/>
      <c r="P1633" s="273"/>
      <c r="Q1633" s="273"/>
      <c r="R1633" s="273"/>
      <c r="S1633" s="273"/>
      <c r="T1633" s="273"/>
      <c r="U1633" s="273"/>
      <c r="V1633" s="273"/>
      <c r="W1633" s="273"/>
      <c r="AY1633" s="292"/>
    </row>
    <row r="1634" spans="1:54">
      <c r="B1634" s="241"/>
      <c r="C1634" s="241"/>
      <c r="D1634" s="241"/>
      <c r="E1634" s="241"/>
      <c r="F1634" s="241"/>
      <c r="J1634" s="247"/>
      <c r="K1634" s="273"/>
      <c r="L1634" s="273"/>
      <c r="M1634" s="273"/>
      <c r="N1634" s="273"/>
      <c r="O1634" s="273"/>
      <c r="P1634" s="273"/>
      <c r="Q1634" s="273"/>
      <c r="R1634" s="273"/>
      <c r="S1634" s="273"/>
      <c r="T1634" s="273"/>
      <c r="U1634" s="273"/>
      <c r="V1634" s="273"/>
      <c r="W1634" s="273"/>
      <c r="AY1634" s="292"/>
    </row>
    <row r="1635" spans="1:54">
      <c r="B1635" s="241"/>
      <c r="C1635" s="241"/>
      <c r="D1635" s="241"/>
      <c r="E1635" s="241"/>
      <c r="F1635" s="241"/>
      <c r="J1635" s="247"/>
      <c r="K1635" s="273"/>
      <c r="L1635" s="273"/>
      <c r="M1635" s="273"/>
      <c r="N1635" s="273"/>
      <c r="O1635" s="273"/>
      <c r="P1635" s="273"/>
      <c r="Q1635" s="273"/>
      <c r="R1635" s="273"/>
      <c r="S1635" s="273"/>
      <c r="T1635" s="273"/>
      <c r="U1635" s="273"/>
      <c r="V1635" s="273"/>
      <c r="W1635" s="273"/>
      <c r="AY1635" s="292"/>
      <c r="BA1635" s="290">
        <v>19</v>
      </c>
      <c r="BB1635" s="290">
        <v>5</v>
      </c>
    </row>
    <row r="1636" spans="1:54">
      <c r="B1636" s="241"/>
      <c r="C1636" s="241"/>
      <c r="D1636" s="241"/>
      <c r="E1636" s="274"/>
      <c r="F1636" s="275"/>
      <c r="G1636" s="276"/>
      <c r="H1636" s="312"/>
      <c r="I1636" s="312"/>
      <c r="J1636" s="276"/>
      <c r="K1636" s="277"/>
      <c r="L1636" s="277"/>
      <c r="M1636" s="277"/>
      <c r="N1636" s="277"/>
      <c r="O1636" s="278"/>
      <c r="P1636" s="273"/>
      <c r="Q1636" s="273"/>
      <c r="R1636" s="273"/>
      <c r="S1636" s="273"/>
      <c r="T1636" s="273"/>
      <c r="U1636" s="273"/>
      <c r="V1636" s="273"/>
      <c r="W1636" s="273"/>
      <c r="AW1636" s="262"/>
      <c r="BA1636" s="290">
        <v>58</v>
      </c>
      <c r="BB1636" s="290">
        <v>0</v>
      </c>
    </row>
    <row r="1637" spans="1:54">
      <c r="B1637" s="241"/>
      <c r="C1637" s="241"/>
      <c r="D1637" s="241"/>
      <c r="E1637" s="279"/>
      <c r="F1637" s="243"/>
      <c r="G1637" s="247"/>
      <c r="H1637" s="246"/>
      <c r="I1637" s="246"/>
      <c r="J1637" s="247"/>
      <c r="K1637" s="273"/>
      <c r="L1637" s="273"/>
      <c r="M1637" s="273"/>
      <c r="N1637" s="273"/>
      <c r="O1637" s="280"/>
      <c r="P1637" s="273"/>
      <c r="Q1637" s="273"/>
      <c r="R1637" s="273"/>
      <c r="S1637" s="273"/>
      <c r="T1637" s="273"/>
      <c r="U1637" s="273"/>
      <c r="V1637" s="273"/>
      <c r="W1637" s="273"/>
      <c r="AW1637" s="262"/>
      <c r="BA1637" s="290">
        <v>26</v>
      </c>
      <c r="BB1637" s="290">
        <v>20</v>
      </c>
    </row>
    <row r="1638" spans="1:54">
      <c r="B1638" s="241"/>
      <c r="C1638" s="241"/>
      <c r="D1638" s="241"/>
      <c r="E1638" s="279"/>
      <c r="F1638" s="243"/>
      <c r="G1638" s="247"/>
      <c r="H1638" s="246"/>
      <c r="I1638" s="246"/>
      <c r="J1638" s="247"/>
      <c r="K1638" s="273"/>
      <c r="L1638" s="273"/>
      <c r="M1638" s="273"/>
      <c r="N1638" s="273"/>
      <c r="O1638" s="280"/>
      <c r="P1638" s="273"/>
      <c r="Q1638" s="273"/>
      <c r="R1638" s="273"/>
      <c r="S1638" s="273"/>
      <c r="T1638" s="273"/>
      <c r="U1638" s="273"/>
      <c r="V1638" s="273"/>
      <c r="W1638" s="273"/>
      <c r="AW1638" s="262"/>
      <c r="BA1638" s="290">
        <v>94</v>
      </c>
      <c r="BB1638" s="290">
        <v>84</v>
      </c>
    </row>
    <row r="1639" spans="1:54">
      <c r="E1639" s="281"/>
      <c r="F1639" s="225"/>
      <c r="G1639" s="247"/>
      <c r="H1639" s="246"/>
      <c r="I1639" s="246"/>
      <c r="J1639" s="247"/>
      <c r="K1639" s="273"/>
      <c r="L1639" s="273"/>
      <c r="M1639" s="273"/>
      <c r="N1639" s="273"/>
      <c r="O1639" s="280"/>
      <c r="P1639" s="273"/>
      <c r="Q1639" s="273"/>
      <c r="R1639" s="273"/>
      <c r="S1639" s="273"/>
      <c r="T1639" s="273"/>
      <c r="U1639" s="273"/>
      <c r="V1639" s="273"/>
      <c r="W1639" s="273"/>
      <c r="AW1639" s="262"/>
      <c r="BA1639" s="290">
        <v>80</v>
      </c>
      <c r="BB1639" s="290">
        <v>61</v>
      </c>
    </row>
    <row r="1640" spans="1:54">
      <c r="E1640" s="281"/>
      <c r="F1640" s="225"/>
      <c r="G1640" s="246"/>
      <c r="H1640" s="246"/>
      <c r="I1640" s="247"/>
      <c r="J1640" s="247"/>
      <c r="K1640" s="246"/>
      <c r="L1640" s="247"/>
      <c r="M1640" s="273"/>
      <c r="N1640" s="273"/>
      <c r="O1640" s="280"/>
      <c r="P1640" s="273"/>
      <c r="Q1640" s="273"/>
      <c r="R1640" s="273"/>
      <c r="S1640" s="273"/>
      <c r="T1640" s="273"/>
      <c r="U1640" s="273"/>
      <c r="V1640" s="273"/>
      <c r="W1640" s="273"/>
      <c r="AW1640" s="262"/>
      <c r="BA1640" s="290">
        <v>118</v>
      </c>
      <c r="BB1640" s="290">
        <v>101</v>
      </c>
    </row>
    <row r="1641" spans="1:54">
      <c r="E1641" s="281"/>
      <c r="F1641" s="225" t="s">
        <v>630</v>
      </c>
      <c r="G1641" s="246"/>
      <c r="H1641" s="246"/>
      <c r="I1641" s="246"/>
      <c r="J1641" s="246"/>
      <c r="K1641" s="246"/>
      <c r="L1641" s="247"/>
      <c r="M1641" s="273"/>
      <c r="N1641" s="273"/>
      <c r="O1641" s="280"/>
      <c r="P1641" s="273"/>
      <c r="Q1641" s="273"/>
      <c r="R1641" s="273"/>
      <c r="S1641" s="273"/>
      <c r="T1641" s="273"/>
      <c r="U1641" s="273"/>
      <c r="V1641" s="273"/>
      <c r="W1641" s="273"/>
      <c r="AW1641" s="262"/>
      <c r="BA1641" s="290">
        <v>200</v>
      </c>
      <c r="BB1641" s="290">
        <v>163</v>
      </c>
    </row>
    <row r="1642" spans="1:54">
      <c r="E1642" s="281"/>
      <c r="F1642" s="225"/>
      <c r="G1642" s="247"/>
      <c r="H1642" s="247"/>
      <c r="I1642" s="247"/>
      <c r="J1642" s="247"/>
      <c r="K1642" s="246"/>
      <c r="L1642" s="247"/>
      <c r="M1642" s="273"/>
      <c r="N1642" s="273"/>
      <c r="O1642" s="280"/>
      <c r="P1642" s="273"/>
      <c r="Q1642" s="273"/>
      <c r="R1642" s="273"/>
      <c r="S1642" s="273"/>
      <c r="T1642" s="273"/>
      <c r="U1642" s="273"/>
      <c r="V1642" s="273"/>
      <c r="W1642" s="273"/>
      <c r="AW1642" s="262"/>
      <c r="BA1642" s="290">
        <v>39</v>
      </c>
      <c r="BB1642" s="290">
        <v>30</v>
      </c>
    </row>
    <row r="1643" spans="1:54">
      <c r="E1643" s="281"/>
      <c r="F1643" s="225"/>
      <c r="G1643" s="246"/>
      <c r="H1643" s="246"/>
      <c r="I1643" s="247"/>
      <c r="J1643" s="247"/>
      <c r="K1643" s="246"/>
      <c r="L1643" s="247"/>
      <c r="M1643" s="273"/>
      <c r="N1643" s="273"/>
      <c r="O1643" s="280"/>
      <c r="P1643" s="273"/>
      <c r="Q1643" s="273"/>
      <c r="R1643" s="273"/>
      <c r="S1643" s="273"/>
      <c r="T1643" s="273"/>
      <c r="U1643" s="273"/>
      <c r="V1643" s="273"/>
      <c r="W1643" s="273"/>
      <c r="AW1643" s="262"/>
      <c r="BA1643" s="290">
        <v>45</v>
      </c>
      <c r="BB1643" s="290">
        <v>31</v>
      </c>
    </row>
    <row r="1644" spans="1:54">
      <c r="E1644" s="281"/>
      <c r="F1644" s="225" t="s">
        <v>549</v>
      </c>
      <c r="G1644" s="246"/>
      <c r="H1644" s="246"/>
      <c r="I1644" s="247"/>
      <c r="J1644" s="247"/>
      <c r="K1644" s="246"/>
      <c r="L1644" s="247"/>
      <c r="M1644" s="273"/>
      <c r="N1644" s="273"/>
      <c r="O1644" s="280"/>
      <c r="P1644" s="273"/>
      <c r="Q1644" s="273"/>
      <c r="R1644" s="273"/>
      <c r="S1644" s="273"/>
      <c r="T1644" s="273"/>
      <c r="U1644" s="273"/>
      <c r="V1644" s="273"/>
      <c r="W1644" s="273"/>
      <c r="AW1644" s="262"/>
      <c r="BA1644" s="290">
        <v>102</v>
      </c>
      <c r="BB1644" s="290">
        <v>77</v>
      </c>
    </row>
    <row r="1645" spans="1:54">
      <c r="E1645" s="281"/>
      <c r="F1645" s="225" t="s">
        <v>550</v>
      </c>
      <c r="G1645" s="246"/>
      <c r="H1645" s="246"/>
      <c r="I1645" s="247"/>
      <c r="J1645" s="247"/>
      <c r="K1645" s="246"/>
      <c r="L1645" s="247"/>
      <c r="M1645" s="273"/>
      <c r="N1645" s="273"/>
      <c r="O1645" s="280"/>
      <c r="P1645" s="273"/>
      <c r="Q1645" s="273"/>
      <c r="R1645" s="273"/>
      <c r="S1645" s="273"/>
      <c r="T1645" s="273"/>
      <c r="U1645" s="273"/>
      <c r="V1645" s="273"/>
      <c r="W1645" s="273"/>
      <c r="AW1645" s="262"/>
      <c r="BA1645" s="290">
        <v>47</v>
      </c>
      <c r="BB1645" s="290">
        <v>38</v>
      </c>
    </row>
    <row r="1646" spans="1:54">
      <c r="A1646" s="299"/>
      <c r="B1646" s="224"/>
      <c r="C1646" s="224"/>
      <c r="E1646" s="281"/>
      <c r="F1646" s="225" t="s">
        <v>551</v>
      </c>
      <c r="G1646" s="246"/>
      <c r="H1646" s="246"/>
      <c r="I1646" s="247"/>
      <c r="J1646" s="247"/>
      <c r="K1646" s="246"/>
      <c r="L1646" s="247"/>
      <c r="M1646" s="273"/>
      <c r="N1646" s="273"/>
      <c r="O1646" s="280"/>
      <c r="P1646" s="273"/>
      <c r="Q1646" s="273"/>
      <c r="R1646" s="273"/>
      <c r="S1646" s="273"/>
      <c r="T1646" s="273"/>
      <c r="U1646" s="273"/>
      <c r="V1646" s="273"/>
      <c r="W1646" s="273"/>
      <c r="AW1646" s="262"/>
      <c r="BA1646" s="290">
        <v>42</v>
      </c>
      <c r="BB1646" s="290">
        <v>33</v>
      </c>
    </row>
    <row r="1647" spans="1:54">
      <c r="A1647" s="299"/>
      <c r="B1647" s="225"/>
      <c r="C1647" s="224"/>
      <c r="E1647" s="281"/>
      <c r="F1647" s="225" t="s">
        <v>552</v>
      </c>
      <c r="G1647" s="246"/>
      <c r="H1647" s="246"/>
      <c r="I1647" s="247"/>
      <c r="J1647" s="247"/>
      <c r="K1647" s="246"/>
      <c r="L1647" s="247"/>
      <c r="M1647" s="247"/>
      <c r="N1647" s="247"/>
      <c r="O1647" s="282"/>
      <c r="P1647" s="247"/>
      <c r="Q1647" s="247"/>
      <c r="R1647" s="247"/>
      <c r="S1647" s="247"/>
      <c r="T1647" s="247"/>
      <c r="U1647" s="247"/>
      <c r="V1647" s="247"/>
      <c r="W1647" s="247"/>
      <c r="AW1647" s="262"/>
      <c r="AZ1647" s="293"/>
      <c r="BA1647" s="290">
        <v>61</v>
      </c>
      <c r="BB1647" s="290">
        <v>45</v>
      </c>
    </row>
    <row r="1648" spans="1:54">
      <c r="A1648" s="299"/>
      <c r="B1648" s="225"/>
      <c r="C1648" s="224"/>
      <c r="E1648" s="281"/>
      <c r="F1648" s="225" t="s">
        <v>553</v>
      </c>
      <c r="G1648" s="246"/>
      <c r="H1648" s="246"/>
      <c r="I1648" s="247"/>
      <c r="J1648" s="247"/>
      <c r="K1648" s="246"/>
      <c r="L1648" s="247"/>
      <c r="M1648" s="247"/>
      <c r="N1648" s="247"/>
      <c r="O1648" s="282"/>
      <c r="P1648" s="247"/>
      <c r="Q1648" s="247"/>
      <c r="R1648" s="247"/>
      <c r="S1648" s="247"/>
      <c r="T1648" s="247"/>
      <c r="U1648" s="247"/>
      <c r="V1648" s="247"/>
      <c r="W1648" s="247"/>
      <c r="AW1648" s="262"/>
      <c r="BA1648" s="290">
        <v>42</v>
      </c>
      <c r="BB1648" s="290">
        <v>39</v>
      </c>
    </row>
    <row r="1649" spans="1:55" ht="17.25" customHeight="1">
      <c r="A1649" s="299"/>
      <c r="B1649" s="225"/>
      <c r="C1649" s="224"/>
      <c r="E1649" s="281"/>
      <c r="F1649" s="283" t="s">
        <v>554</v>
      </c>
      <c r="G1649" s="246"/>
      <c r="H1649" s="246"/>
      <c r="I1649" s="247"/>
      <c r="J1649" s="247"/>
      <c r="K1649" s="246"/>
      <c r="L1649" s="247"/>
      <c r="M1649" s="247"/>
      <c r="N1649" s="247"/>
      <c r="O1649" s="282"/>
      <c r="P1649" s="247"/>
      <c r="Q1649" s="247"/>
      <c r="R1649" s="247"/>
      <c r="S1649" s="247"/>
      <c r="T1649" s="247"/>
      <c r="U1649" s="247"/>
      <c r="V1649" s="247"/>
      <c r="W1649" s="247"/>
      <c r="AW1649" s="262"/>
      <c r="BA1649" s="290">
        <f>SUM(BA1635:BA1648)</f>
        <v>973</v>
      </c>
      <c r="BB1649" s="290">
        <f>SUM(BB1635:BB1648)</f>
        <v>727</v>
      </c>
      <c r="BC1649" s="290">
        <f>BA1649-BB1649</f>
        <v>246</v>
      </c>
    </row>
    <row r="1650" spans="1:55" ht="17.25" customHeight="1">
      <c r="A1650" s="299"/>
      <c r="B1650" s="225"/>
      <c r="C1650" s="224"/>
      <c r="E1650" s="281"/>
      <c r="F1650" s="283" t="s">
        <v>590</v>
      </c>
      <c r="G1650" s="246"/>
      <c r="H1650" s="246"/>
      <c r="I1650" s="247"/>
      <c r="J1650" s="247"/>
      <c r="K1650" s="246"/>
      <c r="L1650" s="247"/>
      <c r="M1650" s="247"/>
      <c r="N1650" s="247"/>
      <c r="O1650" s="282"/>
      <c r="P1650" s="247"/>
      <c r="Q1650" s="247"/>
      <c r="R1650" s="247"/>
      <c r="S1650" s="247"/>
      <c r="T1650" s="247"/>
      <c r="U1650" s="247"/>
      <c r="V1650" s="247"/>
      <c r="W1650" s="247"/>
      <c r="AW1650" s="262"/>
    </row>
    <row r="1651" spans="1:55" ht="15.75" customHeight="1">
      <c r="A1651" s="299"/>
      <c r="B1651" s="224"/>
      <c r="C1651" s="224"/>
      <c r="D1651" s="224"/>
      <c r="E1651" s="281"/>
      <c r="F1651" s="283" t="s">
        <v>555</v>
      </c>
      <c r="G1651" s="246"/>
      <c r="H1651" s="246"/>
      <c r="I1651" s="247"/>
      <c r="J1651" s="247"/>
      <c r="K1651" s="246"/>
      <c r="L1651" s="247"/>
      <c r="M1651" s="247"/>
      <c r="N1651" s="247"/>
      <c r="O1651" s="282"/>
      <c r="P1651" s="247"/>
      <c r="Q1651" s="247"/>
      <c r="R1651" s="247"/>
      <c r="S1651" s="247"/>
      <c r="T1651" s="247"/>
      <c r="U1651" s="247"/>
      <c r="V1651" s="247"/>
      <c r="W1651" s="247"/>
      <c r="AW1651" s="262"/>
    </row>
    <row r="1652" spans="1:55">
      <c r="A1652" s="299"/>
      <c r="B1652" s="224"/>
      <c r="C1652" s="224"/>
      <c r="D1652" s="224"/>
      <c r="E1652" s="284"/>
      <c r="F1652" s="283" t="s">
        <v>556</v>
      </c>
      <c r="G1652" s="246"/>
      <c r="H1652" s="246"/>
      <c r="I1652" s="247"/>
      <c r="J1652" s="247"/>
      <c r="K1652" s="246"/>
      <c r="L1652" s="247"/>
      <c r="M1652" s="247"/>
      <c r="N1652" s="247"/>
      <c r="O1652" s="282"/>
      <c r="P1652" s="247"/>
      <c r="Q1652" s="247"/>
      <c r="R1652" s="247"/>
      <c r="S1652" s="247"/>
      <c r="T1652" s="247"/>
      <c r="U1652" s="247"/>
      <c r="V1652" s="247"/>
      <c r="W1652" s="247"/>
      <c r="AW1652" s="262"/>
    </row>
    <row r="1653" spans="1:55">
      <c r="A1653" s="299"/>
      <c r="B1653" s="224"/>
      <c r="C1653" s="224"/>
      <c r="D1653" s="224"/>
      <c r="E1653" s="284"/>
      <c r="F1653" s="283" t="s">
        <v>557</v>
      </c>
      <c r="G1653" s="246"/>
      <c r="H1653" s="246"/>
      <c r="I1653" s="247"/>
      <c r="J1653" s="247"/>
      <c r="K1653" s="246"/>
      <c r="L1653" s="247"/>
      <c r="M1653" s="247"/>
      <c r="N1653" s="247"/>
      <c r="O1653" s="282"/>
      <c r="P1653" s="247"/>
      <c r="Q1653" s="247"/>
      <c r="R1653" s="247"/>
      <c r="S1653" s="247"/>
      <c r="T1653" s="247"/>
      <c r="U1653" s="247"/>
      <c r="V1653" s="247"/>
      <c r="W1653" s="247"/>
      <c r="AW1653" s="262"/>
    </row>
    <row r="1654" spans="1:55">
      <c r="A1654" s="299"/>
      <c r="B1654" s="224"/>
      <c r="C1654" s="224"/>
      <c r="D1654" s="224"/>
      <c r="E1654" s="284"/>
      <c r="F1654" s="283" t="s">
        <v>558</v>
      </c>
      <c r="G1654" s="246"/>
      <c r="H1654" s="246"/>
      <c r="I1654" s="247"/>
      <c r="J1654" s="247"/>
      <c r="K1654" s="246"/>
      <c r="L1654" s="247"/>
      <c r="M1654" s="247"/>
      <c r="N1654" s="247"/>
      <c r="O1654" s="282"/>
      <c r="P1654" s="247"/>
      <c r="Q1654" s="247"/>
      <c r="R1654" s="247"/>
      <c r="S1654" s="247"/>
      <c r="T1654" s="247"/>
      <c r="U1654" s="247"/>
      <c r="V1654" s="247"/>
      <c r="W1654" s="247"/>
      <c r="AW1654" s="262"/>
    </row>
    <row r="1655" spans="1:55">
      <c r="A1655" s="299"/>
      <c r="B1655" s="224"/>
      <c r="C1655" s="224"/>
      <c r="D1655" s="224"/>
      <c r="E1655" s="284"/>
      <c r="F1655" s="283" t="s">
        <v>612</v>
      </c>
      <c r="G1655" s="246"/>
      <c r="H1655" s="246"/>
      <c r="I1655" s="247"/>
      <c r="J1655" s="247"/>
      <c r="K1655" s="246"/>
      <c r="L1655" s="247"/>
      <c r="M1655" s="247"/>
      <c r="N1655" s="247"/>
      <c r="O1655" s="282"/>
      <c r="P1655" s="247"/>
      <c r="Q1655" s="247"/>
      <c r="R1655" s="247"/>
      <c r="S1655" s="247"/>
      <c r="T1655" s="247"/>
      <c r="U1655" s="247"/>
      <c r="V1655" s="247"/>
      <c r="W1655" s="247"/>
      <c r="AW1655" s="236"/>
    </row>
    <row r="1656" spans="1:55">
      <c r="A1656" s="299"/>
      <c r="B1656" s="224"/>
      <c r="C1656" s="224"/>
      <c r="D1656" s="224"/>
      <c r="E1656" s="284"/>
      <c r="F1656" s="224"/>
      <c r="G1656" s="246"/>
      <c r="H1656" s="246"/>
      <c r="I1656" s="247"/>
      <c r="J1656" s="247"/>
      <c r="K1656" s="246"/>
      <c r="L1656" s="247"/>
      <c r="M1656" s="247"/>
      <c r="N1656" s="247"/>
      <c r="O1656" s="282"/>
      <c r="P1656" s="247"/>
      <c r="Q1656" s="247"/>
      <c r="R1656" s="247"/>
      <c r="S1656" s="247"/>
      <c r="T1656" s="247"/>
      <c r="U1656" s="247"/>
      <c r="V1656" s="247"/>
      <c r="W1656" s="247"/>
      <c r="AW1656" s="237"/>
      <c r="AY1656" s="237"/>
    </row>
    <row r="1657" spans="1:55">
      <c r="A1657" s="299"/>
      <c r="B1657" s="224"/>
      <c r="C1657" s="224"/>
      <c r="D1657" s="224"/>
      <c r="E1657" s="284"/>
      <c r="F1657" s="225"/>
      <c r="G1657" s="247"/>
      <c r="H1657" s="247"/>
      <c r="I1657" s="247"/>
      <c r="J1657" s="247"/>
      <c r="K1657" s="247"/>
      <c r="L1657" s="247"/>
      <c r="M1657" s="247"/>
      <c r="N1657" s="247"/>
      <c r="O1657" s="282"/>
      <c r="P1657" s="247"/>
      <c r="Q1657" s="247"/>
      <c r="R1657" s="247"/>
      <c r="S1657" s="247"/>
      <c r="T1657" s="247"/>
      <c r="U1657" s="247"/>
      <c r="V1657" s="247"/>
      <c r="W1657" s="247"/>
      <c r="AW1657" s="262"/>
    </row>
    <row r="1658" spans="1:55">
      <c r="A1658" s="299"/>
      <c r="B1658" s="225"/>
      <c r="C1658" s="224"/>
      <c r="D1658" s="224"/>
      <c r="E1658" s="284"/>
      <c r="F1658" s="225"/>
      <c r="G1658" s="247"/>
      <c r="H1658" s="246"/>
      <c r="I1658" s="246"/>
      <c r="J1658" s="247"/>
      <c r="K1658" s="247"/>
      <c r="L1658" s="247"/>
      <c r="M1658" s="247"/>
      <c r="N1658" s="247"/>
      <c r="O1658" s="282"/>
      <c r="P1658" s="247"/>
      <c r="Q1658" s="247"/>
      <c r="R1658" s="247"/>
      <c r="S1658" s="247"/>
      <c r="T1658" s="247"/>
      <c r="U1658" s="247"/>
      <c r="V1658" s="247"/>
      <c r="W1658" s="247"/>
      <c r="AW1658" s="262"/>
    </row>
    <row r="1659" spans="1:55">
      <c r="A1659" s="299"/>
      <c r="B1659" s="225"/>
      <c r="C1659" s="224"/>
      <c r="D1659" s="224"/>
      <c r="E1659" s="284"/>
      <c r="F1659" s="225"/>
      <c r="G1659" s="247"/>
      <c r="H1659" s="246"/>
      <c r="I1659" s="246"/>
      <c r="J1659" s="247"/>
      <c r="K1659" s="247"/>
      <c r="L1659" s="247"/>
      <c r="M1659" s="247"/>
      <c r="N1659" s="247"/>
      <c r="O1659" s="282"/>
      <c r="P1659" s="247"/>
      <c r="Q1659" s="247"/>
      <c r="R1659" s="247"/>
      <c r="S1659" s="247"/>
      <c r="T1659" s="247"/>
      <c r="U1659" s="247"/>
      <c r="V1659" s="247"/>
      <c r="W1659" s="247"/>
      <c r="AW1659" s="262"/>
    </row>
    <row r="1660" spans="1:55">
      <c r="A1660" s="299"/>
      <c r="B1660" s="225"/>
      <c r="C1660" s="224"/>
      <c r="D1660" s="224"/>
      <c r="E1660" s="284"/>
      <c r="F1660" s="225"/>
      <c r="G1660" s="247"/>
      <c r="H1660" s="246"/>
      <c r="I1660" s="246"/>
      <c r="J1660" s="247"/>
      <c r="K1660" s="247"/>
      <c r="L1660" s="247"/>
      <c r="M1660" s="247"/>
      <c r="N1660" s="247"/>
      <c r="O1660" s="282"/>
    </row>
    <row r="1661" spans="1:55">
      <c r="A1661" s="299"/>
      <c r="B1661" s="225"/>
      <c r="C1661" s="224"/>
      <c r="D1661" s="224"/>
      <c r="E1661" s="234"/>
      <c r="F1661" s="285"/>
      <c r="G1661" s="287"/>
      <c r="H1661" s="286"/>
      <c r="I1661" s="286"/>
      <c r="J1661" s="287"/>
      <c r="K1661" s="287"/>
      <c r="L1661" s="287"/>
      <c r="M1661" s="287"/>
      <c r="N1661" s="287"/>
      <c r="O1661" s="288"/>
    </row>
    <row r="1662" spans="1:55">
      <c r="A1662" s="299"/>
      <c r="B1662" s="225"/>
      <c r="C1662" s="225"/>
      <c r="D1662" s="225"/>
      <c r="E1662" s="224"/>
      <c r="F1662" s="225"/>
      <c r="G1662" s="247"/>
      <c r="H1662" s="246"/>
      <c r="I1662" s="246"/>
      <c r="J1662" s="247"/>
    </row>
    <row r="1663" spans="1:55">
      <c r="A1663" s="299"/>
      <c r="B1663" s="225"/>
      <c r="C1663" s="224"/>
      <c r="D1663" s="224"/>
      <c r="E1663" s="224"/>
      <c r="F1663" s="225"/>
      <c r="G1663" s="247"/>
      <c r="H1663" s="246"/>
      <c r="I1663" s="246"/>
      <c r="J1663" s="247"/>
    </row>
    <row r="1664" spans="1:55">
      <c r="A1664" s="299"/>
      <c r="B1664" s="225"/>
      <c r="C1664" s="224"/>
      <c r="D1664" s="224"/>
      <c r="E1664" s="224"/>
      <c r="F1664" s="225"/>
      <c r="G1664" s="247"/>
      <c r="H1664" s="246"/>
      <c r="I1664" s="246"/>
      <c r="J1664" s="247"/>
    </row>
    <row r="1665" spans="1:50">
      <c r="A1665" s="299"/>
      <c r="B1665" s="225"/>
      <c r="C1665" s="224"/>
      <c r="D1665" s="224"/>
      <c r="E1665" s="224"/>
      <c r="F1665" s="225"/>
      <c r="G1665" s="247"/>
      <c r="H1665" s="246"/>
      <c r="I1665" s="246"/>
      <c r="J1665" s="247"/>
      <c r="AW1665" s="294"/>
    </row>
    <row r="1666" spans="1:50">
      <c r="A1666" s="299"/>
      <c r="B1666" s="225"/>
      <c r="C1666" s="224"/>
      <c r="D1666" s="224"/>
      <c r="E1666" s="224"/>
      <c r="F1666" s="225"/>
      <c r="G1666" s="247"/>
      <c r="H1666" s="246"/>
      <c r="I1666" s="246"/>
      <c r="J1666" s="247"/>
      <c r="K1666" s="247"/>
      <c r="L1666" s="247"/>
      <c r="M1666" s="247"/>
      <c r="N1666" s="247"/>
      <c r="O1666" s="247"/>
      <c r="P1666" s="247"/>
      <c r="Q1666" s="247"/>
      <c r="R1666" s="247"/>
      <c r="S1666" s="247"/>
      <c r="T1666" s="247"/>
      <c r="U1666" s="247"/>
      <c r="V1666" s="247"/>
      <c r="W1666" s="247"/>
      <c r="AW1666" s="237"/>
      <c r="AX1666" s="294"/>
    </row>
    <row r="1667" spans="1:50">
      <c r="A1667" s="299"/>
      <c r="B1667" s="225"/>
      <c r="C1667" s="224"/>
      <c r="D1667" s="224"/>
      <c r="E1667" s="224"/>
      <c r="F1667" s="225"/>
      <c r="G1667" s="247"/>
      <c r="H1667" s="246"/>
      <c r="I1667" s="246"/>
      <c r="J1667" s="247"/>
      <c r="K1667" s="247"/>
      <c r="L1667" s="247"/>
      <c r="M1667" s="247"/>
      <c r="N1667" s="247"/>
      <c r="O1667" s="247"/>
      <c r="P1667" s="247"/>
      <c r="Q1667" s="247"/>
      <c r="R1667" s="247"/>
      <c r="S1667" s="247"/>
      <c r="T1667" s="247"/>
      <c r="U1667" s="247"/>
      <c r="V1667" s="247"/>
      <c r="W1667" s="247"/>
    </row>
    <row r="1668" spans="1:50">
      <c r="A1668" s="299"/>
      <c r="B1668" s="225"/>
      <c r="C1668" s="224"/>
      <c r="D1668" s="224"/>
      <c r="E1668" s="224"/>
      <c r="F1668" s="289"/>
      <c r="G1668" s="247"/>
      <c r="H1668" s="247"/>
      <c r="I1668" s="247"/>
      <c r="J1668" s="247"/>
      <c r="K1668" s="247"/>
      <c r="L1668" s="247"/>
      <c r="M1668" s="247"/>
      <c r="N1668" s="247"/>
      <c r="O1668" s="247"/>
      <c r="P1668" s="247"/>
      <c r="Q1668" s="247"/>
      <c r="R1668" s="247"/>
      <c r="S1668" s="247"/>
      <c r="T1668" s="247"/>
      <c r="U1668" s="247"/>
      <c r="V1668" s="247"/>
      <c r="W1668" s="247"/>
    </row>
    <row r="1674" spans="1:50" ht="12.75">
      <c r="A1674" s="300"/>
      <c r="B1674" s="290"/>
      <c r="C1674" s="290"/>
      <c r="D1674" s="290"/>
      <c r="E1674" s="290"/>
      <c r="F1674" s="290"/>
      <c r="G1674" s="313"/>
      <c r="H1674" s="313"/>
      <c r="I1674" s="313"/>
      <c r="J1674" s="313"/>
      <c r="K1674" s="313"/>
      <c r="L1674" s="313"/>
      <c r="M1674" s="313"/>
      <c r="N1674" s="313"/>
      <c r="O1674" s="313"/>
      <c r="P1674" s="313"/>
      <c r="Q1674" s="313"/>
      <c r="R1674" s="313"/>
      <c r="S1674" s="313"/>
      <c r="T1674" s="313"/>
      <c r="U1674" s="313"/>
      <c r="V1674" s="313"/>
      <c r="W1674" s="313"/>
      <c r="X1674" s="290"/>
      <c r="Y1674" s="290"/>
      <c r="AF1674" s="290">
        <v>18860911.170000002</v>
      </c>
    </row>
    <row r="1675" spans="1:50" ht="12.75">
      <c r="A1675" s="300"/>
      <c r="B1675" s="290"/>
      <c r="C1675" s="290"/>
      <c r="D1675" s="290"/>
      <c r="E1675" s="290"/>
      <c r="F1675" s="290"/>
      <c r="G1675" s="313"/>
      <c r="H1675" s="313"/>
      <c r="I1675" s="313"/>
      <c r="J1675" s="313"/>
      <c r="K1675" s="313"/>
      <c r="L1675" s="313"/>
      <c r="M1675" s="313"/>
      <c r="N1675" s="313"/>
      <c r="O1675" s="313"/>
      <c r="P1675" s="313"/>
      <c r="Q1675" s="313"/>
      <c r="R1675" s="313"/>
      <c r="S1675" s="313"/>
      <c r="T1675" s="313"/>
      <c r="U1675" s="313"/>
      <c r="V1675" s="313"/>
      <c r="W1675" s="313"/>
      <c r="X1675" s="290"/>
      <c r="Y1675" s="290"/>
      <c r="AF1675" s="290">
        <v>18859745.02</v>
      </c>
    </row>
    <row r="1676" spans="1:50" ht="12.75">
      <c r="A1676" s="300"/>
      <c r="B1676" s="290"/>
      <c r="C1676" s="290"/>
      <c r="D1676" s="290"/>
      <c r="E1676" s="290"/>
      <c r="F1676" s="290"/>
      <c r="G1676" s="313"/>
      <c r="H1676" s="313"/>
      <c r="I1676" s="313"/>
      <c r="J1676" s="313"/>
      <c r="K1676" s="313"/>
      <c r="L1676" s="313"/>
      <c r="M1676" s="313"/>
      <c r="N1676" s="313"/>
      <c r="O1676" s="313"/>
      <c r="P1676" s="313"/>
      <c r="Q1676" s="313"/>
      <c r="R1676" s="313"/>
      <c r="S1676" s="313"/>
      <c r="T1676" s="313"/>
      <c r="U1676" s="313"/>
      <c r="V1676" s="313"/>
      <c r="W1676" s="313"/>
      <c r="X1676" s="290"/>
      <c r="Y1676" s="290"/>
      <c r="AF1676" s="290">
        <f>AF1674-AF1675</f>
        <v>1166.1500000000001</v>
      </c>
    </row>
    <row r="1725" spans="1:25" ht="14.25">
      <c r="A1725" s="300"/>
      <c r="B1725" s="290"/>
      <c r="C1725" s="272"/>
      <c r="D1725" s="272"/>
      <c r="E1725" s="272"/>
      <c r="H1725" s="246"/>
      <c r="I1725" s="246"/>
      <c r="J1725" s="247"/>
      <c r="K1725" s="313"/>
      <c r="L1725" s="313"/>
      <c r="M1725" s="313"/>
      <c r="N1725" s="313"/>
      <c r="O1725" s="313"/>
      <c r="P1725" s="313"/>
      <c r="Q1725" s="313"/>
      <c r="R1725" s="313"/>
      <c r="S1725" s="313"/>
      <c r="T1725" s="313"/>
      <c r="U1725" s="313"/>
      <c r="V1725" s="313"/>
      <c r="W1725" s="313"/>
      <c r="X1725" s="290"/>
      <c r="Y1725" s="290"/>
    </row>
    <row r="1726" spans="1:25" ht="14.25">
      <c r="A1726" s="300"/>
      <c r="B1726" s="290"/>
      <c r="C1726" s="272"/>
      <c r="D1726" s="272"/>
      <c r="E1726" s="272"/>
      <c r="H1726" s="246"/>
      <c r="I1726" s="246"/>
      <c r="J1726" s="247"/>
      <c r="K1726" s="313"/>
      <c r="L1726" s="313"/>
      <c r="M1726" s="313"/>
      <c r="N1726" s="313"/>
      <c r="O1726" s="313"/>
      <c r="P1726" s="313"/>
      <c r="Q1726" s="313"/>
      <c r="R1726" s="313"/>
      <c r="S1726" s="313"/>
      <c r="T1726" s="313"/>
      <c r="U1726" s="313"/>
      <c r="V1726" s="313"/>
      <c r="W1726" s="313"/>
      <c r="X1726" s="290"/>
      <c r="Y1726" s="290"/>
    </row>
    <row r="1727" spans="1:25" ht="14.25">
      <c r="A1727" s="300"/>
      <c r="B1727" s="290"/>
      <c r="C1727" s="272"/>
      <c r="D1727" s="272"/>
      <c r="E1727" s="272"/>
      <c r="H1727" s="246"/>
      <c r="I1727" s="246"/>
      <c r="J1727" s="247"/>
      <c r="K1727" s="313"/>
      <c r="L1727" s="313"/>
      <c r="M1727" s="313"/>
      <c r="N1727" s="313"/>
      <c r="O1727" s="313"/>
      <c r="P1727" s="313"/>
      <c r="Q1727" s="313"/>
      <c r="R1727" s="313"/>
      <c r="S1727" s="313"/>
      <c r="T1727" s="313"/>
      <c r="U1727" s="313"/>
      <c r="V1727" s="313"/>
      <c r="W1727" s="313"/>
      <c r="X1727" s="290"/>
      <c r="Y1727" s="290"/>
    </row>
    <row r="1728" spans="1:25" ht="14.25">
      <c r="A1728" s="300"/>
      <c r="B1728" s="290"/>
      <c r="C1728" s="272"/>
      <c r="D1728" s="272"/>
      <c r="E1728" s="272"/>
      <c r="H1728" s="246"/>
      <c r="I1728" s="246"/>
      <c r="J1728" s="247"/>
      <c r="K1728" s="313"/>
      <c r="L1728" s="313"/>
      <c r="M1728" s="313"/>
      <c r="N1728" s="313"/>
      <c r="O1728" s="313"/>
      <c r="P1728" s="313"/>
      <c r="Q1728" s="313"/>
      <c r="R1728" s="313"/>
      <c r="S1728" s="313"/>
      <c r="T1728" s="313"/>
      <c r="U1728" s="313"/>
      <c r="V1728" s="313"/>
      <c r="W1728" s="313"/>
      <c r="X1728" s="290"/>
      <c r="Y1728" s="290"/>
    </row>
    <row r="1729" spans="1:25" ht="14.25">
      <c r="A1729" s="300"/>
      <c r="B1729" s="290"/>
      <c r="C1729" s="272"/>
      <c r="D1729" s="272"/>
      <c r="E1729" s="272"/>
      <c r="H1729" s="246"/>
      <c r="I1729" s="246"/>
      <c r="J1729" s="247"/>
      <c r="K1729" s="313"/>
      <c r="L1729" s="313"/>
      <c r="M1729" s="313"/>
      <c r="N1729" s="313"/>
      <c r="O1729" s="313"/>
      <c r="P1729" s="313"/>
      <c r="Q1729" s="313"/>
      <c r="R1729" s="313"/>
      <c r="S1729" s="313"/>
      <c r="T1729" s="313"/>
      <c r="U1729" s="313"/>
      <c r="V1729" s="313"/>
      <c r="W1729" s="313"/>
      <c r="X1729" s="290"/>
      <c r="Y1729" s="290"/>
    </row>
    <row r="1730" spans="1:25" ht="14.25">
      <c r="A1730" s="300"/>
      <c r="B1730" s="290"/>
      <c r="C1730" s="272"/>
      <c r="D1730" s="272"/>
      <c r="E1730" s="272"/>
      <c r="H1730" s="246"/>
      <c r="I1730" s="246"/>
      <c r="J1730" s="247"/>
      <c r="K1730" s="313"/>
      <c r="L1730" s="313"/>
      <c r="M1730" s="313"/>
      <c r="N1730" s="313"/>
      <c r="O1730" s="313"/>
      <c r="P1730" s="313"/>
      <c r="Q1730" s="313"/>
      <c r="R1730" s="313"/>
      <c r="S1730" s="313"/>
      <c r="T1730" s="313"/>
      <c r="U1730" s="313"/>
      <c r="V1730" s="313"/>
      <c r="W1730" s="313"/>
      <c r="X1730" s="290"/>
      <c r="Y1730" s="290"/>
    </row>
    <row r="1731" spans="1:25" ht="14.25">
      <c r="A1731" s="300"/>
      <c r="B1731" s="290"/>
      <c r="C1731" s="272"/>
      <c r="D1731" s="272"/>
      <c r="E1731" s="272"/>
      <c r="H1731" s="246"/>
      <c r="I1731" s="246"/>
      <c r="J1731" s="247"/>
      <c r="K1731" s="313"/>
      <c r="L1731" s="313"/>
      <c r="M1731" s="313"/>
      <c r="N1731" s="313"/>
      <c r="O1731" s="313"/>
      <c r="P1731" s="313"/>
      <c r="Q1731" s="313"/>
      <c r="R1731" s="313"/>
      <c r="S1731" s="313"/>
      <c r="T1731" s="313"/>
      <c r="U1731" s="313"/>
      <c r="V1731" s="313"/>
      <c r="W1731" s="313"/>
      <c r="X1731" s="290"/>
      <c r="Y1731" s="290"/>
    </row>
    <row r="1732" spans="1:25" ht="14.25">
      <c r="A1732" s="300"/>
      <c r="B1732" s="290"/>
      <c r="C1732" s="272"/>
      <c r="D1732" s="272"/>
      <c r="E1732" s="272"/>
      <c r="H1732" s="246"/>
      <c r="I1732" s="246"/>
      <c r="J1732" s="247"/>
      <c r="K1732" s="313"/>
      <c r="L1732" s="313"/>
      <c r="M1732" s="313"/>
      <c r="N1732" s="313"/>
      <c r="O1732" s="313"/>
      <c r="P1732" s="313"/>
      <c r="Q1732" s="313"/>
      <c r="R1732" s="313"/>
      <c r="S1732" s="313"/>
      <c r="T1732" s="313"/>
      <c r="U1732" s="313"/>
      <c r="V1732" s="313"/>
      <c r="W1732" s="313"/>
      <c r="X1732" s="290"/>
      <c r="Y1732" s="290"/>
    </row>
    <row r="1733" spans="1:25" ht="14.25">
      <c r="A1733" s="300"/>
      <c r="B1733" s="290"/>
      <c r="C1733" s="272"/>
      <c r="D1733" s="272"/>
      <c r="E1733" s="272"/>
      <c r="H1733" s="246"/>
      <c r="I1733" s="246"/>
      <c r="J1733" s="247"/>
      <c r="K1733" s="313"/>
      <c r="L1733" s="313"/>
      <c r="M1733" s="313"/>
      <c r="N1733" s="313"/>
      <c r="O1733" s="313"/>
      <c r="P1733" s="313"/>
      <c r="Q1733" s="313"/>
      <c r="R1733" s="313"/>
      <c r="S1733" s="313"/>
      <c r="T1733" s="313"/>
      <c r="U1733" s="313"/>
      <c r="V1733" s="313"/>
      <c r="W1733" s="313"/>
      <c r="X1733" s="290"/>
      <c r="Y1733" s="290"/>
    </row>
    <row r="1734" spans="1:25" ht="14.25">
      <c r="A1734" s="300"/>
      <c r="B1734" s="290"/>
      <c r="C1734" s="272"/>
      <c r="D1734" s="272"/>
      <c r="E1734" s="272"/>
      <c r="H1734" s="246"/>
      <c r="I1734" s="246"/>
      <c r="J1734" s="247"/>
      <c r="K1734" s="313"/>
      <c r="L1734" s="313"/>
      <c r="M1734" s="313"/>
      <c r="N1734" s="313"/>
      <c r="O1734" s="313"/>
      <c r="P1734" s="313"/>
      <c r="Q1734" s="313"/>
      <c r="R1734" s="313"/>
      <c r="S1734" s="313"/>
      <c r="T1734" s="313"/>
      <c r="U1734" s="313"/>
      <c r="V1734" s="313"/>
      <c r="W1734" s="313"/>
      <c r="X1734" s="290"/>
      <c r="Y1734" s="290"/>
    </row>
    <row r="1735" spans="1:25" ht="14.25">
      <c r="A1735" s="300"/>
      <c r="B1735" s="290"/>
      <c r="C1735" s="272"/>
      <c r="D1735" s="272"/>
      <c r="E1735" s="272"/>
      <c r="H1735" s="246"/>
      <c r="I1735" s="246"/>
      <c r="J1735" s="247"/>
      <c r="K1735" s="313"/>
      <c r="L1735" s="313"/>
      <c r="M1735" s="313"/>
      <c r="N1735" s="313"/>
      <c r="O1735" s="313"/>
      <c r="P1735" s="313"/>
      <c r="Q1735" s="313"/>
      <c r="R1735" s="313"/>
      <c r="S1735" s="313"/>
      <c r="T1735" s="313"/>
      <c r="U1735" s="313"/>
      <c r="V1735" s="313"/>
      <c r="W1735" s="313"/>
      <c r="X1735" s="290"/>
      <c r="Y1735" s="290"/>
    </row>
    <row r="1736" spans="1:25" ht="14.25">
      <c r="A1736" s="300"/>
      <c r="B1736" s="290"/>
      <c r="C1736" s="272"/>
      <c r="D1736" s="272"/>
      <c r="E1736" s="272"/>
      <c r="H1736" s="246"/>
      <c r="I1736" s="246"/>
      <c r="J1736" s="247"/>
      <c r="K1736" s="313"/>
      <c r="L1736" s="313"/>
      <c r="M1736" s="313"/>
      <c r="N1736" s="313"/>
      <c r="O1736" s="313"/>
      <c r="P1736" s="313"/>
      <c r="Q1736" s="313"/>
      <c r="R1736" s="313"/>
      <c r="S1736" s="313"/>
      <c r="T1736" s="313"/>
      <c r="U1736" s="313"/>
      <c r="V1736" s="313"/>
      <c r="W1736" s="313"/>
      <c r="X1736" s="290"/>
      <c r="Y1736" s="290"/>
    </row>
    <row r="1737" spans="1:25" ht="14.25">
      <c r="A1737" s="300"/>
      <c r="B1737" s="290"/>
      <c r="C1737" s="272"/>
      <c r="D1737" s="272"/>
      <c r="E1737" s="272"/>
      <c r="H1737" s="246"/>
      <c r="I1737" s="246"/>
      <c r="J1737" s="247"/>
      <c r="K1737" s="313"/>
      <c r="L1737" s="313"/>
      <c r="M1737" s="313"/>
      <c r="N1737" s="313"/>
      <c r="O1737" s="313"/>
      <c r="P1737" s="313"/>
      <c r="Q1737" s="313"/>
      <c r="R1737" s="313"/>
      <c r="S1737" s="313"/>
      <c r="T1737" s="313"/>
      <c r="U1737" s="313"/>
      <c r="V1737" s="313"/>
      <c r="W1737" s="313"/>
      <c r="X1737" s="290"/>
      <c r="Y1737" s="290"/>
    </row>
    <row r="1738" spans="1:25" ht="14.25">
      <c r="A1738" s="300"/>
      <c r="B1738" s="290"/>
      <c r="C1738" s="272"/>
      <c r="D1738" s="272"/>
      <c r="E1738" s="272"/>
      <c r="H1738" s="246"/>
      <c r="I1738" s="246"/>
      <c r="J1738" s="247"/>
      <c r="K1738" s="313"/>
      <c r="L1738" s="313"/>
      <c r="M1738" s="313"/>
      <c r="N1738" s="313"/>
      <c r="O1738" s="313"/>
      <c r="P1738" s="313"/>
      <c r="Q1738" s="313"/>
      <c r="R1738" s="313"/>
      <c r="S1738" s="313"/>
      <c r="T1738" s="313"/>
      <c r="U1738" s="313"/>
      <c r="V1738" s="313"/>
      <c r="W1738" s="313"/>
      <c r="X1738" s="290"/>
      <c r="Y1738" s="290"/>
    </row>
    <row r="1739" spans="1:25" ht="14.25">
      <c r="A1739" s="300"/>
      <c r="B1739" s="290"/>
      <c r="C1739" s="272"/>
      <c r="D1739" s="272"/>
      <c r="E1739" s="272"/>
      <c r="H1739" s="246"/>
      <c r="I1739" s="246"/>
      <c r="J1739" s="247"/>
      <c r="K1739" s="313"/>
      <c r="L1739" s="313"/>
      <c r="M1739" s="313"/>
      <c r="N1739" s="313"/>
      <c r="O1739" s="313"/>
      <c r="P1739" s="313"/>
      <c r="Q1739" s="313"/>
      <c r="R1739" s="313"/>
      <c r="S1739" s="313"/>
      <c r="T1739" s="313"/>
      <c r="U1739" s="313"/>
      <c r="V1739" s="313"/>
      <c r="W1739" s="313"/>
      <c r="X1739" s="290"/>
      <c r="Y1739" s="290"/>
    </row>
    <row r="1740" spans="1:25" ht="14.25">
      <c r="A1740" s="300"/>
      <c r="B1740" s="290"/>
      <c r="C1740" s="272"/>
      <c r="D1740" s="272"/>
      <c r="E1740" s="272"/>
      <c r="H1740" s="246"/>
      <c r="I1740" s="246"/>
      <c r="J1740" s="247"/>
      <c r="K1740" s="313"/>
      <c r="L1740" s="313"/>
      <c r="M1740" s="313"/>
      <c r="N1740" s="313"/>
      <c r="O1740" s="313"/>
      <c r="P1740" s="313"/>
      <c r="Q1740" s="313"/>
      <c r="R1740" s="313"/>
      <c r="S1740" s="313"/>
      <c r="T1740" s="313"/>
      <c r="U1740" s="313"/>
      <c r="V1740" s="313"/>
      <c r="W1740" s="313"/>
      <c r="X1740" s="290"/>
      <c r="Y1740" s="290"/>
    </row>
    <row r="1741" spans="1:25" ht="14.25">
      <c r="A1741" s="300"/>
      <c r="B1741" s="290"/>
      <c r="C1741" s="272"/>
      <c r="D1741" s="272"/>
      <c r="E1741" s="272"/>
      <c r="H1741" s="246"/>
      <c r="I1741" s="246"/>
      <c r="J1741" s="247"/>
      <c r="K1741" s="313"/>
      <c r="L1741" s="313"/>
      <c r="M1741" s="313"/>
      <c r="N1741" s="313"/>
      <c r="O1741" s="313"/>
      <c r="P1741" s="313"/>
      <c r="Q1741" s="313"/>
      <c r="R1741" s="313"/>
      <c r="S1741" s="313"/>
      <c r="T1741" s="313"/>
      <c r="U1741" s="313"/>
      <c r="V1741" s="313"/>
      <c r="W1741" s="313"/>
      <c r="X1741" s="290"/>
      <c r="Y1741" s="290"/>
    </row>
    <row r="1742" spans="1:25" ht="14.25">
      <c r="A1742" s="300"/>
      <c r="B1742" s="290"/>
      <c r="C1742" s="272"/>
      <c r="D1742" s="272"/>
      <c r="E1742" s="272"/>
      <c r="H1742" s="246"/>
      <c r="I1742" s="246"/>
      <c r="J1742" s="247"/>
      <c r="K1742" s="313"/>
      <c r="L1742" s="313"/>
      <c r="M1742" s="313"/>
      <c r="N1742" s="313"/>
      <c r="O1742" s="313"/>
      <c r="P1742" s="313"/>
      <c r="Q1742" s="313"/>
      <c r="R1742" s="313"/>
      <c r="S1742" s="313"/>
      <c r="T1742" s="313"/>
      <c r="U1742" s="313"/>
      <c r="V1742" s="313"/>
      <c r="W1742" s="313"/>
      <c r="X1742" s="290"/>
      <c r="Y1742" s="290"/>
    </row>
    <row r="1743" spans="1:25" ht="14.25">
      <c r="A1743" s="300"/>
      <c r="B1743" s="290"/>
      <c r="C1743" s="272"/>
      <c r="D1743" s="272"/>
      <c r="E1743" s="272"/>
      <c r="H1743" s="246"/>
      <c r="I1743" s="246"/>
      <c r="J1743" s="247"/>
      <c r="K1743" s="313"/>
      <c r="L1743" s="313"/>
      <c r="M1743" s="313"/>
      <c r="N1743" s="313"/>
      <c r="O1743" s="313"/>
      <c r="P1743" s="313"/>
      <c r="Q1743" s="313"/>
      <c r="R1743" s="313"/>
      <c r="S1743" s="313"/>
      <c r="T1743" s="313"/>
      <c r="U1743" s="313"/>
      <c r="V1743" s="313"/>
      <c r="W1743" s="313"/>
      <c r="X1743" s="290"/>
      <c r="Y1743" s="290"/>
    </row>
    <row r="1744" spans="1:25" ht="14.25">
      <c r="A1744" s="300"/>
      <c r="B1744" s="290"/>
      <c r="C1744" s="272"/>
      <c r="D1744" s="272"/>
      <c r="E1744" s="272"/>
      <c r="H1744" s="246"/>
      <c r="I1744" s="246"/>
      <c r="J1744" s="247"/>
      <c r="K1744" s="313"/>
      <c r="L1744" s="313"/>
      <c r="M1744" s="313"/>
      <c r="N1744" s="313"/>
      <c r="O1744" s="313"/>
      <c r="P1744" s="313"/>
      <c r="Q1744" s="313"/>
      <c r="R1744" s="313"/>
      <c r="S1744" s="313"/>
      <c r="T1744" s="313"/>
      <c r="U1744" s="313"/>
      <c r="V1744" s="313"/>
      <c r="W1744" s="313"/>
      <c r="X1744" s="290"/>
      <c r="Y1744" s="290"/>
    </row>
    <row r="1745" spans="1:25" ht="14.25">
      <c r="A1745" s="300"/>
      <c r="B1745" s="290"/>
      <c r="C1745" s="272"/>
      <c r="D1745" s="272"/>
      <c r="E1745" s="272"/>
      <c r="H1745" s="246"/>
      <c r="I1745" s="246"/>
      <c r="J1745" s="247"/>
      <c r="K1745" s="313"/>
      <c r="L1745" s="313"/>
      <c r="M1745" s="313"/>
      <c r="N1745" s="313"/>
      <c r="O1745" s="313"/>
      <c r="P1745" s="313"/>
      <c r="Q1745" s="313"/>
      <c r="R1745" s="313"/>
      <c r="S1745" s="313"/>
      <c r="T1745" s="313"/>
      <c r="U1745" s="313"/>
      <c r="V1745" s="313"/>
      <c r="W1745" s="313"/>
      <c r="X1745" s="290"/>
      <c r="Y1745" s="290"/>
    </row>
    <row r="1746" spans="1:25" ht="14.25">
      <c r="A1746" s="300"/>
      <c r="B1746" s="290"/>
      <c r="C1746" s="272"/>
      <c r="D1746" s="272"/>
      <c r="E1746" s="272"/>
      <c r="H1746" s="246"/>
      <c r="I1746" s="246"/>
      <c r="J1746" s="247"/>
      <c r="K1746" s="313"/>
      <c r="L1746" s="313"/>
      <c r="M1746" s="313"/>
      <c r="N1746" s="313"/>
      <c r="O1746" s="313"/>
      <c r="P1746" s="313"/>
      <c r="Q1746" s="313"/>
      <c r="R1746" s="313"/>
      <c r="S1746" s="313"/>
      <c r="T1746" s="313"/>
      <c r="U1746" s="313"/>
      <c r="V1746" s="313"/>
      <c r="W1746" s="313"/>
      <c r="X1746" s="290"/>
      <c r="Y1746" s="290"/>
    </row>
    <row r="1747" spans="1:25" ht="14.25">
      <c r="A1747" s="300"/>
      <c r="B1747" s="290"/>
      <c r="C1747" s="272"/>
      <c r="D1747" s="272"/>
      <c r="E1747" s="272"/>
      <c r="H1747" s="246"/>
      <c r="I1747" s="246"/>
      <c r="J1747" s="247"/>
      <c r="K1747" s="313"/>
      <c r="L1747" s="313"/>
      <c r="M1747" s="313"/>
      <c r="N1747" s="313"/>
      <c r="O1747" s="313"/>
      <c r="P1747" s="313"/>
      <c r="Q1747" s="313"/>
      <c r="R1747" s="313"/>
      <c r="S1747" s="313"/>
      <c r="T1747" s="313"/>
      <c r="U1747" s="313"/>
      <c r="V1747" s="313"/>
      <c r="W1747" s="313"/>
      <c r="X1747" s="290"/>
      <c r="Y1747" s="290"/>
    </row>
    <row r="1748" spans="1:25" ht="14.25">
      <c r="A1748" s="300"/>
      <c r="B1748" s="290"/>
      <c r="C1748" s="272"/>
      <c r="D1748" s="272"/>
      <c r="E1748" s="272"/>
      <c r="H1748" s="246"/>
      <c r="I1748" s="246"/>
      <c r="J1748" s="247"/>
      <c r="K1748" s="313"/>
      <c r="L1748" s="313"/>
      <c r="M1748" s="313"/>
      <c r="N1748" s="313"/>
      <c r="O1748" s="313"/>
      <c r="P1748" s="313"/>
      <c r="Q1748" s="313"/>
      <c r="R1748" s="313"/>
      <c r="S1748" s="313"/>
      <c r="T1748" s="313"/>
      <c r="U1748" s="313"/>
      <c r="V1748" s="313"/>
      <c r="W1748" s="313"/>
      <c r="X1748" s="290"/>
      <c r="Y1748" s="290"/>
    </row>
    <row r="1749" spans="1:25" ht="14.25">
      <c r="A1749" s="300"/>
      <c r="B1749" s="290"/>
      <c r="C1749" s="272"/>
      <c r="D1749" s="272"/>
      <c r="E1749" s="272"/>
      <c r="H1749" s="246"/>
      <c r="I1749" s="246"/>
      <c r="J1749" s="247"/>
      <c r="K1749" s="313"/>
      <c r="L1749" s="313"/>
      <c r="M1749" s="313"/>
      <c r="N1749" s="313"/>
      <c r="O1749" s="313"/>
      <c r="P1749" s="313"/>
      <c r="Q1749" s="313"/>
      <c r="R1749" s="313"/>
      <c r="S1749" s="313"/>
      <c r="T1749" s="313"/>
      <c r="U1749" s="313"/>
      <c r="V1749" s="313"/>
      <c r="W1749" s="313"/>
      <c r="X1749" s="290"/>
      <c r="Y1749" s="290"/>
    </row>
    <row r="1750" spans="1:25" ht="14.25">
      <c r="A1750" s="300"/>
      <c r="B1750" s="290"/>
      <c r="C1750" s="272"/>
      <c r="D1750" s="272"/>
      <c r="E1750" s="272"/>
      <c r="H1750" s="246"/>
      <c r="I1750" s="246"/>
      <c r="J1750" s="247"/>
      <c r="K1750" s="313"/>
      <c r="L1750" s="313"/>
      <c r="M1750" s="313"/>
      <c r="N1750" s="313"/>
      <c r="O1750" s="313"/>
      <c r="P1750" s="313"/>
      <c r="Q1750" s="313"/>
      <c r="R1750" s="313"/>
      <c r="S1750" s="313"/>
      <c r="T1750" s="313"/>
      <c r="U1750" s="313"/>
      <c r="V1750" s="313"/>
      <c r="W1750" s="313"/>
      <c r="X1750" s="290"/>
      <c r="Y1750" s="290"/>
    </row>
    <row r="1751" spans="1:25" ht="14.25">
      <c r="A1751" s="300"/>
      <c r="B1751" s="290"/>
      <c r="C1751" s="272"/>
      <c r="D1751" s="272"/>
      <c r="E1751" s="272"/>
      <c r="H1751" s="246"/>
      <c r="I1751" s="246"/>
      <c r="J1751" s="247"/>
      <c r="K1751" s="313"/>
      <c r="L1751" s="313"/>
      <c r="M1751" s="313"/>
      <c r="N1751" s="313"/>
      <c r="O1751" s="313"/>
      <c r="P1751" s="313"/>
      <c r="Q1751" s="313"/>
      <c r="R1751" s="313"/>
      <c r="S1751" s="313"/>
      <c r="T1751" s="313"/>
      <c r="U1751" s="313"/>
      <c r="V1751" s="313"/>
      <c r="W1751" s="313"/>
      <c r="X1751" s="290"/>
      <c r="Y1751" s="290"/>
    </row>
    <row r="1752" spans="1:25" ht="14.25">
      <c r="A1752" s="300"/>
      <c r="B1752" s="290"/>
      <c r="C1752" s="272"/>
      <c r="D1752" s="272"/>
      <c r="E1752" s="272"/>
      <c r="H1752" s="246"/>
      <c r="I1752" s="246"/>
      <c r="J1752" s="247"/>
      <c r="K1752" s="313"/>
      <c r="L1752" s="313"/>
      <c r="M1752" s="313"/>
      <c r="N1752" s="313"/>
      <c r="O1752" s="313"/>
      <c r="P1752" s="313"/>
      <c r="Q1752" s="313"/>
      <c r="R1752" s="313"/>
      <c r="S1752" s="313"/>
      <c r="T1752" s="313"/>
      <c r="U1752" s="313"/>
      <c r="V1752" s="313"/>
      <c r="W1752" s="313"/>
      <c r="X1752" s="290"/>
      <c r="Y1752" s="290"/>
    </row>
    <row r="1753" spans="1:25" ht="14.25">
      <c r="A1753" s="300"/>
      <c r="B1753" s="290"/>
      <c r="C1753" s="272"/>
      <c r="D1753" s="272"/>
      <c r="E1753" s="272"/>
      <c r="H1753" s="246"/>
      <c r="I1753" s="246"/>
      <c r="J1753" s="247"/>
      <c r="K1753" s="313"/>
      <c r="L1753" s="313"/>
      <c r="M1753" s="313"/>
      <c r="N1753" s="313"/>
      <c r="O1753" s="313"/>
      <c r="P1753" s="313"/>
      <c r="Q1753" s="313"/>
      <c r="R1753" s="313"/>
      <c r="S1753" s="313"/>
      <c r="T1753" s="313"/>
      <c r="U1753" s="313"/>
      <c r="V1753" s="313"/>
      <c r="W1753" s="313"/>
      <c r="X1753" s="290"/>
      <c r="Y1753" s="290"/>
    </row>
    <row r="1754" spans="1:25" ht="14.25">
      <c r="A1754" s="300"/>
      <c r="B1754" s="290"/>
      <c r="C1754" s="272"/>
      <c r="D1754" s="272"/>
      <c r="E1754" s="272"/>
      <c r="H1754" s="246"/>
      <c r="I1754" s="246"/>
      <c r="J1754" s="247"/>
      <c r="K1754" s="313"/>
      <c r="L1754" s="313"/>
      <c r="M1754" s="313"/>
      <c r="N1754" s="313"/>
      <c r="O1754" s="313"/>
      <c r="P1754" s="313"/>
      <c r="Q1754" s="313"/>
      <c r="R1754" s="313"/>
      <c r="S1754" s="313"/>
      <c r="T1754" s="313"/>
      <c r="U1754" s="313"/>
      <c r="V1754" s="313"/>
      <c r="W1754" s="313"/>
      <c r="X1754" s="290"/>
      <c r="Y1754" s="290"/>
    </row>
    <row r="1755" spans="1:25" ht="14.25">
      <c r="A1755" s="300"/>
      <c r="B1755" s="290"/>
      <c r="C1755" s="272"/>
      <c r="D1755" s="272"/>
      <c r="E1755" s="272"/>
      <c r="H1755" s="246"/>
      <c r="I1755" s="246"/>
      <c r="J1755" s="247"/>
      <c r="K1755" s="313"/>
      <c r="L1755" s="313"/>
      <c r="M1755" s="313"/>
      <c r="N1755" s="313"/>
      <c r="O1755" s="313"/>
      <c r="P1755" s="313"/>
      <c r="Q1755" s="313"/>
      <c r="R1755" s="313"/>
      <c r="S1755" s="313"/>
      <c r="T1755" s="313"/>
      <c r="U1755" s="313"/>
      <c r="V1755" s="313"/>
      <c r="W1755" s="313"/>
      <c r="X1755" s="290"/>
      <c r="Y1755" s="290"/>
    </row>
    <row r="1756" spans="1:25" ht="14.25">
      <c r="A1756" s="300"/>
      <c r="B1756" s="290"/>
      <c r="C1756" s="272"/>
      <c r="D1756" s="272"/>
      <c r="E1756" s="272"/>
      <c r="H1756" s="246"/>
      <c r="I1756" s="246"/>
      <c r="J1756" s="247"/>
      <c r="K1756" s="313"/>
      <c r="L1756" s="313"/>
      <c r="M1756" s="313"/>
      <c r="N1756" s="313"/>
      <c r="O1756" s="313"/>
      <c r="P1756" s="313"/>
      <c r="Q1756" s="313"/>
      <c r="R1756" s="313"/>
      <c r="S1756" s="313"/>
      <c r="T1756" s="313"/>
      <c r="U1756" s="313"/>
      <c r="V1756" s="313"/>
      <c r="W1756" s="313"/>
      <c r="X1756" s="290"/>
      <c r="Y1756" s="290"/>
    </row>
    <row r="1757" spans="1:25" ht="14.25">
      <c r="A1757" s="300"/>
      <c r="B1757" s="290"/>
      <c r="C1757" s="272"/>
      <c r="D1757" s="272"/>
      <c r="E1757" s="272"/>
      <c r="H1757" s="246"/>
      <c r="I1757" s="246"/>
      <c r="J1757" s="247"/>
      <c r="K1757" s="313"/>
      <c r="L1757" s="313"/>
      <c r="M1757" s="313"/>
      <c r="N1757" s="313"/>
      <c r="O1757" s="313"/>
      <c r="P1757" s="313"/>
      <c r="Q1757" s="313"/>
      <c r="R1757" s="313"/>
      <c r="S1757" s="313"/>
      <c r="T1757" s="313"/>
      <c r="U1757" s="313"/>
      <c r="V1757" s="313"/>
      <c r="W1757" s="313"/>
      <c r="X1757" s="290"/>
      <c r="Y1757" s="290"/>
    </row>
    <row r="1758" spans="1:25" ht="14.25">
      <c r="A1758" s="300"/>
      <c r="B1758" s="290"/>
      <c r="C1758" s="272"/>
      <c r="D1758" s="272"/>
      <c r="E1758" s="272"/>
      <c r="H1758" s="246"/>
      <c r="I1758" s="246"/>
      <c r="J1758" s="247"/>
      <c r="K1758" s="313"/>
      <c r="L1758" s="313"/>
      <c r="M1758" s="313"/>
      <c r="N1758" s="313"/>
      <c r="O1758" s="313"/>
      <c r="P1758" s="313"/>
      <c r="Q1758" s="313"/>
      <c r="R1758" s="313"/>
      <c r="S1758" s="313"/>
      <c r="T1758" s="313"/>
      <c r="U1758" s="313"/>
      <c r="V1758" s="313"/>
      <c r="W1758" s="313"/>
      <c r="X1758" s="290"/>
      <c r="Y1758" s="290"/>
    </row>
    <row r="1759" spans="1:25" ht="14.25">
      <c r="A1759" s="300"/>
      <c r="B1759" s="290"/>
      <c r="C1759" s="272"/>
      <c r="D1759" s="272"/>
      <c r="E1759" s="272"/>
      <c r="H1759" s="246"/>
      <c r="I1759" s="246"/>
      <c r="J1759" s="247"/>
      <c r="K1759" s="313"/>
      <c r="L1759" s="313"/>
      <c r="M1759" s="313"/>
      <c r="N1759" s="313"/>
      <c r="O1759" s="313"/>
      <c r="P1759" s="313"/>
      <c r="Q1759" s="313"/>
      <c r="R1759" s="313"/>
      <c r="S1759" s="313"/>
      <c r="T1759" s="313"/>
      <c r="U1759" s="313"/>
      <c r="V1759" s="313"/>
      <c r="W1759" s="313"/>
      <c r="X1759" s="290"/>
      <c r="Y1759" s="290"/>
    </row>
    <row r="1760" spans="1:25" ht="14.25">
      <c r="A1760" s="300"/>
      <c r="B1760" s="290"/>
      <c r="C1760" s="272"/>
      <c r="D1760" s="272"/>
      <c r="E1760" s="272"/>
      <c r="H1760" s="246"/>
      <c r="I1760" s="246"/>
      <c r="J1760" s="247"/>
      <c r="K1760" s="313"/>
      <c r="L1760" s="313"/>
      <c r="M1760" s="313"/>
      <c r="N1760" s="313"/>
      <c r="O1760" s="313"/>
      <c r="P1760" s="313"/>
      <c r="Q1760" s="313"/>
      <c r="R1760" s="313"/>
      <c r="S1760" s="313"/>
      <c r="T1760" s="313"/>
      <c r="U1760" s="313"/>
      <c r="V1760" s="313"/>
      <c r="W1760" s="313"/>
      <c r="X1760" s="290"/>
      <c r="Y1760" s="290"/>
    </row>
    <row r="1761" spans="1:25" ht="14.25">
      <c r="A1761" s="300"/>
      <c r="B1761" s="290"/>
      <c r="C1761" s="272"/>
      <c r="D1761" s="272"/>
      <c r="E1761" s="272"/>
      <c r="H1761" s="246"/>
      <c r="I1761" s="246"/>
      <c r="J1761" s="247"/>
      <c r="K1761" s="313"/>
      <c r="L1761" s="313"/>
      <c r="M1761" s="313"/>
      <c r="N1761" s="313"/>
      <c r="O1761" s="313"/>
      <c r="P1761" s="313"/>
      <c r="Q1761" s="313"/>
      <c r="R1761" s="313"/>
      <c r="S1761" s="313"/>
      <c r="T1761" s="313"/>
      <c r="U1761" s="313"/>
      <c r="V1761" s="313"/>
      <c r="W1761" s="313"/>
      <c r="X1761" s="290"/>
      <c r="Y1761" s="290"/>
    </row>
    <row r="1762" spans="1:25" ht="14.25">
      <c r="A1762" s="300"/>
      <c r="B1762" s="290"/>
      <c r="C1762" s="272"/>
      <c r="D1762" s="272"/>
      <c r="E1762" s="272"/>
      <c r="H1762" s="246"/>
      <c r="I1762" s="246"/>
      <c r="K1762" s="313"/>
      <c r="L1762" s="313"/>
      <c r="M1762" s="313"/>
      <c r="N1762" s="313"/>
      <c r="O1762" s="313"/>
      <c r="P1762" s="313"/>
      <c r="Q1762" s="313"/>
      <c r="R1762" s="313"/>
      <c r="S1762" s="313"/>
      <c r="T1762" s="313"/>
      <c r="U1762" s="313"/>
      <c r="V1762" s="313"/>
      <c r="W1762" s="313"/>
      <c r="X1762" s="290"/>
      <c r="Y1762" s="290"/>
    </row>
    <row r="1763" spans="1:25" ht="14.25">
      <c r="A1763" s="300"/>
      <c r="B1763" s="290"/>
      <c r="C1763" s="272"/>
      <c r="D1763" s="272"/>
      <c r="E1763" s="272"/>
      <c r="H1763" s="246"/>
      <c r="I1763" s="246"/>
      <c r="K1763" s="313"/>
      <c r="L1763" s="313"/>
      <c r="M1763" s="313"/>
      <c r="N1763" s="313"/>
      <c r="O1763" s="313"/>
      <c r="P1763" s="313"/>
      <c r="Q1763" s="313"/>
      <c r="R1763" s="313"/>
      <c r="S1763" s="313"/>
      <c r="T1763" s="313"/>
      <c r="U1763" s="313"/>
      <c r="V1763" s="313"/>
      <c r="W1763" s="313"/>
      <c r="X1763" s="290"/>
      <c r="Y1763" s="290"/>
    </row>
    <row r="1764" spans="1:25" ht="14.25">
      <c r="A1764" s="300"/>
      <c r="B1764" s="290"/>
      <c r="C1764" s="272"/>
      <c r="D1764" s="272"/>
      <c r="E1764" s="272"/>
      <c r="H1764" s="246"/>
      <c r="I1764" s="246"/>
      <c r="K1764" s="313"/>
      <c r="L1764" s="313"/>
      <c r="M1764" s="313"/>
      <c r="N1764" s="313"/>
      <c r="O1764" s="313"/>
      <c r="P1764" s="313"/>
      <c r="Q1764" s="313"/>
      <c r="R1764" s="313"/>
      <c r="S1764" s="313"/>
      <c r="T1764" s="313"/>
      <c r="U1764" s="313"/>
      <c r="V1764" s="313"/>
      <c r="W1764" s="313"/>
      <c r="X1764" s="290"/>
      <c r="Y1764" s="290"/>
    </row>
    <row r="1765" spans="1:25" ht="14.25">
      <c r="A1765" s="300"/>
      <c r="B1765" s="290"/>
      <c r="C1765" s="272"/>
      <c r="D1765" s="272"/>
      <c r="E1765" s="272"/>
      <c r="H1765" s="246"/>
      <c r="I1765" s="246"/>
      <c r="K1765" s="313"/>
      <c r="L1765" s="313"/>
      <c r="M1765" s="313"/>
      <c r="N1765" s="313"/>
      <c r="O1765" s="313"/>
      <c r="P1765" s="313"/>
      <c r="Q1765" s="313"/>
      <c r="R1765" s="313"/>
      <c r="S1765" s="313"/>
      <c r="T1765" s="313"/>
      <c r="U1765" s="313"/>
      <c r="V1765" s="313"/>
      <c r="W1765" s="313"/>
      <c r="X1765" s="290"/>
      <c r="Y1765" s="290"/>
    </row>
    <row r="1766" spans="1:25" ht="14.25">
      <c r="A1766" s="300"/>
      <c r="B1766" s="290"/>
      <c r="C1766" s="272"/>
      <c r="D1766" s="272"/>
      <c r="E1766" s="272"/>
      <c r="H1766" s="246"/>
      <c r="I1766" s="246"/>
      <c r="K1766" s="313"/>
      <c r="L1766" s="313"/>
      <c r="M1766" s="313"/>
      <c r="N1766" s="313"/>
      <c r="O1766" s="313"/>
      <c r="P1766" s="313"/>
      <c r="Q1766" s="313"/>
      <c r="R1766" s="313"/>
      <c r="S1766" s="313"/>
      <c r="T1766" s="313"/>
      <c r="U1766" s="313"/>
      <c r="V1766" s="313"/>
      <c r="W1766" s="313"/>
      <c r="X1766" s="290"/>
      <c r="Y1766" s="290"/>
    </row>
    <row r="1767" spans="1:25" ht="14.25">
      <c r="A1767" s="300"/>
      <c r="B1767" s="290"/>
      <c r="C1767" s="272"/>
      <c r="D1767" s="272"/>
      <c r="E1767" s="272"/>
      <c r="H1767" s="246"/>
      <c r="I1767" s="246"/>
      <c r="K1767" s="313"/>
      <c r="L1767" s="313"/>
      <c r="M1767" s="313"/>
      <c r="N1767" s="313"/>
      <c r="O1767" s="313"/>
      <c r="P1767" s="313"/>
      <c r="Q1767" s="313"/>
      <c r="R1767" s="313"/>
      <c r="S1767" s="313"/>
      <c r="T1767" s="313"/>
      <c r="U1767" s="313"/>
      <c r="V1767" s="313"/>
      <c r="W1767" s="313"/>
      <c r="X1767" s="290"/>
      <c r="Y1767" s="290"/>
    </row>
    <row r="1768" spans="1:25" ht="14.25">
      <c r="A1768" s="300"/>
      <c r="B1768" s="290"/>
      <c r="C1768" s="272"/>
      <c r="D1768" s="272"/>
      <c r="H1768" s="246"/>
      <c r="I1768" s="246"/>
      <c r="K1768" s="313"/>
      <c r="L1768" s="313"/>
      <c r="M1768" s="313"/>
      <c r="N1768" s="313"/>
      <c r="O1768" s="313"/>
      <c r="P1768" s="313"/>
      <c r="Q1768" s="313"/>
      <c r="R1768" s="313"/>
      <c r="S1768" s="313"/>
      <c r="T1768" s="313"/>
      <c r="U1768" s="313"/>
      <c r="V1768" s="313"/>
      <c r="W1768" s="313"/>
      <c r="X1768" s="290"/>
      <c r="Y1768" s="290"/>
    </row>
    <row r="1769" spans="1:25" ht="14.25">
      <c r="A1769" s="300"/>
      <c r="B1769" s="290"/>
      <c r="H1769" s="246"/>
      <c r="I1769" s="246"/>
      <c r="K1769" s="313"/>
      <c r="L1769" s="313"/>
      <c r="M1769" s="313"/>
      <c r="N1769" s="313"/>
      <c r="O1769" s="313"/>
      <c r="P1769" s="313"/>
      <c r="Q1769" s="313"/>
      <c r="R1769" s="313"/>
      <c r="S1769" s="313"/>
      <c r="T1769" s="313"/>
      <c r="U1769" s="313"/>
      <c r="V1769" s="313"/>
      <c r="W1769" s="313"/>
      <c r="X1769" s="290"/>
      <c r="Y1769" s="290"/>
    </row>
    <row r="1770" spans="1:25" ht="14.25">
      <c r="A1770" s="300"/>
      <c r="B1770" s="290"/>
      <c r="H1770" s="246"/>
      <c r="I1770" s="246"/>
      <c r="K1770" s="313"/>
      <c r="L1770" s="313"/>
      <c r="M1770" s="313"/>
      <c r="N1770" s="313"/>
      <c r="O1770" s="313"/>
      <c r="P1770" s="313"/>
      <c r="Q1770" s="313"/>
      <c r="R1770" s="313"/>
      <c r="S1770" s="313"/>
      <c r="T1770" s="313"/>
      <c r="U1770" s="313"/>
      <c r="V1770" s="313"/>
      <c r="W1770" s="313"/>
      <c r="X1770" s="290"/>
      <c r="Y1770" s="290"/>
    </row>
    <row r="1771" spans="1:25" ht="14.25">
      <c r="A1771" s="300"/>
      <c r="B1771" s="290"/>
      <c r="H1771" s="246"/>
      <c r="I1771" s="246"/>
      <c r="K1771" s="313"/>
      <c r="L1771" s="313"/>
      <c r="M1771" s="313"/>
      <c r="N1771" s="313"/>
      <c r="O1771" s="313"/>
      <c r="P1771" s="313"/>
      <c r="Q1771" s="313"/>
      <c r="R1771" s="313"/>
      <c r="S1771" s="313"/>
      <c r="T1771" s="313"/>
      <c r="U1771" s="313"/>
      <c r="V1771" s="313"/>
      <c r="W1771" s="313"/>
      <c r="X1771" s="290"/>
      <c r="Y1771" s="290"/>
    </row>
    <row r="1772" spans="1:25" ht="14.25">
      <c r="A1772" s="300"/>
      <c r="B1772" s="290"/>
      <c r="H1772" s="246"/>
      <c r="I1772" s="246"/>
      <c r="K1772" s="313"/>
      <c r="L1772" s="313"/>
      <c r="M1772" s="313"/>
      <c r="N1772" s="313"/>
      <c r="O1772" s="313"/>
      <c r="P1772" s="313"/>
      <c r="Q1772" s="313"/>
      <c r="R1772" s="313"/>
      <c r="S1772" s="313"/>
      <c r="T1772" s="313"/>
      <c r="U1772" s="313"/>
      <c r="V1772" s="313"/>
      <c r="W1772" s="313"/>
      <c r="X1772" s="290"/>
      <c r="Y1772" s="290"/>
    </row>
    <row r="1773" spans="1:25" ht="14.25">
      <c r="A1773" s="300"/>
      <c r="B1773" s="290"/>
      <c r="H1773" s="246"/>
      <c r="I1773" s="246"/>
      <c r="K1773" s="313"/>
      <c r="L1773" s="313"/>
      <c r="M1773" s="313"/>
      <c r="N1773" s="313"/>
      <c r="O1773" s="313"/>
      <c r="P1773" s="313"/>
      <c r="Q1773" s="313"/>
      <c r="R1773" s="313"/>
      <c r="S1773" s="313"/>
      <c r="T1773" s="313"/>
      <c r="U1773" s="313"/>
      <c r="V1773" s="313"/>
      <c r="W1773" s="313"/>
      <c r="X1773" s="290"/>
      <c r="Y1773" s="290"/>
    </row>
    <row r="1774" spans="1:25" ht="14.25">
      <c r="A1774" s="300"/>
      <c r="B1774" s="290"/>
      <c r="H1774" s="246"/>
      <c r="I1774" s="246"/>
      <c r="K1774" s="313"/>
      <c r="L1774" s="313"/>
      <c r="M1774" s="313"/>
      <c r="N1774" s="313"/>
      <c r="O1774" s="313"/>
      <c r="P1774" s="313"/>
      <c r="Q1774" s="313"/>
      <c r="R1774" s="313"/>
      <c r="S1774" s="313"/>
      <c r="T1774" s="313"/>
      <c r="U1774" s="313"/>
      <c r="V1774" s="313"/>
      <c r="W1774" s="313"/>
      <c r="X1774" s="290"/>
      <c r="Y1774" s="290"/>
    </row>
    <row r="1775" spans="1:25" ht="14.25">
      <c r="A1775" s="300"/>
      <c r="B1775" s="290"/>
      <c r="H1775" s="246"/>
      <c r="I1775" s="246"/>
      <c r="K1775" s="313"/>
      <c r="L1775" s="313"/>
      <c r="M1775" s="313"/>
      <c r="N1775" s="313"/>
      <c r="O1775" s="313"/>
      <c r="P1775" s="313"/>
      <c r="Q1775" s="313"/>
      <c r="R1775" s="313"/>
      <c r="S1775" s="313"/>
      <c r="T1775" s="313"/>
      <c r="U1775" s="313"/>
      <c r="V1775" s="313"/>
      <c r="W1775" s="313"/>
      <c r="X1775" s="290"/>
      <c r="Y1775" s="290"/>
    </row>
    <row r="1776" spans="1:25" ht="14.25">
      <c r="A1776" s="300"/>
      <c r="B1776" s="290"/>
      <c r="H1776" s="246"/>
      <c r="I1776" s="246"/>
      <c r="K1776" s="313"/>
      <c r="L1776" s="313"/>
      <c r="M1776" s="313"/>
      <c r="N1776" s="313"/>
      <c r="O1776" s="313"/>
      <c r="P1776" s="313"/>
      <c r="Q1776" s="313"/>
      <c r="R1776" s="313"/>
      <c r="S1776" s="313"/>
      <c r="T1776" s="313"/>
      <c r="U1776" s="313"/>
      <c r="V1776" s="313"/>
      <c r="W1776" s="313"/>
      <c r="X1776" s="290"/>
      <c r="Y1776" s="290"/>
    </row>
    <row r="1777" spans="1:25" ht="14.25">
      <c r="A1777" s="300"/>
      <c r="B1777" s="290"/>
      <c r="H1777" s="246"/>
      <c r="I1777" s="246"/>
      <c r="J1777" s="313"/>
      <c r="K1777" s="313"/>
      <c r="L1777" s="313"/>
      <c r="M1777" s="313"/>
      <c r="N1777" s="313"/>
      <c r="O1777" s="313"/>
      <c r="P1777" s="313"/>
      <c r="Q1777" s="313"/>
      <c r="R1777" s="313"/>
      <c r="S1777" s="313"/>
      <c r="T1777" s="313"/>
      <c r="U1777" s="313"/>
      <c r="V1777" s="313"/>
      <c r="W1777" s="313"/>
      <c r="X1777" s="290"/>
      <c r="Y1777" s="290"/>
    </row>
    <row r="1778" spans="1:25" ht="14.25">
      <c r="A1778" s="300"/>
      <c r="B1778" s="290"/>
      <c r="H1778" s="246"/>
      <c r="I1778" s="246"/>
      <c r="J1778" s="313"/>
      <c r="K1778" s="313"/>
      <c r="L1778" s="313"/>
      <c r="M1778" s="313"/>
      <c r="N1778" s="313"/>
      <c r="O1778" s="313"/>
      <c r="P1778" s="313"/>
      <c r="Q1778" s="313"/>
      <c r="R1778" s="313"/>
      <c r="S1778" s="313"/>
      <c r="T1778" s="313"/>
      <c r="U1778" s="313"/>
      <c r="V1778" s="313"/>
      <c r="W1778" s="313"/>
      <c r="X1778" s="290"/>
      <c r="Y1778" s="290"/>
    </row>
    <row r="1779" spans="1:25" ht="14.25">
      <c r="A1779" s="300"/>
      <c r="B1779" s="290"/>
      <c r="H1779" s="246"/>
      <c r="I1779" s="246"/>
      <c r="J1779" s="313"/>
      <c r="K1779" s="313"/>
      <c r="L1779" s="313"/>
      <c r="M1779" s="313"/>
      <c r="N1779" s="313"/>
      <c r="O1779" s="313"/>
      <c r="P1779" s="313"/>
      <c r="Q1779" s="313"/>
      <c r="R1779" s="313"/>
      <c r="S1779" s="313"/>
      <c r="T1779" s="313"/>
      <c r="U1779" s="313"/>
      <c r="V1779" s="313"/>
      <c r="W1779" s="313"/>
      <c r="X1779" s="290"/>
      <c r="Y1779" s="290"/>
    </row>
    <row r="1780" spans="1:25" ht="14.25">
      <c r="A1780" s="300"/>
      <c r="B1780" s="290"/>
      <c r="H1780" s="246"/>
      <c r="I1780" s="246"/>
      <c r="J1780" s="313"/>
      <c r="K1780" s="313"/>
      <c r="L1780" s="313"/>
      <c r="M1780" s="313"/>
      <c r="N1780" s="313"/>
      <c r="O1780" s="313"/>
      <c r="P1780" s="313"/>
      <c r="Q1780" s="313"/>
      <c r="R1780" s="313"/>
      <c r="S1780" s="313"/>
      <c r="T1780" s="313"/>
      <c r="U1780" s="313"/>
      <c r="V1780" s="313"/>
      <c r="W1780" s="313"/>
      <c r="X1780" s="290"/>
      <c r="Y1780" s="290"/>
    </row>
    <row r="1781" spans="1:25" ht="14.25">
      <c r="A1781" s="300"/>
      <c r="B1781" s="290"/>
      <c r="H1781" s="246"/>
      <c r="I1781" s="246"/>
      <c r="J1781" s="313"/>
      <c r="K1781" s="313"/>
      <c r="L1781" s="313"/>
      <c r="M1781" s="313"/>
      <c r="N1781" s="313"/>
      <c r="O1781" s="313"/>
      <c r="P1781" s="313"/>
      <c r="Q1781" s="313"/>
      <c r="R1781" s="313"/>
      <c r="S1781" s="313"/>
      <c r="T1781" s="313"/>
      <c r="U1781" s="313"/>
      <c r="V1781" s="313"/>
      <c r="W1781" s="313"/>
      <c r="X1781" s="290"/>
      <c r="Y1781" s="290"/>
    </row>
    <row r="1782" spans="1:25" ht="14.25">
      <c r="A1782" s="300"/>
      <c r="B1782" s="290"/>
      <c r="H1782" s="246"/>
      <c r="I1782" s="246"/>
      <c r="J1782" s="313"/>
      <c r="K1782" s="313"/>
      <c r="L1782" s="313"/>
      <c r="M1782" s="313"/>
      <c r="N1782" s="313"/>
      <c r="O1782" s="313"/>
      <c r="P1782" s="313"/>
      <c r="Q1782" s="313"/>
      <c r="R1782" s="313"/>
      <c r="S1782" s="313"/>
      <c r="T1782" s="313"/>
      <c r="U1782" s="313"/>
      <c r="V1782" s="313"/>
      <c r="W1782" s="313"/>
      <c r="X1782" s="290"/>
      <c r="Y1782" s="290"/>
    </row>
    <row r="1783" spans="1:25" ht="14.25">
      <c r="A1783" s="300"/>
      <c r="B1783" s="290"/>
      <c r="H1783" s="246"/>
      <c r="I1783" s="246"/>
      <c r="J1783" s="313"/>
      <c r="K1783" s="313"/>
      <c r="L1783" s="313"/>
      <c r="M1783" s="313"/>
      <c r="N1783" s="313"/>
      <c r="O1783" s="313"/>
      <c r="P1783" s="313"/>
      <c r="Q1783" s="313"/>
      <c r="R1783" s="313"/>
      <c r="S1783" s="313"/>
      <c r="T1783" s="313"/>
      <c r="U1783" s="313"/>
      <c r="V1783" s="313"/>
      <c r="W1783" s="313"/>
      <c r="X1783" s="290"/>
      <c r="Y1783" s="290"/>
    </row>
    <row r="1784" spans="1:25" ht="14.25">
      <c r="A1784" s="300"/>
      <c r="B1784" s="290"/>
      <c r="H1784" s="246"/>
      <c r="I1784" s="246"/>
      <c r="J1784" s="313"/>
      <c r="K1784" s="313"/>
      <c r="L1784" s="313"/>
      <c r="M1784" s="313"/>
      <c r="N1784" s="313"/>
      <c r="O1784" s="313"/>
      <c r="P1784" s="313"/>
      <c r="Q1784" s="313"/>
      <c r="R1784" s="313"/>
      <c r="S1784" s="313"/>
      <c r="T1784" s="313"/>
      <c r="U1784" s="313"/>
      <c r="V1784" s="313"/>
      <c r="W1784" s="313"/>
      <c r="X1784" s="290"/>
      <c r="Y1784" s="290"/>
    </row>
    <row r="1785" spans="1:25" ht="14.25">
      <c r="A1785" s="300"/>
      <c r="B1785" s="290"/>
      <c r="H1785" s="246"/>
      <c r="I1785" s="246"/>
      <c r="J1785" s="313"/>
      <c r="K1785" s="313"/>
      <c r="L1785" s="313"/>
      <c r="M1785" s="313"/>
      <c r="N1785" s="313"/>
      <c r="O1785" s="313"/>
      <c r="P1785" s="313"/>
      <c r="Q1785" s="313"/>
      <c r="R1785" s="313"/>
      <c r="S1785" s="313"/>
      <c r="T1785" s="313"/>
      <c r="U1785" s="313"/>
      <c r="V1785" s="313"/>
      <c r="W1785" s="313"/>
      <c r="X1785" s="290"/>
      <c r="Y1785" s="290"/>
    </row>
    <row r="1786" spans="1:25" ht="14.25">
      <c r="A1786" s="300"/>
      <c r="B1786" s="290"/>
      <c r="H1786" s="246"/>
      <c r="I1786" s="246"/>
      <c r="J1786" s="313"/>
      <c r="K1786" s="313"/>
      <c r="L1786" s="313"/>
      <c r="M1786" s="313"/>
      <c r="N1786" s="313"/>
      <c r="O1786" s="313"/>
      <c r="P1786" s="313"/>
      <c r="Q1786" s="313"/>
      <c r="R1786" s="313"/>
      <c r="S1786" s="313"/>
      <c r="T1786" s="313"/>
      <c r="U1786" s="313"/>
      <c r="V1786" s="313"/>
      <c r="W1786" s="313"/>
      <c r="X1786" s="290"/>
      <c r="Y1786" s="290"/>
    </row>
    <row r="1787" spans="1:25" ht="14.25">
      <c r="A1787" s="300"/>
      <c r="B1787" s="290"/>
      <c r="H1787" s="246"/>
      <c r="I1787" s="246"/>
      <c r="J1787" s="313"/>
      <c r="K1787" s="313"/>
      <c r="L1787" s="313"/>
      <c r="M1787" s="313"/>
      <c r="N1787" s="313"/>
      <c r="O1787" s="313"/>
      <c r="P1787" s="313"/>
      <c r="Q1787" s="313"/>
      <c r="R1787" s="313"/>
      <c r="S1787" s="313"/>
      <c r="T1787" s="313"/>
      <c r="U1787" s="313"/>
      <c r="V1787" s="313"/>
      <c r="W1787" s="313"/>
      <c r="X1787" s="290"/>
      <c r="Y1787" s="290"/>
    </row>
    <row r="1788" spans="1:25" ht="14.25">
      <c r="A1788" s="300"/>
      <c r="B1788" s="290"/>
      <c r="H1788" s="246"/>
      <c r="I1788" s="246"/>
      <c r="J1788" s="313"/>
      <c r="K1788" s="313"/>
      <c r="L1788" s="313"/>
      <c r="M1788" s="313"/>
      <c r="N1788" s="313"/>
      <c r="O1788" s="313"/>
      <c r="P1788" s="313"/>
      <c r="Q1788" s="313"/>
      <c r="R1788" s="313"/>
      <c r="S1788" s="313"/>
      <c r="T1788" s="313"/>
      <c r="U1788" s="313"/>
      <c r="V1788" s="313"/>
      <c r="W1788" s="313"/>
      <c r="X1788" s="290"/>
      <c r="Y1788" s="290"/>
    </row>
    <row r="1789" spans="1:25" ht="14.25">
      <c r="A1789" s="300"/>
      <c r="B1789" s="290"/>
      <c r="H1789" s="246"/>
      <c r="I1789" s="246"/>
      <c r="J1789" s="313"/>
      <c r="K1789" s="313"/>
      <c r="L1789" s="313"/>
      <c r="M1789" s="313"/>
      <c r="N1789" s="313"/>
      <c r="O1789" s="313"/>
      <c r="P1789" s="313"/>
      <c r="Q1789" s="313"/>
      <c r="R1789" s="313"/>
      <c r="S1789" s="313"/>
      <c r="T1789" s="313"/>
      <c r="U1789" s="313"/>
      <c r="V1789" s="313"/>
      <c r="W1789" s="313"/>
      <c r="X1789" s="290"/>
      <c r="Y1789" s="290"/>
    </row>
    <row r="1790" spans="1:25" ht="14.25">
      <c r="A1790" s="300"/>
      <c r="B1790" s="290"/>
      <c r="H1790" s="246"/>
      <c r="I1790" s="246"/>
      <c r="J1790" s="313"/>
      <c r="K1790" s="313"/>
      <c r="L1790" s="313"/>
      <c r="M1790" s="313"/>
      <c r="N1790" s="313"/>
      <c r="O1790" s="313"/>
      <c r="P1790" s="313"/>
      <c r="Q1790" s="313"/>
      <c r="R1790" s="313"/>
      <c r="S1790" s="313"/>
      <c r="T1790" s="313"/>
      <c r="U1790" s="313"/>
      <c r="V1790" s="313"/>
      <c r="W1790" s="313"/>
      <c r="X1790" s="290"/>
      <c r="Y1790" s="290"/>
    </row>
    <row r="1791" spans="1:25" ht="14.25">
      <c r="A1791" s="300"/>
      <c r="B1791" s="290"/>
      <c r="H1791" s="246"/>
      <c r="I1791" s="246"/>
      <c r="J1791" s="313"/>
      <c r="K1791" s="313"/>
      <c r="L1791" s="313"/>
      <c r="M1791" s="313"/>
      <c r="N1791" s="313"/>
      <c r="O1791" s="313"/>
      <c r="P1791" s="313"/>
      <c r="Q1791" s="313"/>
      <c r="R1791" s="313"/>
      <c r="S1791" s="313"/>
      <c r="T1791" s="313"/>
      <c r="U1791" s="313"/>
      <c r="V1791" s="313"/>
      <c r="W1791" s="313"/>
      <c r="X1791" s="290"/>
      <c r="Y1791" s="290"/>
    </row>
    <row r="1792" spans="1:25" ht="14.25">
      <c r="A1792" s="300"/>
      <c r="B1792" s="290"/>
      <c r="C1792" s="272"/>
      <c r="D1792" s="272"/>
      <c r="E1792" s="272"/>
      <c r="H1792" s="246"/>
      <c r="I1792" s="246"/>
      <c r="J1792" s="313"/>
      <c r="K1792" s="313"/>
      <c r="L1792" s="313"/>
      <c r="M1792" s="313"/>
      <c r="N1792" s="313"/>
      <c r="O1792" s="313"/>
      <c r="P1792" s="313"/>
      <c r="Q1792" s="313"/>
      <c r="R1792" s="313"/>
      <c r="S1792" s="313"/>
      <c r="T1792" s="313"/>
      <c r="U1792" s="313"/>
      <c r="V1792" s="313"/>
      <c r="W1792" s="313"/>
      <c r="X1792" s="290"/>
      <c r="Y1792" s="290"/>
    </row>
    <row r="1793" spans="1:25" ht="14.25">
      <c r="A1793" s="300"/>
      <c r="B1793" s="290"/>
      <c r="C1793" s="272"/>
      <c r="D1793" s="272"/>
      <c r="E1793" s="272"/>
      <c r="H1793" s="246"/>
      <c r="I1793" s="246"/>
      <c r="J1793" s="313"/>
      <c r="K1793" s="313"/>
      <c r="L1793" s="313"/>
      <c r="M1793" s="313"/>
      <c r="N1793" s="313"/>
      <c r="O1793" s="313"/>
      <c r="P1793" s="313"/>
      <c r="Q1793" s="313"/>
      <c r="R1793" s="313"/>
      <c r="S1793" s="313"/>
      <c r="T1793" s="313"/>
      <c r="U1793" s="313"/>
      <c r="V1793" s="313"/>
      <c r="W1793" s="313"/>
      <c r="X1793" s="290"/>
      <c r="Y1793" s="290"/>
    </row>
    <row r="1794" spans="1:25" ht="14.25">
      <c r="A1794" s="300"/>
      <c r="B1794" s="290"/>
      <c r="C1794" s="272"/>
      <c r="D1794" s="272"/>
      <c r="E1794" s="272"/>
      <c r="H1794" s="246"/>
      <c r="I1794" s="246"/>
      <c r="J1794" s="313"/>
      <c r="K1794" s="313"/>
      <c r="L1794" s="313"/>
      <c r="M1794" s="313"/>
      <c r="N1794" s="313"/>
      <c r="O1794" s="313"/>
      <c r="P1794" s="313"/>
      <c r="Q1794" s="313"/>
      <c r="R1794" s="313"/>
      <c r="S1794" s="313"/>
      <c r="T1794" s="313"/>
      <c r="U1794" s="313"/>
      <c r="V1794" s="313"/>
      <c r="W1794" s="313"/>
      <c r="X1794" s="290"/>
      <c r="Y1794" s="290"/>
    </row>
    <row r="1795" spans="1:25" ht="14.25">
      <c r="A1795" s="300"/>
      <c r="B1795" s="290"/>
      <c r="C1795" s="272"/>
      <c r="D1795" s="272"/>
      <c r="E1795" s="272"/>
      <c r="H1795" s="246"/>
      <c r="I1795" s="246"/>
      <c r="J1795" s="313"/>
      <c r="K1795" s="313"/>
      <c r="L1795" s="313"/>
      <c r="M1795" s="313"/>
      <c r="N1795" s="313"/>
      <c r="O1795" s="313"/>
      <c r="P1795" s="313"/>
      <c r="Q1795" s="313"/>
      <c r="R1795" s="313"/>
      <c r="S1795" s="313"/>
      <c r="T1795" s="313"/>
      <c r="U1795" s="313"/>
      <c r="V1795" s="313"/>
      <c r="W1795" s="313"/>
      <c r="X1795" s="290"/>
      <c r="Y1795" s="290"/>
    </row>
    <row r="1796" spans="1:25" ht="14.25">
      <c r="A1796" s="300"/>
      <c r="B1796" s="290"/>
      <c r="C1796" s="272"/>
      <c r="D1796" s="272"/>
      <c r="H1796" s="246"/>
      <c r="I1796" s="246"/>
      <c r="J1796" s="313"/>
      <c r="K1796" s="313"/>
      <c r="L1796" s="313"/>
      <c r="M1796" s="313"/>
      <c r="N1796" s="313"/>
      <c r="O1796" s="313"/>
      <c r="P1796" s="313"/>
      <c r="Q1796" s="313"/>
      <c r="R1796" s="313"/>
      <c r="S1796" s="313"/>
      <c r="T1796" s="313"/>
      <c r="U1796" s="313"/>
      <c r="V1796" s="313"/>
      <c r="W1796" s="313"/>
      <c r="X1796" s="290"/>
      <c r="Y1796" s="290"/>
    </row>
    <row r="1797" spans="1:25" ht="14.25">
      <c r="A1797" s="300"/>
      <c r="B1797" s="290"/>
      <c r="C1797" s="272"/>
      <c r="D1797" s="272"/>
      <c r="H1797" s="246"/>
      <c r="I1797" s="246"/>
      <c r="J1797" s="313"/>
      <c r="K1797" s="313"/>
      <c r="L1797" s="313"/>
      <c r="M1797" s="313"/>
      <c r="N1797" s="313"/>
      <c r="O1797" s="313"/>
      <c r="P1797" s="313"/>
      <c r="Q1797" s="313"/>
      <c r="R1797" s="313"/>
      <c r="S1797" s="313"/>
      <c r="T1797" s="313"/>
      <c r="U1797" s="313"/>
      <c r="V1797" s="313"/>
      <c r="W1797" s="313"/>
      <c r="X1797" s="290"/>
      <c r="Y1797" s="290"/>
    </row>
    <row r="1798" spans="1:25" ht="14.25">
      <c r="A1798" s="300"/>
      <c r="B1798" s="290"/>
      <c r="C1798" s="272"/>
      <c r="D1798" s="272"/>
      <c r="H1798" s="246"/>
      <c r="I1798" s="246"/>
      <c r="J1798" s="313"/>
      <c r="K1798" s="313"/>
      <c r="L1798" s="313"/>
      <c r="M1798" s="313"/>
      <c r="N1798" s="313"/>
      <c r="O1798" s="313"/>
      <c r="P1798" s="313"/>
      <c r="Q1798" s="313"/>
      <c r="R1798" s="313"/>
      <c r="S1798" s="313"/>
      <c r="T1798" s="313"/>
      <c r="U1798" s="313"/>
      <c r="V1798" s="313"/>
      <c r="W1798" s="313"/>
      <c r="X1798" s="290"/>
      <c r="Y1798" s="290"/>
    </row>
    <row r="1799" spans="1:25" ht="14.25">
      <c r="A1799" s="300"/>
      <c r="B1799" s="290"/>
      <c r="C1799" s="272"/>
      <c r="D1799" s="272"/>
      <c r="H1799" s="246"/>
      <c r="I1799" s="246"/>
      <c r="J1799" s="313"/>
      <c r="K1799" s="313"/>
      <c r="L1799" s="313"/>
      <c r="M1799" s="313"/>
      <c r="N1799" s="313"/>
      <c r="O1799" s="313"/>
      <c r="P1799" s="313"/>
      <c r="Q1799" s="313"/>
      <c r="R1799" s="313"/>
      <c r="S1799" s="313"/>
      <c r="T1799" s="313"/>
      <c r="U1799" s="313"/>
      <c r="V1799" s="313"/>
      <c r="W1799" s="313"/>
      <c r="X1799" s="290"/>
      <c r="Y1799" s="290"/>
    </row>
    <row r="1800" spans="1:25" ht="14.25">
      <c r="A1800" s="300"/>
      <c r="B1800" s="290"/>
      <c r="C1800" s="272"/>
      <c r="D1800" s="272"/>
      <c r="H1800" s="246"/>
      <c r="I1800" s="246"/>
      <c r="J1800" s="313"/>
      <c r="K1800" s="313"/>
      <c r="L1800" s="313"/>
      <c r="M1800" s="313"/>
      <c r="N1800" s="313"/>
      <c r="O1800" s="313"/>
      <c r="P1800" s="313"/>
      <c r="Q1800" s="313"/>
      <c r="R1800" s="313"/>
      <c r="S1800" s="313"/>
      <c r="T1800" s="313"/>
      <c r="U1800" s="313"/>
      <c r="V1800" s="313"/>
      <c r="W1800" s="313"/>
      <c r="X1800" s="290"/>
      <c r="Y1800" s="290"/>
    </row>
    <row r="1801" spans="1:25" ht="14.25">
      <c r="A1801" s="300"/>
      <c r="B1801" s="290"/>
      <c r="C1801" s="272"/>
      <c r="D1801" s="272"/>
      <c r="H1801" s="246"/>
      <c r="I1801" s="246"/>
      <c r="J1801" s="313"/>
      <c r="K1801" s="313"/>
      <c r="L1801" s="313"/>
      <c r="M1801" s="313"/>
      <c r="N1801" s="313"/>
      <c r="O1801" s="313"/>
      <c r="P1801" s="313"/>
      <c r="Q1801" s="313"/>
      <c r="R1801" s="313"/>
      <c r="S1801" s="313"/>
      <c r="T1801" s="313"/>
      <c r="U1801" s="313"/>
      <c r="V1801" s="313"/>
      <c r="W1801" s="313"/>
      <c r="X1801" s="290"/>
      <c r="Y1801" s="290"/>
    </row>
    <row r="1802" spans="1:25" ht="14.25">
      <c r="A1802" s="300"/>
      <c r="B1802" s="290"/>
      <c r="C1802" s="272"/>
      <c r="D1802" s="272"/>
      <c r="H1802" s="246"/>
      <c r="I1802" s="246"/>
      <c r="J1802" s="313"/>
      <c r="K1802" s="313"/>
      <c r="L1802" s="313"/>
      <c r="M1802" s="313"/>
      <c r="N1802" s="313"/>
      <c r="O1802" s="313"/>
      <c r="P1802" s="313"/>
      <c r="Q1802" s="313"/>
      <c r="R1802" s="313"/>
      <c r="S1802" s="313"/>
      <c r="T1802" s="313"/>
      <c r="U1802" s="313"/>
      <c r="V1802" s="313"/>
      <c r="W1802" s="313"/>
      <c r="X1802" s="290"/>
      <c r="Y1802" s="290"/>
    </row>
    <row r="1803" spans="1:25" ht="14.25">
      <c r="A1803" s="300"/>
      <c r="B1803" s="290"/>
      <c r="C1803" s="272"/>
      <c r="D1803" s="272"/>
      <c r="H1803" s="246"/>
      <c r="I1803" s="246"/>
      <c r="J1803" s="313"/>
      <c r="K1803" s="313"/>
      <c r="L1803" s="313"/>
      <c r="M1803" s="313"/>
      <c r="N1803" s="313"/>
      <c r="O1803" s="313"/>
      <c r="P1803" s="313"/>
      <c r="Q1803" s="313"/>
      <c r="R1803" s="313"/>
      <c r="S1803" s="313"/>
      <c r="T1803" s="313"/>
      <c r="U1803" s="313"/>
      <c r="V1803" s="313"/>
      <c r="W1803" s="313"/>
      <c r="X1803" s="290"/>
      <c r="Y1803" s="290"/>
    </row>
    <row r="1804" spans="1:25" ht="14.25">
      <c r="A1804" s="300"/>
      <c r="B1804" s="290"/>
      <c r="C1804" s="272"/>
      <c r="D1804" s="272"/>
      <c r="H1804" s="246"/>
      <c r="I1804" s="246"/>
      <c r="J1804" s="313"/>
      <c r="K1804" s="313"/>
      <c r="L1804" s="313"/>
      <c r="M1804" s="313"/>
      <c r="N1804" s="313"/>
      <c r="O1804" s="313"/>
      <c r="P1804" s="313"/>
      <c r="Q1804" s="313"/>
      <c r="R1804" s="313"/>
      <c r="S1804" s="313"/>
      <c r="T1804" s="313"/>
      <c r="U1804" s="313"/>
      <c r="V1804" s="313"/>
      <c r="W1804" s="313"/>
      <c r="X1804" s="290"/>
      <c r="Y1804" s="290"/>
    </row>
    <row r="1805" spans="1:25" ht="14.25">
      <c r="A1805" s="300"/>
      <c r="B1805" s="290"/>
      <c r="C1805" s="272"/>
      <c r="D1805" s="272"/>
      <c r="H1805" s="246"/>
      <c r="I1805" s="246"/>
      <c r="J1805" s="313"/>
      <c r="K1805" s="313"/>
      <c r="L1805" s="313"/>
      <c r="M1805" s="313"/>
      <c r="N1805" s="313"/>
      <c r="O1805" s="313"/>
      <c r="P1805" s="313"/>
      <c r="Q1805" s="313"/>
      <c r="R1805" s="313"/>
      <c r="S1805" s="313"/>
      <c r="T1805" s="313"/>
      <c r="U1805" s="313"/>
      <c r="V1805" s="313"/>
      <c r="W1805" s="313"/>
      <c r="X1805" s="290"/>
      <c r="Y1805" s="290"/>
    </row>
    <row r="1806" spans="1:25" ht="14.25">
      <c r="A1806" s="300"/>
      <c r="B1806" s="290"/>
      <c r="C1806" s="272"/>
      <c r="D1806" s="272"/>
      <c r="H1806" s="246"/>
      <c r="I1806" s="246"/>
      <c r="J1806" s="313"/>
      <c r="K1806" s="313"/>
      <c r="L1806" s="313"/>
      <c r="M1806" s="313"/>
      <c r="N1806" s="313"/>
      <c r="O1806" s="313"/>
      <c r="P1806" s="313"/>
      <c r="Q1806" s="313"/>
      <c r="R1806" s="313"/>
      <c r="S1806" s="313"/>
      <c r="T1806" s="313"/>
      <c r="U1806" s="313"/>
      <c r="V1806" s="313"/>
      <c r="W1806" s="313"/>
      <c r="X1806" s="290"/>
      <c r="Y1806" s="290"/>
    </row>
    <row r="1807" spans="1:25" ht="14.25">
      <c r="A1807" s="300"/>
      <c r="B1807" s="290"/>
      <c r="C1807" s="272"/>
      <c r="D1807" s="272"/>
      <c r="H1807" s="246"/>
      <c r="I1807" s="246"/>
      <c r="J1807" s="313"/>
      <c r="K1807" s="313"/>
      <c r="L1807" s="313"/>
      <c r="M1807" s="313"/>
      <c r="N1807" s="313"/>
      <c r="O1807" s="313"/>
      <c r="P1807" s="313"/>
      <c r="Q1807" s="313"/>
      <c r="R1807" s="313"/>
      <c r="S1807" s="313"/>
      <c r="T1807" s="313"/>
      <c r="U1807" s="313"/>
      <c r="V1807" s="313"/>
      <c r="W1807" s="313"/>
      <c r="X1807" s="290"/>
      <c r="Y1807" s="290"/>
    </row>
    <row r="1808" spans="1:25" ht="14.25">
      <c r="A1808" s="300"/>
      <c r="B1808" s="290"/>
      <c r="C1808" s="272"/>
      <c r="D1808" s="272"/>
      <c r="H1808" s="246"/>
      <c r="I1808" s="246"/>
      <c r="J1808" s="313"/>
      <c r="K1808" s="313"/>
      <c r="L1808" s="313"/>
      <c r="M1808" s="313"/>
      <c r="N1808" s="313"/>
      <c r="O1808" s="313"/>
      <c r="P1808" s="313"/>
      <c r="Q1808" s="313"/>
      <c r="R1808" s="313"/>
      <c r="S1808" s="313"/>
      <c r="T1808" s="313"/>
      <c r="U1808" s="313"/>
      <c r="V1808" s="313"/>
      <c r="W1808" s="313"/>
      <c r="X1808" s="290"/>
      <c r="Y1808" s="290"/>
    </row>
    <row r="1809" spans="1:25" ht="14.25">
      <c r="A1809" s="300"/>
      <c r="B1809" s="290"/>
      <c r="C1809" s="272"/>
      <c r="D1809" s="272"/>
      <c r="H1809" s="246"/>
      <c r="I1809" s="246"/>
      <c r="J1809" s="313"/>
      <c r="K1809" s="313"/>
      <c r="L1809" s="313"/>
      <c r="M1809" s="313"/>
      <c r="N1809" s="313"/>
      <c r="O1809" s="313"/>
      <c r="P1809" s="313"/>
      <c r="Q1809" s="313"/>
      <c r="R1809" s="313"/>
      <c r="S1809" s="313"/>
      <c r="T1809" s="313"/>
      <c r="U1809" s="313"/>
      <c r="V1809" s="313"/>
      <c r="W1809" s="313"/>
      <c r="X1809" s="290"/>
      <c r="Y1809" s="290"/>
    </row>
    <row r="1810" spans="1:25" ht="14.25">
      <c r="A1810" s="300"/>
      <c r="B1810" s="290"/>
      <c r="C1810" s="272"/>
      <c r="D1810" s="272"/>
      <c r="H1810" s="246"/>
      <c r="I1810" s="246"/>
      <c r="J1810" s="313"/>
      <c r="K1810" s="313"/>
      <c r="L1810" s="313"/>
      <c r="M1810" s="313"/>
      <c r="N1810" s="313"/>
      <c r="O1810" s="313"/>
      <c r="P1810" s="313"/>
      <c r="Q1810" s="313"/>
      <c r="R1810" s="313"/>
      <c r="S1810" s="313"/>
      <c r="T1810" s="313"/>
      <c r="U1810" s="313"/>
      <c r="V1810" s="313"/>
      <c r="W1810" s="313"/>
      <c r="X1810" s="290"/>
      <c r="Y1810" s="290"/>
    </row>
    <row r="1811" spans="1:25" ht="14.25">
      <c r="A1811" s="300"/>
      <c r="B1811" s="290"/>
      <c r="C1811" s="272"/>
      <c r="D1811" s="272"/>
      <c r="H1811" s="246"/>
      <c r="I1811" s="246"/>
      <c r="J1811" s="313"/>
      <c r="K1811" s="313"/>
      <c r="L1811" s="313"/>
      <c r="M1811" s="313"/>
      <c r="N1811" s="313"/>
      <c r="O1811" s="313"/>
      <c r="P1811" s="313"/>
      <c r="Q1811" s="313"/>
      <c r="R1811" s="313"/>
      <c r="S1811" s="313"/>
      <c r="T1811" s="313"/>
      <c r="U1811" s="313"/>
      <c r="V1811" s="313"/>
      <c r="W1811" s="313"/>
      <c r="X1811" s="290"/>
      <c r="Y1811" s="290"/>
    </row>
    <row r="1812" spans="1:25" ht="14.25">
      <c r="A1812" s="300"/>
      <c r="B1812" s="290"/>
      <c r="C1812" s="272"/>
      <c r="D1812" s="272"/>
      <c r="H1812" s="246"/>
      <c r="I1812" s="246"/>
      <c r="J1812" s="313"/>
      <c r="K1812" s="313"/>
      <c r="L1812" s="313"/>
      <c r="M1812" s="313"/>
      <c r="N1812" s="313"/>
      <c r="O1812" s="313"/>
      <c r="P1812" s="313"/>
      <c r="Q1812" s="313"/>
      <c r="R1812" s="313"/>
      <c r="S1812" s="313"/>
      <c r="T1812" s="313"/>
      <c r="U1812" s="313"/>
      <c r="V1812" s="313"/>
      <c r="W1812" s="313"/>
      <c r="X1812" s="290"/>
      <c r="Y1812" s="290"/>
    </row>
    <row r="1813" spans="1:25" ht="14.25">
      <c r="A1813" s="300"/>
      <c r="B1813" s="290"/>
      <c r="C1813" s="272"/>
      <c r="D1813" s="272"/>
      <c r="H1813" s="246"/>
      <c r="I1813" s="246"/>
      <c r="J1813" s="313"/>
      <c r="K1813" s="313"/>
      <c r="L1813" s="313"/>
      <c r="M1813" s="313"/>
      <c r="N1813" s="313"/>
      <c r="O1813" s="313"/>
      <c r="P1813" s="313"/>
      <c r="Q1813" s="313"/>
      <c r="R1813" s="313"/>
      <c r="S1813" s="313"/>
      <c r="T1813" s="313"/>
      <c r="U1813" s="313"/>
      <c r="V1813" s="313"/>
      <c r="W1813" s="313"/>
      <c r="X1813" s="290"/>
      <c r="Y1813" s="290"/>
    </row>
    <row r="1814" spans="1:25" ht="14.25">
      <c r="A1814" s="300"/>
      <c r="B1814" s="290"/>
      <c r="C1814" s="272"/>
      <c r="D1814" s="272"/>
      <c r="H1814" s="246"/>
      <c r="I1814" s="246"/>
      <c r="J1814" s="313"/>
      <c r="K1814" s="313"/>
      <c r="L1814" s="313"/>
      <c r="M1814" s="313"/>
      <c r="N1814" s="313"/>
      <c r="O1814" s="313"/>
      <c r="P1814" s="313"/>
      <c r="Q1814" s="313"/>
      <c r="R1814" s="313"/>
      <c r="S1814" s="313"/>
      <c r="T1814" s="313"/>
      <c r="U1814" s="313"/>
      <c r="V1814" s="313"/>
      <c r="W1814" s="313"/>
      <c r="X1814" s="290"/>
      <c r="Y1814" s="290"/>
    </row>
    <row r="1815" spans="1:25" ht="14.25">
      <c r="A1815" s="300"/>
      <c r="B1815" s="290"/>
      <c r="C1815" s="272"/>
      <c r="D1815" s="272"/>
      <c r="H1815" s="246"/>
      <c r="I1815" s="246"/>
      <c r="J1815" s="313"/>
      <c r="K1815" s="313"/>
      <c r="L1815" s="313"/>
      <c r="M1815" s="313"/>
      <c r="N1815" s="313"/>
      <c r="O1815" s="313"/>
      <c r="P1815" s="313"/>
      <c r="Q1815" s="313"/>
      <c r="R1815" s="313"/>
      <c r="S1815" s="313"/>
      <c r="T1815" s="313"/>
      <c r="U1815" s="313"/>
      <c r="V1815" s="313"/>
      <c r="W1815" s="313"/>
      <c r="X1815" s="290"/>
      <c r="Y1815" s="290"/>
    </row>
    <row r="1816" spans="1:25" ht="14.25">
      <c r="A1816" s="300"/>
      <c r="B1816" s="290"/>
      <c r="C1816" s="272"/>
      <c r="D1816" s="272"/>
      <c r="H1816" s="246"/>
      <c r="I1816" s="246"/>
      <c r="J1816" s="313"/>
      <c r="K1816" s="313"/>
      <c r="L1816" s="313"/>
      <c r="M1816" s="313"/>
      <c r="N1816" s="313"/>
      <c r="O1816" s="313"/>
      <c r="P1816" s="313"/>
      <c r="Q1816" s="313"/>
      <c r="R1816" s="313"/>
      <c r="S1816" s="313"/>
      <c r="T1816" s="313"/>
      <c r="U1816" s="313"/>
      <c r="V1816" s="313"/>
      <c r="W1816" s="313"/>
      <c r="X1816" s="290"/>
      <c r="Y1816" s="290"/>
    </row>
    <row r="1817" spans="1:25" ht="14.25">
      <c r="A1817" s="300"/>
      <c r="B1817" s="290"/>
      <c r="C1817" s="272"/>
      <c r="D1817" s="272"/>
      <c r="H1817" s="246"/>
      <c r="I1817" s="246"/>
      <c r="J1817" s="313"/>
      <c r="K1817" s="313"/>
      <c r="L1817" s="313"/>
      <c r="M1817" s="313"/>
      <c r="N1817" s="313"/>
      <c r="O1817" s="313"/>
      <c r="P1817" s="313"/>
      <c r="Q1817" s="313"/>
      <c r="R1817" s="313"/>
      <c r="S1817" s="313"/>
      <c r="T1817" s="313"/>
      <c r="U1817" s="313"/>
      <c r="V1817" s="313"/>
      <c r="W1817" s="313"/>
      <c r="X1817" s="290"/>
      <c r="Y1817" s="290"/>
    </row>
    <row r="1818" spans="1:25" ht="14.25">
      <c r="A1818" s="300"/>
      <c r="B1818" s="290"/>
      <c r="C1818" s="272"/>
      <c r="D1818" s="272"/>
      <c r="H1818" s="246"/>
      <c r="I1818" s="246"/>
      <c r="J1818" s="313"/>
      <c r="K1818" s="313"/>
      <c r="L1818" s="313"/>
      <c r="M1818" s="313"/>
      <c r="N1818" s="313"/>
      <c r="O1818" s="313"/>
      <c r="P1818" s="313"/>
      <c r="Q1818" s="313"/>
      <c r="R1818" s="313"/>
      <c r="S1818" s="313"/>
      <c r="T1818" s="313"/>
      <c r="U1818" s="313"/>
      <c r="V1818" s="313"/>
      <c r="W1818" s="313"/>
      <c r="X1818" s="290"/>
      <c r="Y1818" s="290"/>
    </row>
    <row r="1819" spans="1:25" ht="14.25">
      <c r="A1819" s="300"/>
      <c r="B1819" s="290"/>
      <c r="C1819" s="272"/>
      <c r="D1819" s="272"/>
      <c r="H1819" s="246"/>
      <c r="I1819" s="246"/>
      <c r="J1819" s="313"/>
      <c r="K1819" s="313"/>
      <c r="L1819" s="313"/>
      <c r="M1819" s="313"/>
      <c r="N1819" s="313"/>
      <c r="O1819" s="313"/>
      <c r="P1819" s="313"/>
      <c r="Q1819" s="313"/>
      <c r="R1819" s="313"/>
      <c r="S1819" s="313"/>
      <c r="T1819" s="313"/>
      <c r="U1819" s="313"/>
      <c r="V1819" s="313"/>
      <c r="W1819" s="313"/>
      <c r="X1819" s="290"/>
      <c r="Y1819" s="290"/>
    </row>
    <row r="1820" spans="1:25" ht="14.25">
      <c r="A1820" s="300"/>
      <c r="B1820" s="290"/>
      <c r="C1820" s="272"/>
      <c r="D1820" s="272"/>
      <c r="H1820" s="246"/>
      <c r="I1820" s="246"/>
      <c r="J1820" s="313"/>
      <c r="K1820" s="313"/>
      <c r="L1820" s="313"/>
      <c r="M1820" s="313"/>
      <c r="N1820" s="313"/>
      <c r="O1820" s="313"/>
      <c r="P1820" s="313"/>
      <c r="Q1820" s="313"/>
      <c r="R1820" s="313"/>
      <c r="S1820" s="313"/>
      <c r="T1820" s="313"/>
      <c r="U1820" s="313"/>
      <c r="V1820" s="313"/>
      <c r="W1820" s="313"/>
      <c r="X1820" s="290"/>
      <c r="Y1820" s="290"/>
    </row>
    <row r="1821" spans="1:25" ht="14.25">
      <c r="A1821" s="300"/>
      <c r="B1821" s="290"/>
      <c r="C1821" s="272"/>
      <c r="D1821" s="272"/>
      <c r="H1821" s="246"/>
      <c r="I1821" s="246"/>
      <c r="J1821" s="313"/>
      <c r="K1821" s="313"/>
      <c r="L1821" s="313"/>
      <c r="M1821" s="313"/>
      <c r="N1821" s="313"/>
      <c r="O1821" s="313"/>
      <c r="P1821" s="313"/>
      <c r="Q1821" s="313"/>
      <c r="R1821" s="313"/>
      <c r="S1821" s="313"/>
      <c r="T1821" s="313"/>
      <c r="U1821" s="313"/>
      <c r="V1821" s="313"/>
      <c r="W1821" s="313"/>
      <c r="X1821" s="290"/>
      <c r="Y1821" s="290"/>
    </row>
    <row r="1822" spans="1:25" ht="14.25">
      <c r="A1822" s="300"/>
      <c r="B1822" s="290"/>
      <c r="C1822" s="272"/>
      <c r="D1822" s="272"/>
      <c r="H1822" s="246"/>
      <c r="I1822" s="246"/>
      <c r="J1822" s="313"/>
      <c r="K1822" s="313"/>
      <c r="L1822" s="313"/>
      <c r="M1822" s="313"/>
      <c r="N1822" s="313"/>
      <c r="O1822" s="313"/>
      <c r="P1822" s="313"/>
      <c r="Q1822" s="313"/>
      <c r="R1822" s="313"/>
      <c r="S1822" s="313"/>
      <c r="T1822" s="313"/>
      <c r="U1822" s="313"/>
      <c r="V1822" s="313"/>
      <c r="W1822" s="313"/>
      <c r="X1822" s="290"/>
      <c r="Y1822" s="290"/>
    </row>
    <row r="1823" spans="1:25" ht="14.25">
      <c r="A1823" s="300"/>
      <c r="B1823" s="290"/>
      <c r="C1823" s="272"/>
      <c r="D1823" s="272"/>
      <c r="H1823" s="246"/>
      <c r="I1823" s="246"/>
      <c r="J1823" s="313"/>
      <c r="K1823" s="313"/>
      <c r="L1823" s="313"/>
      <c r="M1823" s="313"/>
      <c r="N1823" s="313"/>
      <c r="O1823" s="313"/>
      <c r="P1823" s="313"/>
      <c r="Q1823" s="313"/>
      <c r="R1823" s="313"/>
      <c r="S1823" s="313"/>
      <c r="T1823" s="313"/>
      <c r="U1823" s="313"/>
      <c r="V1823" s="313"/>
      <c r="W1823" s="313"/>
      <c r="X1823" s="290"/>
      <c r="Y1823" s="290"/>
    </row>
    <row r="1824" spans="1:25" ht="14.25">
      <c r="A1824" s="300"/>
      <c r="B1824" s="290"/>
      <c r="C1824" s="272"/>
      <c r="D1824" s="272"/>
      <c r="H1824" s="246"/>
      <c r="I1824" s="246"/>
      <c r="J1824" s="313"/>
      <c r="K1824" s="313"/>
      <c r="L1824" s="313"/>
      <c r="M1824" s="313"/>
      <c r="N1824" s="313"/>
      <c r="O1824" s="313"/>
      <c r="P1824" s="313"/>
      <c r="Q1824" s="313"/>
      <c r="R1824" s="313"/>
      <c r="S1824" s="313"/>
      <c r="T1824" s="313"/>
      <c r="U1824" s="313"/>
      <c r="V1824" s="313"/>
      <c r="W1824" s="313"/>
      <c r="X1824" s="290"/>
      <c r="Y1824" s="290"/>
    </row>
    <row r="1825" spans="1:25" ht="14.25">
      <c r="A1825" s="300"/>
      <c r="B1825" s="290"/>
      <c r="C1825" s="272"/>
      <c r="D1825" s="272"/>
      <c r="H1825" s="246"/>
      <c r="I1825" s="246"/>
      <c r="J1825" s="313"/>
      <c r="K1825" s="313"/>
      <c r="L1825" s="313"/>
      <c r="M1825" s="313"/>
      <c r="N1825" s="313"/>
      <c r="O1825" s="313"/>
      <c r="P1825" s="313"/>
      <c r="Q1825" s="313"/>
      <c r="R1825" s="313"/>
      <c r="S1825" s="313"/>
      <c r="T1825" s="313"/>
      <c r="U1825" s="313"/>
      <c r="V1825" s="313"/>
      <c r="W1825" s="313"/>
      <c r="X1825" s="290"/>
      <c r="Y1825" s="290"/>
    </row>
    <row r="1826" spans="1:25" ht="14.25">
      <c r="A1826" s="300"/>
      <c r="B1826" s="290"/>
      <c r="C1826" s="272"/>
      <c r="D1826" s="272"/>
      <c r="H1826" s="246"/>
      <c r="I1826" s="246"/>
      <c r="J1826" s="313"/>
      <c r="K1826" s="313"/>
      <c r="L1826" s="313"/>
      <c r="M1826" s="313"/>
      <c r="N1826" s="313"/>
      <c r="O1826" s="313"/>
      <c r="P1826" s="313"/>
      <c r="Q1826" s="313"/>
      <c r="R1826" s="313"/>
      <c r="S1826" s="313"/>
      <c r="T1826" s="313"/>
      <c r="U1826" s="313"/>
      <c r="V1826" s="313"/>
      <c r="W1826" s="313"/>
      <c r="X1826" s="290"/>
      <c r="Y1826" s="290"/>
    </row>
    <row r="1827" spans="1:25" ht="14.25">
      <c r="A1827" s="300"/>
      <c r="B1827" s="290"/>
      <c r="C1827" s="272"/>
      <c r="D1827" s="272"/>
      <c r="H1827" s="246"/>
      <c r="I1827" s="246"/>
      <c r="J1827" s="313"/>
      <c r="K1827" s="313"/>
      <c r="L1827" s="313"/>
      <c r="M1827" s="313"/>
      <c r="N1827" s="313"/>
      <c r="O1827" s="313"/>
      <c r="P1827" s="313"/>
      <c r="Q1827" s="313"/>
      <c r="R1827" s="313"/>
      <c r="S1827" s="313"/>
      <c r="T1827" s="313"/>
      <c r="U1827" s="313"/>
      <c r="V1827" s="313"/>
      <c r="W1827" s="313"/>
      <c r="X1827" s="290"/>
      <c r="Y1827" s="290"/>
    </row>
    <row r="1828" spans="1:25" ht="14.25">
      <c r="A1828" s="300"/>
      <c r="B1828" s="290"/>
      <c r="C1828" s="272"/>
      <c r="D1828" s="272"/>
      <c r="H1828" s="246"/>
      <c r="I1828" s="246"/>
      <c r="J1828" s="313"/>
      <c r="K1828" s="313"/>
      <c r="L1828" s="313"/>
      <c r="M1828" s="313"/>
      <c r="N1828" s="313"/>
      <c r="O1828" s="313"/>
      <c r="P1828" s="313"/>
      <c r="Q1828" s="313"/>
      <c r="R1828" s="313"/>
      <c r="S1828" s="313"/>
      <c r="T1828" s="313"/>
      <c r="U1828" s="313"/>
      <c r="V1828" s="313"/>
      <c r="W1828" s="313"/>
      <c r="X1828" s="290"/>
      <c r="Y1828" s="290"/>
    </row>
    <row r="1829" spans="1:25" ht="14.25">
      <c r="A1829" s="300"/>
      <c r="B1829" s="290"/>
      <c r="C1829" s="272"/>
      <c r="D1829" s="272"/>
      <c r="H1829" s="246"/>
      <c r="I1829" s="246"/>
      <c r="J1829" s="313"/>
      <c r="K1829" s="313"/>
      <c r="L1829" s="313"/>
      <c r="M1829" s="313"/>
      <c r="N1829" s="313"/>
      <c r="O1829" s="313"/>
      <c r="P1829" s="313"/>
      <c r="Q1829" s="313"/>
      <c r="R1829" s="313"/>
      <c r="S1829" s="313"/>
      <c r="T1829" s="313"/>
      <c r="U1829" s="313"/>
      <c r="V1829" s="313"/>
      <c r="W1829" s="313"/>
      <c r="X1829" s="290"/>
      <c r="Y1829" s="290"/>
    </row>
    <row r="1830" spans="1:25" ht="14.25">
      <c r="A1830" s="300"/>
      <c r="B1830" s="290"/>
      <c r="C1830" s="272"/>
      <c r="D1830" s="272"/>
      <c r="H1830" s="246"/>
      <c r="I1830" s="246"/>
      <c r="J1830" s="313"/>
      <c r="K1830" s="313"/>
      <c r="L1830" s="313"/>
      <c r="M1830" s="313"/>
      <c r="N1830" s="313"/>
      <c r="O1830" s="313"/>
      <c r="P1830" s="313"/>
      <c r="Q1830" s="313"/>
      <c r="R1830" s="313"/>
      <c r="S1830" s="313"/>
      <c r="T1830" s="313"/>
      <c r="U1830" s="313"/>
      <c r="V1830" s="313"/>
      <c r="W1830" s="313"/>
      <c r="X1830" s="290"/>
      <c r="Y1830" s="290"/>
    </row>
    <row r="1831" spans="1:25" ht="14.25">
      <c r="A1831" s="300"/>
      <c r="B1831" s="290"/>
      <c r="C1831" s="272"/>
      <c r="D1831" s="272"/>
      <c r="H1831" s="246"/>
      <c r="I1831" s="246"/>
      <c r="J1831" s="313"/>
      <c r="K1831" s="313"/>
      <c r="L1831" s="313"/>
      <c r="M1831" s="313"/>
      <c r="N1831" s="313"/>
      <c r="O1831" s="313"/>
      <c r="P1831" s="313"/>
      <c r="Q1831" s="313"/>
      <c r="R1831" s="313"/>
      <c r="S1831" s="313"/>
      <c r="T1831" s="313"/>
      <c r="U1831" s="313"/>
      <c r="V1831" s="313"/>
      <c r="W1831" s="313"/>
      <c r="X1831" s="290"/>
      <c r="Y1831" s="290"/>
    </row>
    <row r="1832" spans="1:25" ht="14.25">
      <c r="A1832" s="300"/>
      <c r="B1832" s="290"/>
      <c r="C1832" s="272"/>
      <c r="D1832" s="272"/>
      <c r="H1832" s="246"/>
      <c r="I1832" s="246"/>
      <c r="J1832" s="313"/>
      <c r="K1832" s="313"/>
      <c r="L1832" s="313"/>
      <c r="M1832" s="313"/>
      <c r="N1832" s="313"/>
      <c r="O1832" s="313"/>
      <c r="P1832" s="313"/>
      <c r="Q1832" s="313"/>
      <c r="R1832" s="313"/>
      <c r="S1832" s="313"/>
      <c r="T1832" s="313"/>
      <c r="U1832" s="313"/>
      <c r="V1832" s="313"/>
      <c r="W1832" s="313"/>
      <c r="X1832" s="290"/>
      <c r="Y1832" s="290"/>
    </row>
    <row r="1833" spans="1:25" ht="14.25">
      <c r="A1833" s="300"/>
      <c r="B1833" s="290"/>
      <c r="C1833" s="272"/>
      <c r="D1833" s="272"/>
      <c r="H1833" s="246"/>
      <c r="I1833" s="246"/>
      <c r="J1833" s="313"/>
      <c r="K1833" s="313"/>
      <c r="L1833" s="313"/>
      <c r="M1833" s="313"/>
      <c r="N1833" s="313"/>
      <c r="O1833" s="313"/>
      <c r="P1833" s="313"/>
      <c r="Q1833" s="313"/>
      <c r="R1833" s="313"/>
      <c r="S1833" s="313"/>
      <c r="T1833" s="313"/>
      <c r="U1833" s="313"/>
      <c r="V1833" s="313"/>
      <c r="W1833" s="313"/>
      <c r="X1833" s="290"/>
      <c r="Y1833" s="290"/>
    </row>
    <row r="1834" spans="1:25" ht="14.25">
      <c r="A1834" s="300"/>
      <c r="B1834" s="290"/>
      <c r="C1834" s="272"/>
      <c r="D1834" s="272"/>
      <c r="H1834" s="246"/>
      <c r="I1834" s="246"/>
      <c r="J1834" s="313"/>
      <c r="K1834" s="313"/>
      <c r="L1834" s="313"/>
      <c r="M1834" s="313"/>
      <c r="N1834" s="313"/>
      <c r="O1834" s="313"/>
      <c r="P1834" s="313"/>
      <c r="Q1834" s="313"/>
      <c r="R1834" s="313"/>
      <c r="S1834" s="313"/>
      <c r="T1834" s="313"/>
      <c r="U1834" s="313"/>
      <c r="V1834" s="313"/>
      <c r="W1834" s="313"/>
      <c r="X1834" s="290"/>
      <c r="Y1834" s="290"/>
    </row>
    <row r="1835" spans="1:25" ht="14.25">
      <c r="A1835" s="300"/>
      <c r="B1835" s="290"/>
      <c r="C1835" s="272"/>
      <c r="D1835" s="272"/>
      <c r="H1835" s="246"/>
      <c r="I1835" s="246"/>
      <c r="J1835" s="313"/>
      <c r="K1835" s="313"/>
      <c r="L1835" s="313"/>
      <c r="M1835" s="313"/>
      <c r="N1835" s="313"/>
      <c r="O1835" s="313"/>
      <c r="P1835" s="313"/>
      <c r="Q1835" s="313"/>
      <c r="R1835" s="313"/>
      <c r="S1835" s="313"/>
      <c r="T1835" s="313"/>
      <c r="U1835" s="313"/>
      <c r="V1835" s="313"/>
      <c r="W1835" s="313"/>
      <c r="X1835" s="290"/>
      <c r="Y1835" s="290"/>
    </row>
    <row r="1836" spans="1:25" ht="14.25">
      <c r="A1836" s="300"/>
      <c r="B1836" s="290"/>
      <c r="C1836" s="272"/>
      <c r="D1836" s="272"/>
      <c r="H1836" s="246"/>
      <c r="I1836" s="246"/>
      <c r="J1836" s="313"/>
      <c r="K1836" s="313"/>
      <c r="L1836" s="313"/>
      <c r="M1836" s="313"/>
      <c r="N1836" s="313"/>
      <c r="O1836" s="313"/>
      <c r="P1836" s="313"/>
      <c r="Q1836" s="313"/>
      <c r="R1836" s="313"/>
      <c r="S1836" s="313"/>
      <c r="T1836" s="313"/>
      <c r="U1836" s="313"/>
      <c r="V1836" s="313"/>
      <c r="W1836" s="313"/>
      <c r="X1836" s="290"/>
      <c r="Y1836" s="290"/>
    </row>
    <row r="1837" spans="1:25" ht="14.25">
      <c r="A1837" s="300"/>
      <c r="B1837" s="290"/>
      <c r="C1837" s="272"/>
      <c r="D1837" s="272"/>
      <c r="H1837" s="246"/>
      <c r="I1837" s="246"/>
      <c r="J1837" s="313"/>
      <c r="K1837" s="313"/>
      <c r="L1837" s="313"/>
      <c r="M1837" s="313"/>
      <c r="N1837" s="313"/>
      <c r="O1837" s="313"/>
      <c r="P1837" s="313"/>
      <c r="Q1837" s="313"/>
      <c r="R1837" s="313"/>
      <c r="S1837" s="313"/>
      <c r="T1837" s="313"/>
      <c r="U1837" s="313"/>
      <c r="V1837" s="313"/>
      <c r="W1837" s="313"/>
      <c r="X1837" s="290"/>
      <c r="Y1837" s="290"/>
    </row>
    <row r="1838" spans="1:25" ht="14.25">
      <c r="A1838" s="300"/>
      <c r="B1838" s="290"/>
      <c r="C1838" s="272"/>
      <c r="D1838" s="272"/>
      <c r="H1838" s="246"/>
      <c r="I1838" s="246"/>
      <c r="J1838" s="313"/>
      <c r="K1838" s="313"/>
      <c r="L1838" s="313"/>
      <c r="M1838" s="313"/>
      <c r="N1838" s="313"/>
      <c r="O1838" s="313"/>
      <c r="P1838" s="313"/>
      <c r="Q1838" s="313"/>
      <c r="R1838" s="313"/>
      <c r="S1838" s="313"/>
      <c r="T1838" s="313"/>
      <c r="U1838" s="313"/>
      <c r="V1838" s="313"/>
      <c r="W1838" s="313"/>
      <c r="X1838" s="290"/>
      <c r="Y1838" s="290"/>
    </row>
    <row r="1839" spans="1:25" ht="14.25">
      <c r="A1839" s="300"/>
      <c r="B1839" s="290"/>
      <c r="C1839" s="272"/>
      <c r="D1839" s="272"/>
      <c r="H1839" s="246"/>
      <c r="I1839" s="246"/>
      <c r="J1839" s="313"/>
      <c r="K1839" s="313"/>
      <c r="L1839" s="313"/>
      <c r="M1839" s="313"/>
      <c r="N1839" s="313"/>
      <c r="O1839" s="313"/>
      <c r="P1839" s="313"/>
      <c r="Q1839" s="313"/>
      <c r="R1839" s="313"/>
      <c r="S1839" s="313"/>
      <c r="T1839" s="313"/>
      <c r="U1839" s="313"/>
      <c r="V1839" s="313"/>
      <c r="W1839" s="313"/>
      <c r="X1839" s="290"/>
      <c r="Y1839" s="290"/>
    </row>
    <row r="1840" spans="1:25" ht="14.25">
      <c r="A1840" s="300"/>
      <c r="B1840" s="290"/>
      <c r="C1840" s="272"/>
      <c r="D1840" s="272"/>
      <c r="H1840" s="246"/>
      <c r="I1840" s="246"/>
      <c r="J1840" s="313"/>
      <c r="K1840" s="313"/>
      <c r="L1840" s="313"/>
      <c r="M1840" s="313"/>
      <c r="N1840" s="313"/>
      <c r="O1840" s="313"/>
      <c r="P1840" s="313"/>
      <c r="Q1840" s="313"/>
      <c r="R1840" s="313"/>
      <c r="S1840" s="313"/>
      <c r="T1840" s="313"/>
      <c r="U1840" s="313"/>
      <c r="V1840" s="313"/>
      <c r="W1840" s="313"/>
      <c r="X1840" s="290"/>
      <c r="Y1840" s="290"/>
    </row>
    <row r="1841" spans="1:25" ht="14.25">
      <c r="A1841" s="300"/>
      <c r="B1841" s="290"/>
      <c r="C1841" s="272"/>
      <c r="D1841" s="272"/>
      <c r="H1841" s="246"/>
      <c r="I1841" s="246"/>
      <c r="J1841" s="313"/>
      <c r="K1841" s="313"/>
      <c r="L1841" s="313"/>
      <c r="M1841" s="313"/>
      <c r="N1841" s="313"/>
      <c r="O1841" s="313"/>
      <c r="P1841" s="313"/>
      <c r="Q1841" s="313"/>
      <c r="R1841" s="313"/>
      <c r="S1841" s="313"/>
      <c r="T1841" s="313"/>
      <c r="U1841" s="313"/>
      <c r="V1841" s="313"/>
      <c r="W1841" s="313"/>
      <c r="X1841" s="290"/>
      <c r="Y1841" s="290"/>
    </row>
    <row r="1842" spans="1:25" ht="14.25">
      <c r="A1842" s="300"/>
      <c r="B1842" s="290"/>
      <c r="C1842" s="272"/>
      <c r="D1842" s="272"/>
      <c r="H1842" s="246"/>
      <c r="I1842" s="246"/>
      <c r="J1842" s="313"/>
      <c r="K1842" s="313"/>
      <c r="L1842" s="313"/>
      <c r="M1842" s="313"/>
      <c r="N1842" s="313"/>
      <c r="O1842" s="313"/>
      <c r="P1842" s="313"/>
      <c r="Q1842" s="313"/>
      <c r="R1842" s="313"/>
      <c r="S1842" s="313"/>
      <c r="T1842" s="313"/>
      <c r="U1842" s="313"/>
      <c r="V1842" s="313"/>
      <c r="W1842" s="313"/>
      <c r="X1842" s="290"/>
      <c r="Y1842" s="290"/>
    </row>
    <row r="1843" spans="1:25" ht="14.25">
      <c r="A1843" s="300"/>
      <c r="B1843" s="290"/>
      <c r="C1843" s="272"/>
      <c r="D1843" s="272"/>
      <c r="H1843" s="246"/>
      <c r="I1843" s="246"/>
      <c r="J1843" s="313"/>
      <c r="K1843" s="313"/>
      <c r="L1843" s="313"/>
      <c r="M1843" s="313"/>
      <c r="N1843" s="313"/>
      <c r="O1843" s="313"/>
      <c r="P1843" s="313"/>
      <c r="Q1843" s="313"/>
      <c r="R1843" s="313"/>
      <c r="S1843" s="313"/>
      <c r="T1843" s="313"/>
      <c r="U1843" s="313"/>
      <c r="V1843" s="313"/>
      <c r="W1843" s="313"/>
      <c r="X1843" s="290"/>
      <c r="Y1843" s="290"/>
    </row>
    <row r="1844" spans="1:25" ht="14.25">
      <c r="A1844" s="300"/>
      <c r="B1844" s="290"/>
      <c r="C1844" s="272"/>
      <c r="D1844" s="272"/>
      <c r="H1844" s="246"/>
      <c r="I1844" s="246"/>
      <c r="J1844" s="313"/>
      <c r="K1844" s="313"/>
      <c r="L1844" s="313"/>
      <c r="M1844" s="313"/>
      <c r="N1844" s="313"/>
      <c r="O1844" s="313"/>
      <c r="P1844" s="313"/>
      <c r="Q1844" s="313"/>
      <c r="R1844" s="313"/>
      <c r="S1844" s="313"/>
      <c r="T1844" s="313"/>
      <c r="U1844" s="313"/>
      <c r="V1844" s="313"/>
      <c r="W1844" s="313"/>
      <c r="X1844" s="290"/>
      <c r="Y1844" s="290"/>
    </row>
    <row r="1845" spans="1:25" ht="14.25">
      <c r="A1845" s="300"/>
      <c r="B1845" s="290"/>
      <c r="C1845" s="272"/>
      <c r="D1845" s="272"/>
      <c r="H1845" s="246"/>
      <c r="I1845" s="246"/>
      <c r="J1845" s="313"/>
      <c r="K1845" s="313"/>
      <c r="L1845" s="313"/>
      <c r="M1845" s="313"/>
      <c r="N1845" s="313"/>
      <c r="O1845" s="313"/>
      <c r="P1845" s="313"/>
      <c r="Q1845" s="313"/>
      <c r="R1845" s="313"/>
      <c r="S1845" s="313"/>
      <c r="T1845" s="313"/>
      <c r="U1845" s="313"/>
      <c r="V1845" s="313"/>
      <c r="W1845" s="313"/>
      <c r="X1845" s="290"/>
      <c r="Y1845" s="290"/>
    </row>
    <row r="1846" spans="1:25" ht="14.25">
      <c r="A1846" s="300"/>
      <c r="B1846" s="290"/>
      <c r="C1846" s="272"/>
      <c r="D1846" s="272"/>
      <c r="H1846" s="246"/>
      <c r="I1846" s="246"/>
      <c r="J1846" s="313"/>
      <c r="K1846" s="313"/>
      <c r="L1846" s="313"/>
      <c r="M1846" s="313"/>
      <c r="N1846" s="313"/>
      <c r="O1846" s="313"/>
      <c r="P1846" s="313"/>
      <c r="Q1846" s="313"/>
      <c r="R1846" s="313"/>
      <c r="S1846" s="313"/>
      <c r="T1846" s="313"/>
      <c r="U1846" s="313"/>
      <c r="V1846" s="313"/>
      <c r="W1846" s="313"/>
      <c r="X1846" s="290"/>
      <c r="Y1846" s="290"/>
    </row>
    <row r="1847" spans="1:25" ht="14.25">
      <c r="A1847" s="300"/>
      <c r="B1847" s="290"/>
      <c r="C1847" s="272"/>
      <c r="D1847" s="272"/>
      <c r="H1847" s="246"/>
      <c r="I1847" s="246"/>
      <c r="J1847" s="313"/>
      <c r="K1847" s="313"/>
      <c r="L1847" s="313"/>
      <c r="M1847" s="313"/>
      <c r="N1847" s="313"/>
      <c r="O1847" s="313"/>
      <c r="P1847" s="313"/>
      <c r="Q1847" s="313"/>
      <c r="R1847" s="313"/>
      <c r="S1847" s="313"/>
      <c r="T1847" s="313"/>
      <c r="U1847" s="313"/>
      <c r="V1847" s="313"/>
      <c r="W1847" s="313"/>
      <c r="X1847" s="290"/>
      <c r="Y1847" s="290"/>
    </row>
    <row r="1848" spans="1:25" ht="14.25">
      <c r="A1848" s="300"/>
      <c r="B1848" s="290"/>
      <c r="C1848" s="272"/>
      <c r="D1848" s="272"/>
      <c r="H1848" s="246"/>
      <c r="I1848" s="246"/>
      <c r="J1848" s="313"/>
      <c r="K1848" s="313"/>
      <c r="L1848" s="313"/>
      <c r="M1848" s="313"/>
      <c r="N1848" s="313"/>
      <c r="O1848" s="313"/>
      <c r="P1848" s="313"/>
      <c r="Q1848" s="313"/>
      <c r="R1848" s="313"/>
      <c r="S1848" s="313"/>
      <c r="T1848" s="313"/>
      <c r="U1848" s="313"/>
      <c r="V1848" s="313"/>
      <c r="W1848" s="313"/>
      <c r="X1848" s="290"/>
      <c r="Y1848" s="290"/>
    </row>
    <row r="1849" spans="1:25" ht="14.25">
      <c r="A1849" s="300"/>
      <c r="B1849" s="290"/>
      <c r="C1849" s="272"/>
      <c r="D1849" s="272"/>
      <c r="H1849" s="246"/>
      <c r="I1849" s="246"/>
      <c r="J1849" s="313"/>
      <c r="K1849" s="313"/>
      <c r="L1849" s="313"/>
      <c r="M1849" s="313"/>
      <c r="N1849" s="313"/>
      <c r="O1849" s="313"/>
      <c r="P1849" s="313"/>
      <c r="Q1849" s="313"/>
      <c r="R1849" s="313"/>
      <c r="S1849" s="313"/>
      <c r="T1849" s="313"/>
      <c r="U1849" s="313"/>
      <c r="V1849" s="313"/>
      <c r="W1849" s="313"/>
      <c r="X1849" s="290"/>
      <c r="Y1849" s="290"/>
    </row>
    <row r="1850" spans="1:25" ht="14.25">
      <c r="A1850" s="300"/>
      <c r="B1850" s="290"/>
      <c r="C1850" s="272"/>
      <c r="D1850" s="272"/>
      <c r="H1850" s="246"/>
      <c r="I1850" s="246"/>
      <c r="J1850" s="313"/>
      <c r="K1850" s="313"/>
      <c r="L1850" s="313"/>
      <c r="M1850" s="313"/>
      <c r="N1850" s="313"/>
      <c r="O1850" s="313"/>
      <c r="P1850" s="313"/>
      <c r="Q1850" s="313"/>
      <c r="R1850" s="313"/>
      <c r="S1850" s="313"/>
      <c r="T1850" s="313"/>
      <c r="U1850" s="313"/>
      <c r="V1850" s="313"/>
      <c r="W1850" s="313"/>
      <c r="X1850" s="290"/>
      <c r="Y1850" s="290"/>
    </row>
    <row r="1851" spans="1:25" ht="14.25">
      <c r="A1851" s="300"/>
      <c r="B1851" s="290"/>
      <c r="C1851" s="272"/>
      <c r="D1851" s="272"/>
      <c r="H1851" s="246"/>
      <c r="I1851" s="246"/>
      <c r="J1851" s="313"/>
      <c r="K1851" s="313"/>
      <c r="L1851" s="313"/>
      <c r="M1851" s="313"/>
      <c r="N1851" s="313"/>
      <c r="O1851" s="313"/>
      <c r="P1851" s="313"/>
      <c r="Q1851" s="313"/>
      <c r="R1851" s="313"/>
      <c r="S1851" s="313"/>
      <c r="T1851" s="313"/>
      <c r="U1851" s="313"/>
      <c r="V1851" s="313"/>
      <c r="W1851" s="313"/>
      <c r="X1851" s="290"/>
      <c r="Y1851" s="290"/>
    </row>
    <row r="1852" spans="1:25" ht="14.25">
      <c r="A1852" s="300"/>
      <c r="B1852" s="290"/>
      <c r="C1852" s="272"/>
      <c r="D1852" s="272"/>
      <c r="H1852" s="246"/>
      <c r="I1852" s="246"/>
      <c r="J1852" s="313"/>
      <c r="K1852" s="313"/>
      <c r="L1852" s="313"/>
      <c r="M1852" s="313"/>
      <c r="N1852" s="313"/>
      <c r="O1852" s="313"/>
      <c r="P1852" s="313"/>
      <c r="Q1852" s="313"/>
      <c r="R1852" s="313"/>
      <c r="S1852" s="313"/>
      <c r="T1852" s="313"/>
      <c r="U1852" s="313"/>
      <c r="V1852" s="313"/>
      <c r="W1852" s="313"/>
      <c r="X1852" s="290"/>
      <c r="Y1852" s="290"/>
    </row>
    <row r="1853" spans="1:25" ht="14.25">
      <c r="A1853" s="300"/>
      <c r="B1853" s="290"/>
      <c r="C1853" s="272"/>
      <c r="D1853" s="272"/>
      <c r="H1853" s="246"/>
      <c r="I1853" s="246"/>
      <c r="J1853" s="313"/>
      <c r="K1853" s="313"/>
      <c r="L1853" s="313"/>
      <c r="M1853" s="313"/>
      <c r="N1853" s="313"/>
      <c r="O1853" s="313"/>
      <c r="P1853" s="313"/>
      <c r="Q1853" s="313"/>
      <c r="R1853" s="313"/>
      <c r="S1853" s="313"/>
      <c r="T1853" s="313"/>
      <c r="U1853" s="313"/>
      <c r="V1853" s="313"/>
      <c r="W1853" s="313"/>
      <c r="X1853" s="290"/>
      <c r="Y1853" s="290"/>
    </row>
    <row r="1854" spans="1:25" ht="14.25">
      <c r="A1854" s="300"/>
      <c r="B1854" s="290"/>
      <c r="C1854" s="272"/>
      <c r="D1854" s="272"/>
      <c r="H1854" s="246"/>
      <c r="I1854" s="246"/>
      <c r="J1854" s="313"/>
      <c r="K1854" s="313"/>
      <c r="L1854" s="313"/>
      <c r="M1854" s="313"/>
      <c r="N1854" s="313"/>
      <c r="O1854" s="313"/>
      <c r="P1854" s="313"/>
      <c r="Q1854" s="313"/>
      <c r="R1854" s="313"/>
      <c r="S1854" s="313"/>
      <c r="T1854" s="313"/>
      <c r="U1854" s="313"/>
      <c r="V1854" s="313"/>
      <c r="W1854" s="313"/>
      <c r="X1854" s="290"/>
      <c r="Y1854" s="290"/>
    </row>
    <row r="1855" spans="1:25" ht="14.25">
      <c r="A1855" s="300"/>
      <c r="B1855" s="290"/>
      <c r="C1855" s="272"/>
      <c r="D1855" s="272"/>
      <c r="H1855" s="246"/>
      <c r="I1855" s="246"/>
      <c r="J1855" s="313"/>
      <c r="K1855" s="313"/>
      <c r="L1855" s="313"/>
      <c r="M1855" s="313"/>
      <c r="N1855" s="313"/>
      <c r="O1855" s="313"/>
      <c r="P1855" s="313"/>
      <c r="Q1855" s="313"/>
      <c r="R1855" s="313"/>
      <c r="S1855" s="313"/>
      <c r="T1855" s="313"/>
      <c r="U1855" s="313"/>
      <c r="V1855" s="313"/>
      <c r="W1855" s="313"/>
      <c r="X1855" s="290"/>
      <c r="Y1855" s="290"/>
    </row>
    <row r="1856" spans="1:25" ht="14.25">
      <c r="A1856" s="300"/>
      <c r="B1856" s="290"/>
      <c r="C1856" s="272"/>
      <c r="D1856" s="272"/>
      <c r="H1856" s="246"/>
      <c r="I1856" s="246"/>
      <c r="J1856" s="313"/>
      <c r="K1856" s="313"/>
      <c r="L1856" s="313"/>
      <c r="M1856" s="313"/>
      <c r="N1856" s="313"/>
      <c r="O1856" s="313"/>
      <c r="P1856" s="313"/>
      <c r="Q1856" s="313"/>
      <c r="R1856" s="313"/>
      <c r="S1856" s="313"/>
      <c r="T1856" s="313"/>
      <c r="U1856" s="313"/>
      <c r="V1856" s="313"/>
      <c r="W1856" s="313"/>
      <c r="X1856" s="290"/>
      <c r="Y1856" s="290"/>
    </row>
    <row r="1857" spans="1:25" ht="14.25">
      <c r="A1857" s="300"/>
      <c r="B1857" s="290"/>
      <c r="C1857" s="272"/>
      <c r="D1857" s="272"/>
      <c r="H1857" s="246"/>
      <c r="I1857" s="246"/>
      <c r="J1857" s="313"/>
      <c r="K1857" s="313"/>
      <c r="L1857" s="313"/>
      <c r="M1857" s="313"/>
      <c r="N1857" s="313"/>
      <c r="O1857" s="313"/>
      <c r="P1857" s="313"/>
      <c r="Q1857" s="313"/>
      <c r="R1857" s="313"/>
      <c r="S1857" s="313"/>
      <c r="T1857" s="313"/>
      <c r="U1857" s="313"/>
      <c r="V1857" s="313"/>
      <c r="W1857" s="313"/>
      <c r="X1857" s="290"/>
      <c r="Y1857" s="290"/>
    </row>
    <row r="1858" spans="1:25" ht="14.25">
      <c r="A1858" s="300"/>
      <c r="B1858" s="290"/>
      <c r="C1858" s="272"/>
      <c r="D1858" s="272"/>
      <c r="H1858" s="246"/>
      <c r="I1858" s="246"/>
      <c r="J1858" s="313"/>
      <c r="K1858" s="313"/>
      <c r="L1858" s="313"/>
      <c r="M1858" s="313"/>
      <c r="N1858" s="313"/>
      <c r="O1858" s="313"/>
      <c r="P1858" s="313"/>
      <c r="Q1858" s="313"/>
      <c r="R1858" s="313"/>
      <c r="S1858" s="313"/>
      <c r="T1858" s="313"/>
      <c r="U1858" s="313"/>
      <c r="V1858" s="313"/>
      <c r="W1858" s="313"/>
      <c r="X1858" s="290"/>
      <c r="Y1858" s="290"/>
    </row>
    <row r="1859" spans="1:25" ht="14.25">
      <c r="A1859" s="300"/>
      <c r="B1859" s="290"/>
      <c r="C1859" s="272"/>
      <c r="D1859" s="272"/>
      <c r="H1859" s="246"/>
      <c r="I1859" s="246"/>
      <c r="J1859" s="313"/>
      <c r="K1859" s="313"/>
      <c r="L1859" s="313"/>
      <c r="M1859" s="313"/>
      <c r="N1859" s="313"/>
      <c r="O1859" s="313"/>
      <c r="P1859" s="313"/>
      <c r="Q1859" s="313"/>
      <c r="R1859" s="313"/>
      <c r="S1859" s="313"/>
      <c r="T1859" s="313"/>
      <c r="U1859" s="313"/>
      <c r="V1859" s="313"/>
      <c r="W1859" s="313"/>
      <c r="X1859" s="290"/>
      <c r="Y1859" s="290"/>
    </row>
    <row r="1860" spans="1:25" ht="14.25">
      <c r="A1860" s="300"/>
      <c r="B1860" s="290"/>
      <c r="C1860" s="272"/>
      <c r="D1860" s="272"/>
      <c r="H1860" s="246"/>
      <c r="I1860" s="246"/>
      <c r="J1860" s="313"/>
      <c r="K1860" s="313"/>
      <c r="L1860" s="313"/>
      <c r="M1860" s="313"/>
      <c r="N1860" s="313"/>
      <c r="O1860" s="313"/>
      <c r="P1860" s="313"/>
      <c r="Q1860" s="313"/>
      <c r="R1860" s="313"/>
      <c r="S1860" s="313"/>
      <c r="T1860" s="313"/>
      <c r="U1860" s="313"/>
      <c r="V1860" s="313"/>
      <c r="W1860" s="313"/>
      <c r="X1860" s="290"/>
      <c r="Y1860" s="290"/>
    </row>
    <row r="1861" spans="1:25" ht="14.25">
      <c r="A1861" s="300"/>
      <c r="B1861" s="290"/>
      <c r="C1861" s="272"/>
      <c r="D1861" s="272"/>
      <c r="H1861" s="246"/>
      <c r="I1861" s="246"/>
      <c r="J1861" s="313"/>
      <c r="K1861" s="313"/>
      <c r="L1861" s="313"/>
      <c r="M1861" s="313"/>
      <c r="N1861" s="313"/>
      <c r="O1861" s="313"/>
      <c r="P1861" s="313"/>
      <c r="Q1861" s="313"/>
      <c r="R1861" s="313"/>
      <c r="S1861" s="313"/>
      <c r="T1861" s="313"/>
      <c r="U1861" s="313"/>
      <c r="V1861" s="313"/>
      <c r="W1861" s="313"/>
      <c r="X1861" s="290"/>
      <c r="Y1861" s="290"/>
    </row>
    <row r="1862" spans="1:25" ht="14.25">
      <c r="A1862" s="300"/>
      <c r="B1862" s="290"/>
      <c r="C1862" s="272"/>
      <c r="D1862" s="272"/>
      <c r="H1862" s="246"/>
      <c r="I1862" s="246"/>
      <c r="J1862" s="313"/>
      <c r="K1862" s="313"/>
      <c r="L1862" s="313"/>
      <c r="M1862" s="313"/>
      <c r="N1862" s="313"/>
      <c r="O1862" s="313"/>
      <c r="P1862" s="313"/>
      <c r="Q1862" s="313"/>
      <c r="R1862" s="313"/>
      <c r="S1862" s="313"/>
      <c r="T1862" s="313"/>
      <c r="U1862" s="313"/>
      <c r="V1862" s="313"/>
      <c r="W1862" s="313"/>
      <c r="X1862" s="290"/>
      <c r="Y1862" s="290"/>
    </row>
    <row r="1863" spans="1:25" ht="14.25">
      <c r="A1863" s="300"/>
      <c r="B1863" s="290"/>
      <c r="C1863" s="272"/>
      <c r="D1863" s="272"/>
      <c r="H1863" s="246"/>
      <c r="I1863" s="246"/>
      <c r="J1863" s="313"/>
      <c r="K1863" s="313"/>
      <c r="L1863" s="313"/>
      <c r="M1863" s="313"/>
      <c r="N1863" s="313"/>
      <c r="O1863" s="313"/>
      <c r="P1863" s="313"/>
      <c r="Q1863" s="313"/>
      <c r="R1863" s="313"/>
      <c r="S1863" s="313"/>
      <c r="T1863" s="313"/>
      <c r="U1863" s="313"/>
      <c r="V1863" s="313"/>
      <c r="W1863" s="313"/>
      <c r="X1863" s="290"/>
      <c r="Y1863" s="290"/>
    </row>
    <row r="1864" spans="1:25" ht="14.25">
      <c r="A1864" s="300"/>
      <c r="B1864" s="290"/>
      <c r="C1864" s="272"/>
      <c r="D1864" s="272"/>
      <c r="H1864" s="246"/>
      <c r="I1864" s="246"/>
      <c r="J1864" s="313"/>
      <c r="K1864" s="313"/>
      <c r="L1864" s="313"/>
      <c r="M1864" s="313"/>
      <c r="N1864" s="313"/>
      <c r="O1864" s="313"/>
      <c r="P1864" s="313"/>
      <c r="Q1864" s="313"/>
      <c r="R1864" s="313"/>
      <c r="S1864" s="313"/>
      <c r="T1864" s="313"/>
      <c r="U1864" s="313"/>
      <c r="V1864" s="313"/>
      <c r="W1864" s="313"/>
      <c r="X1864" s="290"/>
      <c r="Y1864" s="290"/>
    </row>
    <row r="1865" spans="1:25" ht="14.25">
      <c r="A1865" s="300"/>
      <c r="B1865" s="290"/>
      <c r="C1865" s="272"/>
      <c r="D1865" s="272"/>
      <c r="H1865" s="246"/>
      <c r="I1865" s="246"/>
      <c r="J1865" s="313"/>
      <c r="K1865" s="313"/>
      <c r="L1865" s="313"/>
      <c r="M1865" s="313"/>
      <c r="N1865" s="313"/>
      <c r="O1865" s="313"/>
      <c r="P1865" s="313"/>
      <c r="Q1865" s="313"/>
      <c r="R1865" s="313"/>
      <c r="S1865" s="313"/>
      <c r="T1865" s="313"/>
      <c r="U1865" s="313"/>
      <c r="V1865" s="313"/>
      <c r="W1865" s="313"/>
      <c r="X1865" s="290"/>
      <c r="Y1865" s="290"/>
    </row>
    <row r="1866" spans="1:25" ht="14.25">
      <c r="A1866" s="300"/>
      <c r="B1866" s="290"/>
      <c r="C1866" s="272"/>
      <c r="D1866" s="272"/>
      <c r="H1866" s="246"/>
      <c r="I1866" s="246"/>
      <c r="J1866" s="313"/>
      <c r="K1866" s="313"/>
      <c r="L1866" s="313"/>
      <c r="M1866" s="313"/>
      <c r="N1866" s="313"/>
      <c r="O1866" s="313"/>
      <c r="P1866" s="313"/>
      <c r="Q1866" s="313"/>
      <c r="R1866" s="313"/>
      <c r="S1866" s="313"/>
      <c r="T1866" s="313"/>
      <c r="U1866" s="313"/>
      <c r="V1866" s="313"/>
      <c r="W1866" s="313"/>
      <c r="X1866" s="290"/>
      <c r="Y1866" s="290"/>
    </row>
    <row r="1867" spans="1:25" ht="14.25">
      <c r="A1867" s="300"/>
      <c r="B1867" s="290"/>
      <c r="C1867" s="272"/>
      <c r="D1867" s="272"/>
      <c r="H1867" s="246"/>
      <c r="I1867" s="246"/>
      <c r="J1867" s="313"/>
      <c r="K1867" s="313"/>
      <c r="L1867" s="313"/>
      <c r="M1867" s="313"/>
      <c r="N1867" s="313"/>
      <c r="O1867" s="313"/>
      <c r="P1867" s="313"/>
      <c r="Q1867" s="313"/>
      <c r="R1867" s="313"/>
      <c r="S1867" s="313"/>
      <c r="T1867" s="313"/>
      <c r="U1867" s="313"/>
      <c r="V1867" s="313"/>
      <c r="W1867" s="313"/>
      <c r="X1867" s="290"/>
      <c r="Y1867" s="290"/>
    </row>
    <row r="1868" spans="1:25" ht="14.25">
      <c r="A1868" s="300"/>
      <c r="B1868" s="290"/>
      <c r="C1868" s="272"/>
      <c r="D1868" s="272"/>
      <c r="H1868" s="246"/>
      <c r="I1868" s="246"/>
      <c r="J1868" s="313"/>
      <c r="K1868" s="313"/>
      <c r="L1868" s="313"/>
      <c r="M1868" s="313"/>
      <c r="N1868" s="313"/>
      <c r="O1868" s="313"/>
      <c r="P1868" s="313"/>
      <c r="Q1868" s="313"/>
      <c r="R1868" s="313"/>
      <c r="S1868" s="313"/>
      <c r="T1868" s="313"/>
      <c r="U1868" s="313"/>
      <c r="V1868" s="313"/>
      <c r="W1868" s="313"/>
      <c r="X1868" s="290"/>
      <c r="Y1868" s="290"/>
    </row>
    <row r="1869" spans="1:25" ht="14.25">
      <c r="A1869" s="300"/>
      <c r="B1869" s="290"/>
      <c r="C1869" s="272"/>
      <c r="D1869" s="272"/>
      <c r="H1869" s="246"/>
      <c r="I1869" s="246"/>
      <c r="J1869" s="313"/>
      <c r="K1869" s="313"/>
      <c r="L1869" s="313"/>
      <c r="M1869" s="313"/>
      <c r="N1869" s="313"/>
      <c r="O1869" s="313"/>
      <c r="P1869" s="313"/>
      <c r="Q1869" s="313"/>
      <c r="R1869" s="313"/>
      <c r="S1869" s="313"/>
      <c r="T1869" s="313"/>
      <c r="U1869" s="313"/>
      <c r="V1869" s="313"/>
      <c r="W1869" s="313"/>
      <c r="X1869" s="290"/>
      <c r="Y1869" s="290"/>
    </row>
    <row r="1870" spans="1:25" ht="14.25">
      <c r="A1870" s="300"/>
      <c r="B1870" s="290"/>
      <c r="C1870" s="272"/>
      <c r="D1870" s="272"/>
      <c r="H1870" s="246"/>
      <c r="I1870" s="246"/>
      <c r="J1870" s="313"/>
      <c r="K1870" s="313"/>
      <c r="L1870" s="313"/>
      <c r="M1870" s="313"/>
      <c r="N1870" s="313"/>
      <c r="O1870" s="313"/>
      <c r="P1870" s="313"/>
      <c r="Q1870" s="313"/>
      <c r="R1870" s="313"/>
      <c r="S1870" s="313"/>
      <c r="T1870" s="313"/>
      <c r="U1870" s="313"/>
      <c r="V1870" s="313"/>
      <c r="W1870" s="313"/>
      <c r="X1870" s="290"/>
      <c r="Y1870" s="290"/>
    </row>
    <row r="1871" spans="1:25" ht="14.25">
      <c r="A1871" s="300"/>
      <c r="B1871" s="290"/>
      <c r="C1871" s="272"/>
      <c r="D1871" s="272"/>
      <c r="H1871" s="246"/>
      <c r="I1871" s="246"/>
      <c r="J1871" s="313"/>
      <c r="K1871" s="313"/>
      <c r="L1871" s="313"/>
      <c r="M1871" s="313"/>
      <c r="N1871" s="313"/>
      <c r="O1871" s="313"/>
      <c r="P1871" s="313"/>
      <c r="Q1871" s="313"/>
      <c r="R1871" s="313"/>
      <c r="S1871" s="313"/>
      <c r="T1871" s="313"/>
      <c r="U1871" s="313"/>
      <c r="V1871" s="313"/>
      <c r="W1871" s="313"/>
      <c r="X1871" s="290"/>
      <c r="Y1871" s="290"/>
    </row>
    <row r="1872" spans="1:25" ht="14.25">
      <c r="A1872" s="300"/>
      <c r="B1872" s="290"/>
      <c r="C1872" s="272"/>
      <c r="D1872" s="272"/>
      <c r="H1872" s="246"/>
      <c r="I1872" s="246"/>
      <c r="J1872" s="313"/>
      <c r="K1872" s="313"/>
      <c r="L1872" s="313"/>
      <c r="M1872" s="313"/>
      <c r="N1872" s="313"/>
      <c r="O1872" s="313"/>
      <c r="P1872" s="313"/>
      <c r="Q1872" s="313"/>
      <c r="R1872" s="313"/>
      <c r="S1872" s="313"/>
      <c r="T1872" s="313"/>
      <c r="U1872" s="313"/>
      <c r="V1872" s="313"/>
      <c r="W1872" s="313"/>
      <c r="X1872" s="290"/>
      <c r="Y1872" s="290"/>
    </row>
    <row r="1873" spans="1:25" ht="14.25">
      <c r="C1873" s="272"/>
      <c r="D1873" s="272"/>
      <c r="H1873" s="246"/>
      <c r="I1873" s="246"/>
      <c r="X1873" s="290"/>
      <c r="Y1873" s="290"/>
    </row>
    <row r="1874" spans="1:25" ht="14.25">
      <c r="C1874" s="272"/>
      <c r="D1874" s="272"/>
      <c r="H1874" s="246"/>
      <c r="I1874" s="246"/>
      <c r="X1874" s="290"/>
      <c r="Y1874" s="290"/>
    </row>
    <row r="1875" spans="1:25" ht="14.25">
      <c r="C1875" s="272"/>
      <c r="D1875" s="272"/>
      <c r="H1875" s="246"/>
      <c r="I1875" s="246"/>
      <c r="X1875" s="290"/>
      <c r="Y1875" s="290"/>
    </row>
    <row r="1876" spans="1:25" ht="14.25">
      <c r="C1876" s="272"/>
      <c r="D1876" s="272"/>
      <c r="H1876" s="246"/>
      <c r="I1876" s="246"/>
      <c r="X1876" s="290"/>
      <c r="Y1876" s="290"/>
    </row>
    <row r="1877" spans="1:25" ht="14.25">
      <c r="C1877" s="272"/>
      <c r="D1877" s="272"/>
      <c r="H1877" s="246"/>
      <c r="I1877" s="246"/>
      <c r="X1877" s="290"/>
      <c r="Y1877" s="290"/>
    </row>
    <row r="1878" spans="1:25" ht="14.25">
      <c r="C1878" s="272"/>
      <c r="D1878" s="272"/>
      <c r="H1878" s="246"/>
      <c r="I1878" s="246"/>
      <c r="X1878" s="290"/>
      <c r="Y1878" s="290"/>
    </row>
    <row r="1879" spans="1:25" ht="14.25">
      <c r="C1879" s="272"/>
      <c r="D1879" s="272"/>
      <c r="H1879" s="246"/>
      <c r="I1879" s="246"/>
      <c r="X1879" s="290"/>
      <c r="Y1879" s="290"/>
    </row>
    <row r="1880" spans="1:25" ht="14.25">
      <c r="C1880" s="272"/>
      <c r="D1880" s="272"/>
      <c r="H1880" s="246"/>
      <c r="I1880" s="246"/>
      <c r="X1880" s="290"/>
      <c r="Y1880" s="290"/>
    </row>
    <row r="1881" spans="1:25" ht="14.25">
      <c r="C1881" s="272"/>
      <c r="D1881" s="272"/>
      <c r="H1881" s="246"/>
      <c r="I1881" s="246"/>
      <c r="X1881" s="290"/>
      <c r="Y1881" s="290"/>
    </row>
    <row r="1882" spans="1:25" ht="14.25">
      <c r="C1882" s="272"/>
      <c r="D1882" s="272"/>
      <c r="H1882" s="246"/>
      <c r="I1882" s="246"/>
      <c r="X1882" s="290"/>
      <c r="Y1882" s="290"/>
    </row>
    <row r="1883" spans="1:25" ht="14.25">
      <c r="A1883" s="299"/>
      <c r="B1883" s="225"/>
      <c r="C1883" s="224"/>
      <c r="D1883" s="224"/>
      <c r="E1883" s="225"/>
      <c r="F1883" s="225"/>
      <c r="G1883" s="247"/>
      <c r="H1883" s="246"/>
      <c r="I1883" s="246"/>
      <c r="J1883" s="247"/>
      <c r="K1883" s="247"/>
      <c r="L1883" s="247"/>
      <c r="M1883" s="247"/>
      <c r="N1883" s="247"/>
      <c r="O1883" s="247"/>
      <c r="P1883" s="247"/>
      <c r="Q1883" s="247"/>
      <c r="R1883" s="247"/>
      <c r="S1883" s="247"/>
      <c r="T1883" s="247"/>
      <c r="U1883" s="247"/>
      <c r="V1883" s="247"/>
      <c r="W1883" s="247"/>
      <c r="X1883" s="290"/>
      <c r="Y1883" s="290"/>
    </row>
    <row r="1884" spans="1:25" ht="14.25">
      <c r="A1884" s="299"/>
      <c r="B1884" s="224"/>
      <c r="C1884" s="224"/>
      <c r="D1884" s="224"/>
      <c r="E1884" s="224"/>
      <c r="F1884" s="224"/>
      <c r="G1884" s="246"/>
      <c r="H1884" s="246"/>
      <c r="I1884" s="246"/>
      <c r="J1884" s="246"/>
      <c r="K1884" s="246"/>
      <c r="L1884" s="246"/>
      <c r="M1884" s="246"/>
      <c r="N1884" s="246"/>
      <c r="O1884" s="246"/>
      <c r="P1884" s="246"/>
      <c r="Q1884" s="246"/>
      <c r="R1884" s="246"/>
      <c r="S1884" s="246"/>
      <c r="T1884" s="246"/>
      <c r="U1884" s="246"/>
      <c r="V1884" s="246"/>
      <c r="W1884" s="246"/>
      <c r="X1884" s="290"/>
      <c r="Y1884" s="290"/>
    </row>
    <row r="1885" spans="1:25" ht="14.25">
      <c r="A1885" s="299"/>
      <c r="B1885" s="224"/>
      <c r="C1885" s="224"/>
      <c r="D1885" s="224"/>
      <c r="E1885" s="224"/>
      <c r="F1885" s="224"/>
      <c r="G1885" s="246"/>
      <c r="H1885" s="246"/>
      <c r="I1885" s="246"/>
      <c r="J1885" s="246"/>
      <c r="K1885" s="246"/>
      <c r="L1885" s="246"/>
      <c r="M1885" s="246"/>
      <c r="N1885" s="246"/>
      <c r="O1885" s="246"/>
      <c r="P1885" s="246"/>
      <c r="Q1885" s="246"/>
      <c r="R1885" s="246"/>
      <c r="S1885" s="246"/>
      <c r="T1885" s="246"/>
      <c r="U1885" s="246"/>
      <c r="V1885" s="246"/>
      <c r="W1885" s="246"/>
      <c r="X1885" s="290"/>
      <c r="Y1885" s="290"/>
    </row>
    <row r="1886" spans="1:25" ht="14.25">
      <c r="A1886" s="299"/>
      <c r="B1886" s="224"/>
      <c r="C1886" s="224"/>
      <c r="D1886" s="224"/>
      <c r="E1886" s="224"/>
      <c r="F1886" s="225"/>
      <c r="G1886" s="273"/>
      <c r="H1886" s="273"/>
      <c r="I1886" s="273"/>
      <c r="J1886" s="247"/>
      <c r="K1886" s="273"/>
      <c r="L1886" s="273"/>
      <c r="M1886" s="273"/>
      <c r="N1886" s="273"/>
      <c r="O1886" s="273"/>
      <c r="P1886" s="273"/>
      <c r="Q1886" s="273"/>
      <c r="R1886" s="273"/>
      <c r="S1886" s="273"/>
      <c r="T1886" s="273"/>
      <c r="U1886" s="273"/>
      <c r="V1886" s="273"/>
      <c r="W1886" s="273"/>
      <c r="X1886" s="290"/>
      <c r="Y1886" s="290"/>
    </row>
    <row r="1887" spans="1:25" ht="14.25">
      <c r="A1887" s="299"/>
      <c r="B1887" s="224"/>
      <c r="C1887" s="224"/>
      <c r="D1887" s="224"/>
      <c r="E1887" s="224"/>
      <c r="F1887" s="225"/>
      <c r="G1887" s="273"/>
      <c r="H1887" s="273"/>
      <c r="I1887" s="273"/>
      <c r="J1887" s="247"/>
      <c r="K1887" s="273"/>
      <c r="L1887" s="273"/>
      <c r="M1887" s="273"/>
      <c r="N1887" s="273"/>
      <c r="O1887" s="273"/>
      <c r="P1887" s="273"/>
      <c r="Q1887" s="273"/>
      <c r="R1887" s="273"/>
      <c r="S1887" s="273"/>
      <c r="T1887" s="273"/>
      <c r="U1887" s="273"/>
      <c r="V1887" s="273"/>
      <c r="W1887" s="273"/>
      <c r="X1887" s="290"/>
      <c r="Y1887" s="290"/>
    </row>
    <row r="1888" spans="1:25" ht="14.25">
      <c r="A1888" s="299"/>
      <c r="B1888" s="224"/>
      <c r="C1888" s="224"/>
      <c r="D1888" s="224"/>
      <c r="E1888" s="224"/>
      <c r="F1888" s="225"/>
      <c r="G1888" s="273"/>
      <c r="H1888" s="273"/>
      <c r="I1888" s="273"/>
      <c r="J1888" s="247"/>
      <c r="K1888" s="273"/>
      <c r="L1888" s="273"/>
      <c r="M1888" s="273"/>
      <c r="N1888" s="273"/>
      <c r="O1888" s="273"/>
      <c r="P1888" s="273"/>
      <c r="Q1888" s="273"/>
      <c r="R1888" s="273"/>
      <c r="S1888" s="273"/>
      <c r="T1888" s="273"/>
      <c r="U1888" s="273"/>
      <c r="V1888" s="273"/>
      <c r="W1888" s="273"/>
      <c r="X1888" s="290"/>
      <c r="Y1888" s="290"/>
    </row>
    <row r="1889" spans="1:25" ht="14.25">
      <c r="A1889" s="299"/>
      <c r="B1889" s="224"/>
      <c r="C1889" s="224"/>
      <c r="D1889" s="224"/>
      <c r="E1889" s="224"/>
      <c r="F1889" s="225"/>
      <c r="G1889" s="273"/>
      <c r="H1889" s="273"/>
      <c r="I1889" s="273"/>
      <c r="J1889" s="247"/>
      <c r="K1889" s="273"/>
      <c r="L1889" s="273"/>
      <c r="M1889" s="273"/>
      <c r="N1889" s="273"/>
      <c r="O1889" s="273"/>
      <c r="P1889" s="273"/>
      <c r="Q1889" s="273"/>
      <c r="R1889" s="273"/>
      <c r="S1889" s="273"/>
      <c r="T1889" s="273"/>
      <c r="U1889" s="273"/>
      <c r="V1889" s="273"/>
      <c r="W1889" s="273"/>
      <c r="X1889" s="290"/>
      <c r="Y1889" s="290"/>
    </row>
    <row r="1890" spans="1:25" ht="14.25">
      <c r="A1890" s="299"/>
      <c r="B1890" s="224"/>
      <c r="C1890" s="224"/>
      <c r="D1890" s="224"/>
      <c r="E1890" s="224"/>
      <c r="F1890" s="225"/>
      <c r="G1890" s="273"/>
      <c r="H1890" s="273"/>
      <c r="I1890" s="273"/>
      <c r="J1890" s="247"/>
      <c r="K1890" s="273"/>
      <c r="L1890" s="273"/>
      <c r="M1890" s="273"/>
      <c r="N1890" s="273"/>
      <c r="O1890" s="273"/>
      <c r="P1890" s="273"/>
      <c r="Q1890" s="273"/>
      <c r="R1890" s="273"/>
      <c r="S1890" s="273"/>
      <c r="T1890" s="273"/>
      <c r="U1890" s="273"/>
      <c r="V1890" s="273"/>
      <c r="W1890" s="273"/>
      <c r="X1890" s="290"/>
      <c r="Y1890" s="290"/>
    </row>
    <row r="1891" spans="1:25" ht="14.25">
      <c r="A1891" s="299"/>
      <c r="B1891" s="224"/>
      <c r="C1891" s="224"/>
      <c r="D1891" s="224"/>
      <c r="E1891" s="224"/>
      <c r="F1891" s="225"/>
      <c r="G1891" s="273"/>
      <c r="H1891" s="273"/>
      <c r="I1891" s="273"/>
      <c r="J1891" s="247"/>
      <c r="K1891" s="273"/>
      <c r="L1891" s="273"/>
      <c r="M1891" s="273"/>
      <c r="N1891" s="273"/>
      <c r="O1891" s="273"/>
      <c r="P1891" s="273"/>
      <c r="Q1891" s="273"/>
      <c r="R1891" s="273"/>
      <c r="S1891" s="273"/>
      <c r="T1891" s="273"/>
      <c r="U1891" s="273"/>
      <c r="V1891" s="273"/>
      <c r="W1891" s="273"/>
      <c r="X1891" s="290"/>
      <c r="Y1891" s="290"/>
    </row>
    <row r="1892" spans="1:25" ht="14.25">
      <c r="A1892" s="299"/>
      <c r="B1892" s="224"/>
      <c r="C1892" s="224"/>
      <c r="D1892" s="224"/>
      <c r="E1892" s="224"/>
      <c r="F1892" s="225"/>
      <c r="G1892" s="273"/>
      <c r="H1892" s="273"/>
      <c r="I1892" s="273"/>
      <c r="J1892" s="247"/>
      <c r="K1892" s="273"/>
      <c r="L1892" s="273"/>
      <c r="M1892" s="273"/>
      <c r="N1892" s="273"/>
      <c r="O1892" s="273"/>
      <c r="P1892" s="273"/>
      <c r="Q1892" s="273"/>
      <c r="R1892" s="273"/>
      <c r="S1892" s="273"/>
      <c r="T1892" s="273"/>
      <c r="U1892" s="273"/>
      <c r="V1892" s="273"/>
      <c r="W1892" s="273"/>
      <c r="X1892" s="290"/>
      <c r="Y1892" s="290"/>
    </row>
    <row r="1893" spans="1:25" ht="14.25">
      <c r="A1893" s="299"/>
      <c r="B1893" s="224"/>
      <c r="C1893" s="224"/>
      <c r="D1893" s="224"/>
      <c r="E1893" s="224"/>
      <c r="F1893" s="225"/>
      <c r="G1893" s="273"/>
      <c r="H1893" s="273"/>
      <c r="I1893" s="273"/>
      <c r="J1893" s="247"/>
      <c r="K1893" s="273"/>
      <c r="L1893" s="273"/>
      <c r="M1893" s="273"/>
      <c r="N1893" s="273"/>
      <c r="O1893" s="273"/>
      <c r="P1893" s="273"/>
      <c r="Q1893" s="273"/>
      <c r="R1893" s="273"/>
      <c r="S1893" s="273"/>
      <c r="T1893" s="273"/>
      <c r="U1893" s="273"/>
      <c r="V1893" s="273"/>
      <c r="W1893" s="273"/>
      <c r="X1893" s="290"/>
      <c r="Y1893" s="290"/>
    </row>
    <row r="1894" spans="1:25" ht="14.25">
      <c r="A1894" s="299"/>
      <c r="B1894" s="224"/>
      <c r="C1894" s="224"/>
      <c r="D1894" s="224"/>
      <c r="E1894" s="224"/>
      <c r="F1894" s="225"/>
      <c r="G1894" s="273"/>
      <c r="H1894" s="273"/>
      <c r="I1894" s="273"/>
      <c r="J1894" s="247"/>
      <c r="K1894" s="273"/>
      <c r="L1894" s="273"/>
      <c r="M1894" s="273"/>
      <c r="N1894" s="273"/>
      <c r="O1894" s="273"/>
      <c r="P1894" s="273"/>
      <c r="Q1894" s="273"/>
      <c r="R1894" s="273"/>
      <c r="S1894" s="273"/>
      <c r="T1894" s="273"/>
      <c r="U1894" s="273"/>
      <c r="V1894" s="273"/>
      <c r="W1894" s="273"/>
      <c r="X1894" s="290"/>
      <c r="Y1894" s="290"/>
    </row>
    <row r="1895" spans="1:25" ht="14.25">
      <c r="A1895" s="299"/>
      <c r="B1895" s="224"/>
      <c r="C1895" s="224"/>
      <c r="D1895" s="224"/>
      <c r="E1895" s="224"/>
      <c r="F1895" s="225"/>
      <c r="G1895" s="273"/>
      <c r="H1895" s="273"/>
      <c r="I1895" s="273"/>
      <c r="J1895" s="247"/>
      <c r="K1895" s="273"/>
      <c r="L1895" s="273"/>
      <c r="M1895" s="273"/>
      <c r="N1895" s="273"/>
      <c r="O1895" s="273"/>
      <c r="P1895" s="273"/>
      <c r="Q1895" s="273"/>
      <c r="R1895" s="273"/>
      <c r="S1895" s="273"/>
      <c r="T1895" s="273"/>
      <c r="U1895" s="273"/>
      <c r="V1895" s="273"/>
      <c r="W1895" s="273"/>
      <c r="X1895" s="290"/>
      <c r="Y1895" s="290"/>
    </row>
    <row r="1896" spans="1:25" ht="14.25">
      <c r="A1896" s="299"/>
      <c r="B1896" s="224"/>
      <c r="C1896" s="224"/>
      <c r="D1896" s="224"/>
      <c r="E1896" s="224"/>
      <c r="F1896" s="225"/>
      <c r="G1896" s="273"/>
      <c r="H1896" s="273"/>
      <c r="I1896" s="273"/>
      <c r="J1896" s="247"/>
      <c r="K1896" s="273"/>
      <c r="L1896" s="273"/>
      <c r="M1896" s="273"/>
      <c r="N1896" s="273"/>
      <c r="O1896" s="273"/>
      <c r="P1896" s="273"/>
      <c r="Q1896" s="273"/>
      <c r="R1896" s="273"/>
      <c r="S1896" s="273"/>
      <c r="T1896" s="273"/>
      <c r="U1896" s="273"/>
      <c r="V1896" s="273"/>
      <c r="W1896" s="273"/>
      <c r="X1896" s="290"/>
      <c r="Y1896" s="290"/>
    </row>
    <row r="1897" spans="1:25" ht="14.25">
      <c r="A1897" s="299"/>
      <c r="B1897" s="224"/>
      <c r="C1897" s="224"/>
      <c r="D1897" s="224"/>
      <c r="E1897" s="224"/>
      <c r="F1897" s="225"/>
      <c r="G1897" s="273"/>
      <c r="H1897" s="273"/>
      <c r="I1897" s="273"/>
      <c r="J1897" s="247"/>
      <c r="K1897" s="273"/>
      <c r="L1897" s="273"/>
      <c r="M1897" s="273"/>
      <c r="N1897" s="273"/>
      <c r="O1897" s="273"/>
      <c r="P1897" s="273"/>
      <c r="Q1897" s="273"/>
      <c r="R1897" s="273"/>
      <c r="S1897" s="273"/>
      <c r="T1897" s="273"/>
      <c r="U1897" s="273"/>
      <c r="V1897" s="273"/>
      <c r="W1897" s="273"/>
      <c r="X1897" s="290"/>
      <c r="Y1897" s="290"/>
    </row>
    <row r="1898" spans="1:25" ht="14.25">
      <c r="A1898" s="299"/>
      <c r="B1898" s="224"/>
      <c r="C1898" s="224"/>
      <c r="D1898" s="224"/>
      <c r="E1898" s="224"/>
      <c r="F1898" s="225"/>
      <c r="G1898" s="273"/>
      <c r="H1898" s="273"/>
      <c r="I1898" s="273"/>
      <c r="J1898" s="247"/>
      <c r="K1898" s="273"/>
      <c r="L1898" s="273"/>
      <c r="M1898" s="273"/>
      <c r="N1898" s="273"/>
      <c r="O1898" s="273"/>
      <c r="P1898" s="273"/>
      <c r="Q1898" s="273"/>
      <c r="R1898" s="273"/>
      <c r="S1898" s="273"/>
      <c r="T1898" s="273"/>
      <c r="U1898" s="273"/>
      <c r="V1898" s="273"/>
      <c r="W1898" s="273"/>
      <c r="X1898" s="290"/>
      <c r="Y1898" s="290"/>
    </row>
    <row r="1899" spans="1:25" ht="14.25">
      <c r="A1899" s="299"/>
      <c r="B1899" s="224"/>
      <c r="C1899" s="224"/>
      <c r="D1899" s="224"/>
      <c r="E1899" s="224"/>
      <c r="F1899" s="225"/>
      <c r="G1899" s="273"/>
      <c r="H1899" s="273"/>
      <c r="I1899" s="273"/>
      <c r="J1899" s="247"/>
      <c r="K1899" s="273"/>
      <c r="L1899" s="273"/>
      <c r="M1899" s="273"/>
      <c r="N1899" s="273"/>
      <c r="O1899" s="273"/>
      <c r="P1899" s="273"/>
      <c r="Q1899" s="273"/>
      <c r="R1899" s="273"/>
      <c r="S1899" s="273"/>
      <c r="T1899" s="273"/>
      <c r="U1899" s="273"/>
      <c r="V1899" s="273"/>
      <c r="W1899" s="273"/>
      <c r="X1899" s="290"/>
      <c r="Y1899" s="290"/>
    </row>
    <row r="1900" spans="1:25" ht="14.25">
      <c r="A1900" s="299"/>
      <c r="B1900" s="224"/>
      <c r="C1900" s="224"/>
      <c r="D1900" s="224"/>
      <c r="E1900" s="224"/>
      <c r="F1900" s="225"/>
      <c r="G1900" s="273"/>
      <c r="H1900" s="273"/>
      <c r="I1900" s="273"/>
      <c r="J1900" s="247"/>
      <c r="K1900" s="273"/>
      <c r="L1900" s="273"/>
      <c r="M1900" s="273"/>
      <c r="N1900" s="273"/>
      <c r="O1900" s="273"/>
      <c r="P1900" s="273"/>
      <c r="Q1900" s="273"/>
      <c r="R1900" s="273"/>
      <c r="S1900" s="273"/>
      <c r="T1900" s="273"/>
      <c r="U1900" s="273"/>
      <c r="V1900" s="273"/>
      <c r="W1900" s="273"/>
      <c r="X1900" s="290"/>
      <c r="Y1900" s="290"/>
    </row>
    <row r="1901" spans="1:25" ht="14.25">
      <c r="A1901" s="299"/>
      <c r="B1901" s="224"/>
      <c r="C1901" s="224"/>
      <c r="D1901" s="224"/>
      <c r="E1901" s="224"/>
      <c r="F1901" s="225"/>
      <c r="G1901" s="273"/>
      <c r="H1901" s="273"/>
      <c r="I1901" s="273"/>
      <c r="J1901" s="247"/>
      <c r="K1901" s="273"/>
      <c r="L1901" s="273"/>
      <c r="M1901" s="273"/>
      <c r="N1901" s="273"/>
      <c r="O1901" s="273"/>
      <c r="P1901" s="273"/>
      <c r="Q1901" s="273"/>
      <c r="R1901" s="273"/>
      <c r="S1901" s="273"/>
      <c r="T1901" s="273"/>
      <c r="U1901" s="273"/>
      <c r="V1901" s="273"/>
      <c r="W1901" s="273"/>
      <c r="X1901" s="290"/>
      <c r="Y1901" s="290"/>
    </row>
    <row r="1902" spans="1:25" ht="14.25">
      <c r="A1902" s="299"/>
      <c r="B1902" s="224"/>
      <c r="C1902" s="224"/>
      <c r="D1902" s="224"/>
      <c r="E1902" s="224"/>
      <c r="F1902" s="225"/>
      <c r="G1902" s="273"/>
      <c r="H1902" s="273"/>
      <c r="I1902" s="273"/>
      <c r="J1902" s="247"/>
      <c r="K1902" s="273"/>
      <c r="L1902" s="273"/>
      <c r="M1902" s="273"/>
      <c r="N1902" s="273"/>
      <c r="O1902" s="273"/>
      <c r="P1902" s="273"/>
      <c r="Q1902" s="273"/>
      <c r="R1902" s="273"/>
      <c r="S1902" s="273"/>
      <c r="T1902" s="273"/>
      <c r="U1902" s="273"/>
      <c r="V1902" s="273"/>
      <c r="W1902" s="273"/>
      <c r="X1902" s="290"/>
      <c r="Y1902" s="290"/>
    </row>
    <row r="1903" spans="1:25" ht="14.25">
      <c r="A1903" s="299"/>
      <c r="B1903" s="224"/>
      <c r="C1903" s="224"/>
      <c r="D1903" s="224"/>
      <c r="E1903" s="224"/>
      <c r="F1903" s="225"/>
      <c r="G1903" s="273"/>
      <c r="H1903" s="273"/>
      <c r="I1903" s="273"/>
      <c r="J1903" s="247"/>
      <c r="K1903" s="273"/>
      <c r="L1903" s="273"/>
      <c r="M1903" s="273"/>
      <c r="N1903" s="273"/>
      <c r="O1903" s="273"/>
      <c r="P1903" s="273"/>
      <c r="Q1903" s="273"/>
      <c r="R1903" s="273"/>
      <c r="S1903" s="273"/>
      <c r="T1903" s="273"/>
      <c r="U1903" s="273"/>
      <c r="V1903" s="273"/>
      <c r="W1903" s="273"/>
      <c r="X1903" s="290"/>
      <c r="Y1903" s="290"/>
    </row>
    <row r="1904" spans="1:25" ht="14.25">
      <c r="A1904" s="299"/>
      <c r="B1904" s="224"/>
      <c r="C1904" s="224"/>
      <c r="D1904" s="224"/>
      <c r="E1904" s="224"/>
      <c r="F1904" s="225"/>
      <c r="G1904" s="273"/>
      <c r="H1904" s="273"/>
      <c r="I1904" s="273"/>
      <c r="J1904" s="247"/>
      <c r="K1904" s="273"/>
      <c r="L1904" s="273"/>
      <c r="M1904" s="273"/>
      <c r="N1904" s="273"/>
      <c r="O1904" s="273"/>
      <c r="P1904" s="273"/>
      <c r="Q1904" s="273"/>
      <c r="R1904" s="273"/>
      <c r="S1904" s="273"/>
      <c r="T1904" s="273"/>
      <c r="U1904" s="273"/>
      <c r="V1904" s="273"/>
      <c r="W1904" s="273"/>
      <c r="X1904" s="290"/>
      <c r="Y1904" s="290"/>
    </row>
    <row r="1905" spans="1:25" ht="14.25">
      <c r="A1905" s="299"/>
      <c r="B1905" s="224"/>
      <c r="C1905" s="224"/>
      <c r="D1905" s="224"/>
      <c r="E1905" s="224"/>
      <c r="F1905" s="225"/>
      <c r="G1905" s="273"/>
      <c r="H1905" s="273"/>
      <c r="I1905" s="273"/>
      <c r="J1905" s="247"/>
      <c r="K1905" s="273"/>
      <c r="L1905" s="273"/>
      <c r="M1905" s="273"/>
      <c r="N1905" s="273"/>
      <c r="O1905" s="273"/>
      <c r="P1905" s="273"/>
      <c r="Q1905" s="273"/>
      <c r="R1905" s="273"/>
      <c r="S1905" s="273"/>
      <c r="T1905" s="273"/>
      <c r="U1905" s="273"/>
      <c r="V1905" s="273"/>
      <c r="W1905" s="273"/>
      <c r="X1905" s="290"/>
      <c r="Y1905" s="290"/>
    </row>
    <row r="1906" spans="1:25" ht="14.25">
      <c r="A1906" s="299"/>
      <c r="B1906" s="224"/>
      <c r="C1906" s="224"/>
      <c r="D1906" s="224"/>
      <c r="E1906" s="224"/>
      <c r="F1906" s="225"/>
      <c r="G1906" s="273"/>
      <c r="H1906" s="273"/>
      <c r="I1906" s="273"/>
      <c r="J1906" s="247"/>
      <c r="K1906" s="273"/>
      <c r="L1906" s="273"/>
      <c r="M1906" s="273"/>
      <c r="N1906" s="273"/>
      <c r="O1906" s="273"/>
      <c r="P1906" s="273"/>
      <c r="Q1906" s="273"/>
      <c r="R1906" s="273"/>
      <c r="S1906" s="273"/>
      <c r="T1906" s="273"/>
      <c r="U1906" s="273"/>
      <c r="V1906" s="273"/>
      <c r="W1906" s="273"/>
      <c r="X1906" s="290"/>
      <c r="Y1906" s="290"/>
    </row>
    <row r="1907" spans="1:25" ht="14.25">
      <c r="A1907" s="299"/>
      <c r="B1907" s="224"/>
      <c r="C1907" s="224"/>
      <c r="D1907" s="224"/>
      <c r="E1907" s="224"/>
      <c r="F1907" s="225"/>
      <c r="G1907" s="273"/>
      <c r="H1907" s="273"/>
      <c r="I1907" s="273"/>
      <c r="J1907" s="247"/>
      <c r="K1907" s="273"/>
      <c r="L1907" s="273"/>
      <c r="M1907" s="273"/>
      <c r="N1907" s="273"/>
      <c r="O1907" s="273"/>
      <c r="P1907" s="273"/>
      <c r="Q1907" s="273"/>
      <c r="R1907" s="273"/>
      <c r="S1907" s="273"/>
      <c r="T1907" s="273"/>
      <c r="U1907" s="273"/>
      <c r="V1907" s="273"/>
      <c r="W1907" s="273"/>
      <c r="X1907" s="290"/>
      <c r="Y1907" s="290"/>
    </row>
    <row r="1908" spans="1:25" ht="14.25">
      <c r="A1908" s="299"/>
      <c r="B1908" s="224"/>
      <c r="C1908" s="224"/>
      <c r="D1908" s="224"/>
      <c r="E1908" s="224"/>
      <c r="F1908" s="225"/>
      <c r="G1908" s="273"/>
      <c r="H1908" s="273"/>
      <c r="I1908" s="273"/>
      <c r="J1908" s="247"/>
      <c r="K1908" s="273"/>
      <c r="L1908" s="273"/>
      <c r="M1908" s="273"/>
      <c r="N1908" s="273"/>
      <c r="O1908" s="273"/>
      <c r="P1908" s="273"/>
      <c r="Q1908" s="273"/>
      <c r="R1908" s="273"/>
      <c r="S1908" s="273"/>
      <c r="T1908" s="273"/>
      <c r="U1908" s="273"/>
      <c r="V1908" s="273"/>
      <c r="W1908" s="273"/>
      <c r="X1908" s="290"/>
      <c r="Y1908" s="290"/>
    </row>
    <row r="1909" spans="1:25" ht="14.25">
      <c r="A1909" s="299"/>
      <c r="B1909" s="224"/>
      <c r="C1909" s="224"/>
      <c r="D1909" s="224"/>
      <c r="E1909" s="224"/>
      <c r="F1909" s="225"/>
      <c r="G1909" s="273"/>
      <c r="H1909" s="273"/>
      <c r="I1909" s="273"/>
      <c r="J1909" s="247"/>
      <c r="K1909" s="273"/>
      <c r="L1909" s="273"/>
      <c r="M1909" s="273"/>
      <c r="N1909" s="273"/>
      <c r="O1909" s="273"/>
      <c r="P1909" s="273"/>
      <c r="Q1909" s="273"/>
      <c r="R1909" s="273"/>
      <c r="S1909" s="273"/>
      <c r="T1909" s="273"/>
      <c r="U1909" s="273"/>
      <c r="V1909" s="273"/>
      <c r="W1909" s="273"/>
      <c r="X1909" s="290"/>
      <c r="Y1909" s="290"/>
    </row>
    <row r="1910" spans="1:25" ht="14.25">
      <c r="A1910" s="299"/>
      <c r="B1910" s="224"/>
      <c r="C1910" s="224"/>
      <c r="D1910" s="224"/>
      <c r="E1910" s="224"/>
      <c r="F1910" s="225"/>
      <c r="G1910" s="273"/>
      <c r="H1910" s="273"/>
      <c r="I1910" s="273"/>
      <c r="J1910" s="247"/>
      <c r="K1910" s="273"/>
      <c r="L1910" s="273"/>
      <c r="M1910" s="273"/>
      <c r="N1910" s="273"/>
      <c r="O1910" s="273"/>
      <c r="P1910" s="273"/>
      <c r="Q1910" s="273"/>
      <c r="R1910" s="273"/>
      <c r="S1910" s="273"/>
      <c r="T1910" s="273"/>
      <c r="U1910" s="273"/>
      <c r="V1910" s="273"/>
      <c r="W1910" s="273"/>
      <c r="X1910" s="290"/>
      <c r="Y1910" s="290"/>
    </row>
    <row r="1911" spans="1:25" ht="14.25">
      <c r="A1911" s="299"/>
      <c r="B1911" s="224"/>
      <c r="C1911" s="224"/>
      <c r="D1911" s="224"/>
      <c r="E1911" s="224"/>
      <c r="F1911" s="225"/>
      <c r="G1911" s="273"/>
      <c r="H1911" s="273"/>
      <c r="I1911" s="273"/>
      <c r="J1911" s="247"/>
      <c r="K1911" s="273"/>
      <c r="L1911" s="273"/>
      <c r="M1911" s="273"/>
      <c r="N1911" s="273"/>
      <c r="O1911" s="273"/>
      <c r="P1911" s="273"/>
      <c r="Q1911" s="273"/>
      <c r="R1911" s="273"/>
      <c r="S1911" s="273"/>
      <c r="T1911" s="273"/>
      <c r="U1911" s="273"/>
      <c r="V1911" s="273"/>
      <c r="W1911" s="273"/>
      <c r="X1911" s="290"/>
      <c r="Y1911" s="290"/>
    </row>
    <row r="1912" spans="1:25" ht="14.25">
      <c r="A1912" s="299"/>
      <c r="B1912" s="224"/>
      <c r="C1912" s="224"/>
      <c r="D1912" s="224"/>
      <c r="E1912" s="224"/>
      <c r="F1912" s="225"/>
      <c r="G1912" s="273"/>
      <c r="H1912" s="273"/>
      <c r="I1912" s="273"/>
      <c r="J1912" s="247"/>
      <c r="K1912" s="273"/>
      <c r="L1912" s="273"/>
      <c r="M1912" s="273"/>
      <c r="N1912" s="273"/>
      <c r="O1912" s="273"/>
      <c r="P1912" s="273"/>
      <c r="Q1912" s="273"/>
      <c r="R1912" s="273"/>
      <c r="S1912" s="273"/>
      <c r="T1912" s="273"/>
      <c r="U1912" s="273"/>
      <c r="V1912" s="273"/>
      <c r="W1912" s="273"/>
      <c r="X1912" s="290"/>
      <c r="Y1912" s="290"/>
    </row>
    <row r="1913" spans="1:25" ht="14.25">
      <c r="A1913" s="299"/>
      <c r="B1913" s="224"/>
      <c r="C1913" s="224"/>
      <c r="D1913" s="224"/>
      <c r="E1913" s="224"/>
      <c r="F1913" s="225"/>
      <c r="G1913" s="273"/>
      <c r="H1913" s="273"/>
      <c r="I1913" s="273"/>
      <c r="J1913" s="247"/>
      <c r="K1913" s="273"/>
      <c r="L1913" s="273"/>
      <c r="M1913" s="273"/>
      <c r="N1913" s="273"/>
      <c r="O1913" s="273"/>
      <c r="P1913" s="273"/>
      <c r="Q1913" s="273"/>
      <c r="R1913" s="273"/>
      <c r="S1913" s="273"/>
      <c r="T1913" s="273"/>
      <c r="U1913" s="273"/>
      <c r="V1913" s="273"/>
      <c r="W1913" s="273"/>
      <c r="X1913" s="290"/>
      <c r="Y1913" s="290"/>
    </row>
    <row r="1914" spans="1:25" ht="14.25">
      <c r="A1914" s="299"/>
      <c r="B1914" s="224"/>
      <c r="C1914" s="224"/>
      <c r="D1914" s="224"/>
      <c r="E1914" s="224"/>
      <c r="F1914" s="225"/>
      <c r="G1914" s="273"/>
      <c r="H1914" s="273"/>
      <c r="I1914" s="273"/>
      <c r="J1914" s="247"/>
      <c r="K1914" s="273"/>
      <c r="L1914" s="273"/>
      <c r="M1914" s="273"/>
      <c r="N1914" s="273"/>
      <c r="O1914" s="273"/>
      <c r="P1914" s="273"/>
      <c r="Q1914" s="273"/>
      <c r="R1914" s="273"/>
      <c r="S1914" s="273"/>
      <c r="T1914" s="273"/>
      <c r="U1914" s="273"/>
      <c r="V1914" s="273"/>
      <c r="W1914" s="273"/>
      <c r="X1914" s="290"/>
      <c r="Y1914" s="290"/>
    </row>
    <row r="1915" spans="1:25" ht="15" customHeight="1">
      <c r="A1915" s="299"/>
      <c r="B1915" s="225"/>
      <c r="C1915" s="224"/>
      <c r="D1915" s="224"/>
      <c r="E1915" s="224"/>
      <c r="F1915" s="225"/>
      <c r="G1915" s="247"/>
      <c r="H1915" s="246"/>
      <c r="I1915" s="246"/>
      <c r="J1915" s="247"/>
      <c r="K1915" s="247"/>
      <c r="L1915" s="247"/>
      <c r="M1915" s="247"/>
      <c r="N1915" s="247"/>
      <c r="O1915" s="247"/>
      <c r="P1915" s="247"/>
      <c r="Q1915" s="247"/>
      <c r="R1915" s="247"/>
      <c r="S1915" s="247"/>
      <c r="T1915" s="247"/>
      <c r="U1915" s="247"/>
      <c r="V1915" s="247"/>
      <c r="W1915" s="247"/>
      <c r="X1915" s="290"/>
      <c r="Y1915" s="290"/>
    </row>
    <row r="1916" spans="1:25" ht="15" customHeight="1">
      <c r="A1916" s="299"/>
      <c r="B1916" s="225"/>
      <c r="C1916" s="224"/>
      <c r="D1916" s="224"/>
      <c r="E1916" s="225"/>
      <c r="F1916" s="225"/>
      <c r="G1916" s="247"/>
      <c r="H1916" s="246"/>
      <c r="I1916" s="246"/>
      <c r="J1916" s="247"/>
      <c r="K1916" s="247"/>
      <c r="L1916" s="247"/>
      <c r="M1916" s="247"/>
      <c r="N1916" s="247"/>
      <c r="O1916" s="247"/>
      <c r="P1916" s="247"/>
      <c r="Q1916" s="247"/>
      <c r="R1916" s="247"/>
      <c r="S1916" s="247"/>
      <c r="T1916" s="247"/>
      <c r="U1916" s="247"/>
      <c r="V1916" s="247"/>
      <c r="W1916" s="247"/>
      <c r="X1916" s="290"/>
      <c r="Y1916" s="290"/>
    </row>
    <row r="1917" spans="1:25" ht="15" customHeight="1">
      <c r="A1917" s="299"/>
      <c r="B1917" s="225"/>
      <c r="C1917" s="224"/>
      <c r="D1917" s="224"/>
      <c r="E1917" s="225"/>
      <c r="F1917" s="225"/>
      <c r="G1917" s="247"/>
      <c r="H1917" s="246"/>
      <c r="I1917" s="246"/>
      <c r="J1917" s="247"/>
      <c r="K1917" s="247"/>
      <c r="L1917" s="247"/>
      <c r="M1917" s="247"/>
      <c r="N1917" s="247"/>
      <c r="O1917" s="247"/>
      <c r="P1917" s="247"/>
      <c r="Q1917" s="247"/>
      <c r="R1917" s="247"/>
      <c r="S1917" s="247"/>
      <c r="T1917" s="247"/>
      <c r="U1917" s="247"/>
      <c r="V1917" s="247"/>
      <c r="W1917" s="247"/>
      <c r="X1917" s="290"/>
      <c r="Y1917" s="290"/>
    </row>
    <row r="1918" spans="1:25" ht="15" customHeight="1">
      <c r="A1918" s="299"/>
      <c r="B1918" s="225"/>
      <c r="C1918" s="224"/>
      <c r="D1918" s="224"/>
      <c r="E1918" s="225"/>
      <c r="F1918" s="225"/>
      <c r="G1918" s="247"/>
      <c r="H1918" s="246"/>
      <c r="I1918" s="246"/>
      <c r="J1918" s="247"/>
      <c r="K1918" s="247"/>
      <c r="L1918" s="247"/>
      <c r="M1918" s="247"/>
      <c r="N1918" s="247"/>
      <c r="O1918" s="247"/>
      <c r="P1918" s="247"/>
      <c r="Q1918" s="247"/>
      <c r="R1918" s="247"/>
      <c r="S1918" s="247"/>
      <c r="T1918" s="247"/>
      <c r="U1918" s="247"/>
      <c r="V1918" s="247"/>
      <c r="W1918" s="247"/>
      <c r="X1918" s="290"/>
      <c r="Y1918" s="290"/>
    </row>
    <row r="1919" spans="1:25" ht="15" customHeight="1">
      <c r="A1919" s="299"/>
      <c r="B1919" s="225"/>
      <c r="C1919" s="224"/>
      <c r="D1919" s="224"/>
      <c r="E1919" s="225"/>
      <c r="F1919" s="225"/>
      <c r="G1919" s="247"/>
      <c r="H1919" s="246"/>
      <c r="I1919" s="246"/>
      <c r="J1919" s="247"/>
      <c r="K1919" s="247"/>
      <c r="L1919" s="247"/>
      <c r="M1919" s="247"/>
      <c r="N1919" s="247"/>
      <c r="O1919" s="247"/>
      <c r="P1919" s="247"/>
      <c r="Q1919" s="247"/>
      <c r="R1919" s="247"/>
      <c r="S1919" s="247"/>
      <c r="T1919" s="247"/>
      <c r="U1919" s="247"/>
      <c r="V1919" s="247"/>
      <c r="W1919" s="247"/>
      <c r="X1919" s="290"/>
      <c r="Y1919" s="290"/>
    </row>
    <row r="1920" spans="1:25" ht="15" customHeight="1">
      <c r="A1920" s="299"/>
      <c r="B1920" s="225"/>
      <c r="C1920" s="224"/>
      <c r="D1920" s="224"/>
      <c r="E1920" s="225"/>
      <c r="F1920" s="225"/>
      <c r="G1920" s="247"/>
      <c r="H1920" s="246"/>
      <c r="I1920" s="246"/>
      <c r="J1920" s="247"/>
      <c r="K1920" s="247"/>
      <c r="L1920" s="247"/>
      <c r="M1920" s="247"/>
      <c r="N1920" s="247"/>
      <c r="O1920" s="247"/>
      <c r="P1920" s="247"/>
      <c r="Q1920" s="247"/>
      <c r="R1920" s="247"/>
      <c r="S1920" s="247"/>
      <c r="T1920" s="247"/>
      <c r="U1920" s="247"/>
      <c r="V1920" s="247"/>
      <c r="W1920" s="247"/>
      <c r="X1920" s="290"/>
      <c r="Y1920" s="290"/>
    </row>
    <row r="1921" spans="1:25" ht="15" customHeight="1">
      <c r="A1921" s="299"/>
      <c r="B1921" s="225"/>
      <c r="C1921" s="224"/>
      <c r="D1921" s="224"/>
      <c r="E1921" s="225"/>
      <c r="F1921" s="225"/>
      <c r="G1921" s="247"/>
      <c r="H1921" s="246"/>
      <c r="I1921" s="246"/>
      <c r="J1921" s="247"/>
      <c r="K1921" s="247"/>
      <c r="L1921" s="247"/>
      <c r="M1921" s="247"/>
      <c r="N1921" s="247"/>
      <c r="O1921" s="247"/>
      <c r="P1921" s="247"/>
      <c r="Q1921" s="247"/>
      <c r="R1921" s="247"/>
      <c r="S1921" s="247"/>
      <c r="T1921" s="247"/>
      <c r="U1921" s="247"/>
      <c r="V1921" s="247"/>
      <c r="W1921" s="247"/>
      <c r="X1921" s="290"/>
      <c r="Y1921" s="290"/>
    </row>
    <row r="1922" spans="1:25" ht="15" customHeight="1">
      <c r="A1922" s="299"/>
      <c r="B1922" s="225"/>
      <c r="C1922" s="224"/>
      <c r="D1922" s="224"/>
      <c r="E1922" s="225"/>
      <c r="F1922" s="225"/>
      <c r="G1922" s="247"/>
      <c r="H1922" s="246"/>
      <c r="I1922" s="246"/>
      <c r="J1922" s="247"/>
      <c r="K1922" s="247"/>
      <c r="L1922" s="247"/>
      <c r="M1922" s="247"/>
      <c r="N1922" s="247"/>
      <c r="O1922" s="247"/>
      <c r="P1922" s="247"/>
      <c r="Q1922" s="247"/>
      <c r="R1922" s="247"/>
      <c r="S1922" s="247"/>
      <c r="T1922" s="247"/>
      <c r="U1922" s="247"/>
      <c r="V1922" s="247"/>
      <c r="W1922" s="247"/>
      <c r="X1922" s="290"/>
      <c r="Y1922" s="290"/>
    </row>
    <row r="1923" spans="1:25" ht="15" customHeight="1">
      <c r="A1923" s="299"/>
      <c r="B1923" s="225"/>
      <c r="C1923" s="224"/>
      <c r="D1923" s="224"/>
      <c r="E1923" s="225"/>
      <c r="F1923" s="225"/>
      <c r="G1923" s="247"/>
      <c r="H1923" s="246"/>
      <c r="I1923" s="246"/>
      <c r="J1923" s="247"/>
      <c r="K1923" s="247"/>
      <c r="L1923" s="247"/>
      <c r="M1923" s="247"/>
      <c r="N1923" s="247"/>
      <c r="O1923" s="247"/>
      <c r="P1923" s="247"/>
      <c r="Q1923" s="247"/>
      <c r="R1923" s="247"/>
      <c r="S1923" s="247"/>
      <c r="T1923" s="247"/>
      <c r="U1923" s="247"/>
      <c r="V1923" s="247"/>
      <c r="W1923" s="247"/>
      <c r="X1923" s="290"/>
      <c r="Y1923" s="290"/>
    </row>
    <row r="1924" spans="1:25" ht="15" customHeight="1">
      <c r="A1924" s="299"/>
      <c r="B1924" s="225"/>
      <c r="C1924" s="224"/>
      <c r="D1924" s="224"/>
      <c r="E1924" s="225"/>
      <c r="F1924" s="225"/>
      <c r="G1924" s="247"/>
      <c r="H1924" s="246"/>
      <c r="I1924" s="246"/>
      <c r="J1924" s="247"/>
      <c r="K1924" s="247"/>
      <c r="L1924" s="247"/>
      <c r="M1924" s="247"/>
      <c r="N1924" s="247"/>
      <c r="O1924" s="247"/>
      <c r="P1924" s="247"/>
      <c r="Q1924" s="247"/>
      <c r="R1924" s="247"/>
      <c r="S1924" s="247"/>
      <c r="T1924" s="247"/>
      <c r="U1924" s="247"/>
      <c r="V1924" s="247"/>
      <c r="W1924" s="247"/>
      <c r="X1924" s="290"/>
      <c r="Y1924" s="290"/>
    </row>
    <row r="1925" spans="1:25" ht="15" customHeight="1">
      <c r="A1925" s="299"/>
      <c r="B1925" s="225"/>
      <c r="C1925" s="224"/>
      <c r="D1925" s="224"/>
      <c r="E1925" s="225"/>
      <c r="F1925" s="225"/>
      <c r="G1925" s="247"/>
      <c r="H1925" s="246"/>
      <c r="I1925" s="246"/>
      <c r="J1925" s="247"/>
      <c r="K1925" s="247"/>
      <c r="L1925" s="247"/>
      <c r="M1925" s="247"/>
      <c r="N1925" s="247"/>
      <c r="O1925" s="247"/>
      <c r="P1925" s="247"/>
      <c r="Q1925" s="247"/>
      <c r="R1925" s="247"/>
      <c r="S1925" s="247"/>
      <c r="T1925" s="247"/>
      <c r="U1925" s="247"/>
      <c r="V1925" s="247"/>
      <c r="W1925" s="247"/>
      <c r="X1925" s="290"/>
      <c r="Y1925" s="290"/>
    </row>
    <row r="1926" spans="1:25" ht="15" customHeight="1">
      <c r="A1926" s="299"/>
      <c r="B1926" s="225"/>
      <c r="C1926" s="224"/>
      <c r="D1926" s="224"/>
      <c r="E1926" s="225"/>
      <c r="F1926" s="225"/>
      <c r="G1926" s="247"/>
      <c r="H1926" s="246"/>
      <c r="I1926" s="246"/>
      <c r="J1926" s="247"/>
      <c r="K1926" s="247"/>
      <c r="L1926" s="247"/>
      <c r="M1926" s="247"/>
      <c r="N1926" s="247"/>
      <c r="O1926" s="247"/>
      <c r="P1926" s="247"/>
      <c r="Q1926" s="247"/>
      <c r="R1926" s="247"/>
      <c r="S1926" s="247"/>
      <c r="T1926" s="247"/>
      <c r="U1926" s="247"/>
      <c r="V1926" s="247"/>
      <c r="W1926" s="247"/>
      <c r="X1926" s="290"/>
      <c r="Y1926" s="290"/>
    </row>
    <row r="1927" spans="1:25" ht="15" customHeight="1">
      <c r="A1927" s="299"/>
      <c r="B1927" s="225"/>
      <c r="C1927" s="224"/>
      <c r="D1927" s="224"/>
      <c r="E1927" s="225"/>
      <c r="F1927" s="225"/>
      <c r="G1927" s="247"/>
      <c r="H1927" s="246"/>
      <c r="I1927" s="246"/>
      <c r="J1927" s="247"/>
      <c r="K1927" s="247"/>
      <c r="L1927" s="247"/>
      <c r="M1927" s="247"/>
      <c r="N1927" s="247"/>
      <c r="O1927" s="247"/>
      <c r="P1927" s="247"/>
      <c r="Q1927" s="247"/>
      <c r="R1927" s="247"/>
      <c r="S1927" s="247"/>
      <c r="T1927" s="247"/>
      <c r="U1927" s="247"/>
      <c r="V1927" s="247"/>
      <c r="W1927" s="247"/>
      <c r="X1927" s="290"/>
      <c r="Y1927" s="290"/>
    </row>
    <row r="1928" spans="1:25" ht="15" customHeight="1">
      <c r="A1928" s="299"/>
      <c r="B1928" s="225"/>
      <c r="C1928" s="224"/>
      <c r="D1928" s="224"/>
      <c r="E1928" s="225"/>
      <c r="F1928" s="225"/>
      <c r="G1928" s="247"/>
      <c r="H1928" s="246"/>
      <c r="I1928" s="246"/>
      <c r="J1928" s="247"/>
      <c r="K1928" s="247"/>
      <c r="L1928" s="247"/>
      <c r="M1928" s="247"/>
      <c r="N1928" s="247"/>
      <c r="O1928" s="247"/>
      <c r="P1928" s="247"/>
      <c r="Q1928" s="247"/>
      <c r="R1928" s="247"/>
      <c r="S1928" s="247"/>
      <c r="T1928" s="247"/>
      <c r="U1928" s="247"/>
      <c r="V1928" s="247"/>
      <c r="W1928" s="247"/>
      <c r="X1928" s="290"/>
      <c r="Y1928" s="290"/>
    </row>
    <row r="1929" spans="1:25" ht="15" customHeight="1">
      <c r="A1929" s="299"/>
      <c r="B1929" s="225"/>
      <c r="C1929" s="224"/>
      <c r="D1929" s="224"/>
      <c r="E1929" s="225"/>
      <c r="F1929" s="225"/>
      <c r="G1929" s="247"/>
      <c r="H1929" s="246"/>
      <c r="I1929" s="246"/>
      <c r="J1929" s="247"/>
      <c r="K1929" s="247"/>
      <c r="L1929" s="247"/>
      <c r="M1929" s="247"/>
      <c r="N1929" s="247"/>
      <c r="O1929" s="247"/>
      <c r="P1929" s="247"/>
      <c r="Q1929" s="247"/>
      <c r="R1929" s="247"/>
      <c r="S1929" s="247"/>
      <c r="T1929" s="247"/>
      <c r="U1929" s="247"/>
      <c r="V1929" s="247"/>
      <c r="W1929" s="247"/>
      <c r="X1929" s="290"/>
      <c r="Y1929" s="290"/>
    </row>
    <row r="1930" spans="1:25" ht="15" customHeight="1">
      <c r="A1930" s="299"/>
      <c r="B1930" s="225"/>
      <c r="C1930" s="224"/>
      <c r="D1930" s="224"/>
      <c r="E1930" s="225"/>
      <c r="F1930" s="225"/>
      <c r="G1930" s="247"/>
      <c r="H1930" s="246"/>
      <c r="I1930" s="246"/>
      <c r="J1930" s="247"/>
      <c r="K1930" s="247"/>
      <c r="L1930" s="247"/>
      <c r="M1930" s="247"/>
      <c r="N1930" s="247"/>
      <c r="O1930" s="247"/>
      <c r="P1930" s="247"/>
      <c r="Q1930" s="247"/>
      <c r="R1930" s="247"/>
      <c r="S1930" s="247"/>
      <c r="T1930" s="247"/>
      <c r="U1930" s="247"/>
      <c r="V1930" s="247"/>
      <c r="W1930" s="247"/>
      <c r="X1930" s="290"/>
      <c r="Y1930" s="290"/>
    </row>
    <row r="1931" spans="1:25" ht="15" customHeight="1">
      <c r="A1931" s="299"/>
      <c r="B1931" s="225"/>
      <c r="C1931" s="224"/>
      <c r="D1931" s="224"/>
      <c r="E1931" s="225"/>
      <c r="F1931" s="225"/>
      <c r="G1931" s="247"/>
      <c r="H1931" s="246"/>
      <c r="I1931" s="246"/>
      <c r="J1931" s="247"/>
      <c r="K1931" s="247"/>
      <c r="L1931" s="247"/>
      <c r="M1931" s="247"/>
      <c r="N1931" s="247"/>
      <c r="O1931" s="247"/>
      <c r="P1931" s="247"/>
      <c r="Q1931" s="247"/>
      <c r="R1931" s="247"/>
      <c r="S1931" s="247"/>
      <c r="T1931" s="247"/>
      <c r="U1931" s="247"/>
      <c r="V1931" s="247"/>
      <c r="W1931" s="247"/>
      <c r="X1931" s="290"/>
      <c r="Y1931" s="290"/>
    </row>
    <row r="1932" spans="1:25" ht="15" customHeight="1">
      <c r="A1932" s="299"/>
      <c r="B1932" s="225"/>
      <c r="C1932" s="224"/>
      <c r="D1932" s="224"/>
      <c r="E1932" s="225"/>
      <c r="F1932" s="225"/>
      <c r="G1932" s="247"/>
      <c r="H1932" s="246"/>
      <c r="I1932" s="246"/>
      <c r="J1932" s="247"/>
      <c r="K1932" s="247"/>
      <c r="L1932" s="247"/>
      <c r="M1932" s="247"/>
      <c r="N1932" s="247"/>
      <c r="O1932" s="247"/>
      <c r="P1932" s="247"/>
      <c r="Q1932" s="247"/>
      <c r="R1932" s="247"/>
      <c r="S1932" s="247"/>
      <c r="T1932" s="247"/>
      <c r="U1932" s="247"/>
      <c r="V1932" s="247"/>
      <c r="W1932" s="247"/>
      <c r="X1932" s="290"/>
      <c r="Y1932" s="290"/>
    </row>
    <row r="1933" spans="1:25" ht="15" customHeight="1">
      <c r="A1933" s="299"/>
      <c r="B1933" s="225"/>
      <c r="C1933" s="224"/>
      <c r="D1933" s="224"/>
      <c r="E1933" s="225"/>
      <c r="F1933" s="225"/>
      <c r="G1933" s="247"/>
      <c r="H1933" s="246"/>
      <c r="I1933" s="246"/>
      <c r="J1933" s="247"/>
      <c r="K1933" s="247"/>
      <c r="L1933" s="247"/>
      <c r="M1933" s="247"/>
      <c r="N1933" s="247"/>
      <c r="O1933" s="247"/>
      <c r="P1933" s="247"/>
      <c r="Q1933" s="247"/>
      <c r="R1933" s="247"/>
      <c r="S1933" s="247"/>
      <c r="T1933" s="247"/>
      <c r="U1933" s="247"/>
      <c r="V1933" s="247"/>
      <c r="W1933" s="247"/>
      <c r="X1933" s="290"/>
      <c r="Y1933" s="290"/>
    </row>
    <row r="1934" spans="1:25" ht="15" customHeight="1">
      <c r="A1934" s="299"/>
      <c r="B1934" s="225"/>
      <c r="C1934" s="224"/>
      <c r="D1934" s="224"/>
      <c r="E1934" s="225"/>
      <c r="F1934" s="225"/>
      <c r="G1934" s="247"/>
      <c r="H1934" s="246"/>
      <c r="I1934" s="246"/>
      <c r="J1934" s="247"/>
      <c r="K1934" s="247"/>
      <c r="L1934" s="247"/>
      <c r="M1934" s="247"/>
      <c r="N1934" s="247"/>
      <c r="O1934" s="247"/>
      <c r="P1934" s="247"/>
      <c r="Q1934" s="247"/>
      <c r="R1934" s="247"/>
      <c r="S1934" s="247"/>
      <c r="T1934" s="247"/>
      <c r="U1934" s="247"/>
      <c r="V1934" s="247"/>
      <c r="W1934" s="247"/>
      <c r="X1934" s="290"/>
      <c r="Y1934" s="290"/>
    </row>
    <row r="1935" spans="1:25" ht="15" customHeight="1">
      <c r="A1935" s="299"/>
      <c r="B1935" s="225"/>
      <c r="C1935" s="224"/>
      <c r="D1935" s="224"/>
      <c r="E1935" s="225"/>
      <c r="F1935" s="225"/>
      <c r="G1935" s="247"/>
      <c r="H1935" s="246"/>
      <c r="I1935" s="246"/>
      <c r="J1935" s="247"/>
      <c r="K1935" s="247"/>
      <c r="L1935" s="247"/>
      <c r="M1935" s="247"/>
      <c r="N1935" s="247"/>
      <c r="O1935" s="247"/>
      <c r="P1935" s="247"/>
      <c r="Q1935" s="247"/>
      <c r="R1935" s="247"/>
      <c r="S1935" s="247"/>
      <c r="T1935" s="247"/>
      <c r="U1935" s="247"/>
      <c r="V1935" s="247"/>
      <c r="W1935" s="247"/>
      <c r="X1935" s="290"/>
      <c r="Y1935" s="290"/>
    </row>
    <row r="1936" spans="1:25" ht="15" customHeight="1">
      <c r="A1936" s="299"/>
      <c r="B1936" s="225"/>
      <c r="C1936" s="224"/>
      <c r="D1936" s="224"/>
      <c r="E1936" s="225"/>
      <c r="F1936" s="225"/>
      <c r="G1936" s="247"/>
      <c r="H1936" s="246"/>
      <c r="I1936" s="246"/>
      <c r="J1936" s="247"/>
      <c r="K1936" s="247"/>
      <c r="L1936" s="247"/>
      <c r="M1936" s="247"/>
      <c r="N1936" s="247"/>
      <c r="O1936" s="247"/>
      <c r="P1936" s="247"/>
      <c r="Q1936" s="247"/>
      <c r="R1936" s="247"/>
      <c r="S1936" s="247"/>
      <c r="T1936" s="247"/>
      <c r="U1936" s="247"/>
      <c r="V1936" s="247"/>
      <c r="W1936" s="247"/>
      <c r="X1936" s="290"/>
      <c r="Y1936" s="290"/>
    </row>
    <row r="1937" spans="1:25" ht="15" customHeight="1">
      <c r="A1937" s="299"/>
      <c r="B1937" s="225"/>
      <c r="C1937" s="224"/>
      <c r="D1937" s="224"/>
      <c r="E1937" s="225"/>
      <c r="F1937" s="225"/>
      <c r="G1937" s="247"/>
      <c r="H1937" s="246"/>
      <c r="I1937" s="246"/>
      <c r="J1937" s="247"/>
      <c r="K1937" s="247"/>
      <c r="L1937" s="247"/>
      <c r="M1937" s="247"/>
      <c r="N1937" s="247"/>
      <c r="O1937" s="247"/>
      <c r="P1937" s="247"/>
      <c r="Q1937" s="247"/>
      <c r="R1937" s="247"/>
      <c r="S1937" s="247"/>
      <c r="T1937" s="247"/>
      <c r="U1937" s="247"/>
      <c r="V1937" s="247"/>
      <c r="W1937" s="247"/>
      <c r="X1937" s="290"/>
      <c r="Y1937" s="290"/>
    </row>
    <row r="1938" spans="1:25" ht="15" customHeight="1">
      <c r="A1938" s="299"/>
      <c r="B1938" s="225"/>
      <c r="C1938" s="224"/>
      <c r="D1938" s="224"/>
      <c r="E1938" s="225"/>
      <c r="F1938" s="225"/>
      <c r="G1938" s="247"/>
      <c r="H1938" s="246"/>
      <c r="I1938" s="246"/>
      <c r="J1938" s="247"/>
      <c r="K1938" s="247"/>
      <c r="L1938" s="247"/>
      <c r="M1938" s="247"/>
      <c r="N1938" s="247"/>
      <c r="O1938" s="247"/>
      <c r="P1938" s="247"/>
      <c r="Q1938" s="247"/>
      <c r="R1938" s="247"/>
      <c r="S1938" s="247"/>
      <c r="T1938" s="247"/>
      <c r="U1938" s="247"/>
      <c r="V1938" s="247"/>
      <c r="W1938" s="247"/>
      <c r="X1938" s="290"/>
      <c r="Y1938" s="290"/>
    </row>
    <row r="1939" spans="1:25" ht="15" customHeight="1">
      <c r="A1939" s="299"/>
      <c r="B1939" s="225"/>
      <c r="C1939" s="224"/>
      <c r="D1939" s="224"/>
      <c r="E1939" s="225"/>
      <c r="F1939" s="225"/>
      <c r="G1939" s="247"/>
      <c r="H1939" s="246"/>
      <c r="I1939" s="246"/>
      <c r="J1939" s="247"/>
      <c r="K1939" s="247"/>
      <c r="L1939" s="247"/>
      <c r="M1939" s="247"/>
      <c r="N1939" s="247"/>
      <c r="O1939" s="247"/>
      <c r="P1939" s="247"/>
      <c r="Q1939" s="247"/>
      <c r="R1939" s="247"/>
      <c r="S1939" s="247"/>
      <c r="T1939" s="247"/>
      <c r="U1939" s="247"/>
      <c r="V1939" s="247"/>
      <c r="W1939" s="247"/>
      <c r="X1939" s="290"/>
      <c r="Y1939" s="290"/>
    </row>
    <row r="1940" spans="1:25" ht="15" customHeight="1">
      <c r="A1940" s="299"/>
      <c r="B1940" s="225"/>
      <c r="C1940" s="224"/>
      <c r="D1940" s="224"/>
      <c r="E1940" s="225"/>
      <c r="F1940" s="225"/>
      <c r="G1940" s="247"/>
      <c r="H1940" s="246"/>
      <c r="I1940" s="246"/>
      <c r="J1940" s="247"/>
      <c r="K1940" s="247"/>
      <c r="L1940" s="247"/>
      <c r="M1940" s="247"/>
      <c r="N1940" s="247"/>
      <c r="O1940" s="247"/>
      <c r="P1940" s="247"/>
      <c r="Q1940" s="247"/>
      <c r="R1940" s="247"/>
      <c r="S1940" s="247"/>
      <c r="T1940" s="247"/>
      <c r="U1940" s="247"/>
      <c r="V1940" s="247"/>
      <c r="W1940" s="247"/>
      <c r="X1940" s="290"/>
      <c r="Y1940" s="290"/>
    </row>
    <row r="1941" spans="1:25" ht="15" customHeight="1">
      <c r="A1941" s="299"/>
      <c r="B1941" s="225"/>
      <c r="C1941" s="224"/>
      <c r="D1941" s="224"/>
      <c r="E1941" s="225"/>
      <c r="F1941" s="225"/>
      <c r="G1941" s="247"/>
      <c r="H1941" s="246"/>
      <c r="I1941" s="246"/>
      <c r="J1941" s="247"/>
      <c r="K1941" s="247"/>
      <c r="L1941" s="247"/>
      <c r="M1941" s="247"/>
      <c r="N1941" s="247"/>
      <c r="O1941" s="247"/>
      <c r="P1941" s="247"/>
      <c r="Q1941" s="247"/>
      <c r="R1941" s="247"/>
      <c r="S1941" s="247"/>
      <c r="T1941" s="247"/>
      <c r="U1941" s="247"/>
      <c r="V1941" s="247"/>
      <c r="W1941" s="247"/>
      <c r="X1941" s="290"/>
      <c r="Y1941" s="290"/>
    </row>
    <row r="1942" spans="1:25" ht="15" customHeight="1">
      <c r="A1942" s="299"/>
      <c r="B1942" s="225"/>
      <c r="C1942" s="224"/>
      <c r="D1942" s="224"/>
      <c r="E1942" s="225"/>
      <c r="F1942" s="225"/>
      <c r="G1942" s="247"/>
      <c r="H1942" s="246"/>
      <c r="I1942" s="246"/>
      <c r="J1942" s="247"/>
      <c r="K1942" s="247"/>
      <c r="L1942" s="247"/>
      <c r="M1942" s="247"/>
      <c r="N1942" s="247"/>
      <c r="O1942" s="247"/>
      <c r="P1942" s="247"/>
      <c r="Q1942" s="247"/>
      <c r="R1942" s="247"/>
      <c r="S1942" s="247"/>
      <c r="T1942" s="247"/>
      <c r="U1942" s="247"/>
      <c r="V1942" s="247"/>
      <c r="W1942" s="247"/>
      <c r="X1942" s="290"/>
      <c r="Y1942" s="290"/>
    </row>
    <row r="1943" spans="1:25" ht="15" customHeight="1">
      <c r="A1943" s="299"/>
      <c r="B1943" s="225"/>
      <c r="C1943" s="224"/>
      <c r="D1943" s="224"/>
      <c r="E1943" s="225"/>
      <c r="F1943" s="225"/>
      <c r="G1943" s="247"/>
      <c r="H1943" s="246"/>
      <c r="I1943" s="246"/>
      <c r="J1943" s="247"/>
      <c r="K1943" s="247"/>
      <c r="L1943" s="247"/>
      <c r="M1943" s="247"/>
      <c r="N1943" s="247"/>
      <c r="O1943" s="247"/>
      <c r="P1943" s="247"/>
      <c r="Q1943" s="247"/>
      <c r="R1943" s="247"/>
      <c r="S1943" s="247"/>
      <c r="T1943" s="247"/>
      <c r="U1943" s="247"/>
      <c r="V1943" s="247"/>
      <c r="W1943" s="247"/>
      <c r="X1943" s="290"/>
      <c r="Y1943" s="290"/>
    </row>
    <row r="1944" spans="1:25" ht="15" customHeight="1">
      <c r="A1944" s="299"/>
      <c r="B1944" s="225"/>
      <c r="C1944" s="224"/>
      <c r="D1944" s="224"/>
      <c r="E1944" s="225"/>
      <c r="F1944" s="225"/>
      <c r="G1944" s="247"/>
      <c r="H1944" s="246"/>
      <c r="I1944" s="246"/>
      <c r="J1944" s="247"/>
      <c r="K1944" s="247"/>
      <c r="L1944" s="247"/>
      <c r="M1944" s="247"/>
      <c r="N1944" s="247"/>
      <c r="O1944" s="247"/>
      <c r="P1944" s="247"/>
      <c r="Q1944" s="247"/>
      <c r="R1944" s="247"/>
      <c r="S1944" s="247"/>
      <c r="T1944" s="247"/>
      <c r="U1944" s="247"/>
      <c r="V1944" s="247"/>
      <c r="W1944" s="247"/>
      <c r="X1944" s="290"/>
      <c r="Y1944" s="290"/>
    </row>
    <row r="1945" spans="1:25" ht="15" customHeight="1">
      <c r="A1945" s="299"/>
      <c r="B1945" s="225"/>
      <c r="C1945" s="224"/>
      <c r="D1945" s="224"/>
      <c r="E1945" s="225"/>
      <c r="F1945" s="225"/>
      <c r="G1945" s="247"/>
      <c r="H1945" s="246"/>
      <c r="I1945" s="246"/>
      <c r="J1945" s="247"/>
      <c r="K1945" s="247"/>
      <c r="L1945" s="247"/>
      <c r="M1945" s="247"/>
      <c r="N1945" s="247"/>
      <c r="O1945" s="247"/>
      <c r="P1945" s="247"/>
      <c r="Q1945" s="247"/>
      <c r="R1945" s="247"/>
      <c r="S1945" s="247"/>
      <c r="T1945" s="247"/>
      <c r="U1945" s="247"/>
      <c r="V1945" s="247"/>
      <c r="W1945" s="247"/>
      <c r="X1945" s="290"/>
      <c r="Y1945" s="290"/>
    </row>
    <row r="1946" spans="1:25" ht="15" customHeight="1">
      <c r="A1946" s="299"/>
      <c r="B1946" s="225"/>
      <c r="C1946" s="224"/>
      <c r="D1946" s="224"/>
      <c r="E1946" s="225"/>
      <c r="F1946" s="225"/>
      <c r="G1946" s="247"/>
      <c r="H1946" s="246"/>
      <c r="I1946" s="246"/>
      <c r="J1946" s="247"/>
      <c r="K1946" s="247"/>
      <c r="L1946" s="247"/>
      <c r="M1946" s="247"/>
      <c r="N1946" s="247"/>
      <c r="O1946" s="247"/>
      <c r="P1946" s="247"/>
      <c r="Q1946" s="247"/>
      <c r="R1946" s="247"/>
      <c r="S1946" s="247"/>
      <c r="T1946" s="247"/>
      <c r="U1946" s="247"/>
      <c r="V1946" s="247"/>
      <c r="W1946" s="247"/>
      <c r="X1946" s="290"/>
      <c r="Y1946" s="290"/>
    </row>
    <row r="1947" spans="1:25" ht="15" customHeight="1">
      <c r="A1947" s="299"/>
      <c r="B1947" s="225"/>
      <c r="C1947" s="224"/>
      <c r="D1947" s="224"/>
      <c r="E1947" s="225"/>
      <c r="F1947" s="225"/>
      <c r="G1947" s="247"/>
      <c r="H1947" s="246"/>
      <c r="I1947" s="246"/>
      <c r="J1947" s="247"/>
      <c r="K1947" s="247"/>
      <c r="L1947" s="247"/>
      <c r="M1947" s="247"/>
      <c r="N1947" s="247"/>
      <c r="O1947" s="247"/>
      <c r="P1947" s="247"/>
      <c r="Q1947" s="247"/>
      <c r="R1947" s="247"/>
      <c r="S1947" s="247"/>
      <c r="T1947" s="247"/>
      <c r="U1947" s="247"/>
      <c r="V1947" s="247"/>
      <c r="W1947" s="247"/>
      <c r="X1947" s="290"/>
      <c r="Y1947" s="290"/>
    </row>
    <row r="1948" spans="1:25" ht="15" customHeight="1">
      <c r="A1948" s="299"/>
      <c r="B1948" s="225"/>
      <c r="C1948" s="224"/>
      <c r="D1948" s="224"/>
      <c r="E1948" s="225"/>
      <c r="F1948" s="225"/>
      <c r="G1948" s="247"/>
      <c r="H1948" s="246"/>
      <c r="I1948" s="246"/>
      <c r="J1948" s="247"/>
      <c r="K1948" s="247"/>
      <c r="L1948" s="247"/>
      <c r="M1948" s="247"/>
      <c r="N1948" s="247"/>
      <c r="O1948" s="247"/>
      <c r="P1948" s="247"/>
      <c r="Q1948" s="247"/>
      <c r="R1948" s="247"/>
      <c r="S1948" s="247"/>
      <c r="T1948" s="247"/>
      <c r="U1948" s="247"/>
      <c r="V1948" s="247"/>
      <c r="W1948" s="247"/>
      <c r="X1948" s="290"/>
      <c r="Y1948" s="290"/>
    </row>
    <row r="1949" spans="1:25" ht="15" customHeight="1">
      <c r="A1949" s="299"/>
      <c r="B1949" s="225"/>
      <c r="C1949" s="224"/>
      <c r="D1949" s="224"/>
      <c r="E1949" s="225"/>
      <c r="F1949" s="225"/>
      <c r="G1949" s="247"/>
      <c r="H1949" s="246"/>
      <c r="I1949" s="246"/>
      <c r="J1949" s="247"/>
      <c r="K1949" s="247"/>
      <c r="L1949" s="247"/>
      <c r="M1949" s="247"/>
      <c r="N1949" s="247"/>
      <c r="O1949" s="247"/>
      <c r="P1949" s="247"/>
      <c r="Q1949" s="247"/>
      <c r="R1949" s="247"/>
      <c r="S1949" s="247"/>
      <c r="T1949" s="247"/>
      <c r="U1949" s="247"/>
      <c r="V1949" s="247"/>
      <c r="W1949" s="247"/>
      <c r="X1949" s="290"/>
      <c r="Y1949" s="290"/>
    </row>
    <row r="1950" spans="1:25" ht="15" customHeight="1">
      <c r="A1950" s="299"/>
      <c r="B1950" s="225"/>
      <c r="C1950" s="224"/>
      <c r="D1950" s="224"/>
      <c r="E1950" s="225"/>
      <c r="F1950" s="225"/>
      <c r="G1950" s="247"/>
      <c r="H1950" s="246"/>
      <c r="I1950" s="246"/>
      <c r="J1950" s="247"/>
      <c r="K1950" s="247"/>
      <c r="L1950" s="247"/>
      <c r="M1950" s="247"/>
      <c r="N1950" s="247"/>
      <c r="O1950" s="247"/>
      <c r="P1950" s="247"/>
      <c r="Q1950" s="247"/>
      <c r="R1950" s="247"/>
      <c r="S1950" s="247"/>
      <c r="T1950" s="247"/>
      <c r="U1950" s="247"/>
      <c r="V1950" s="247"/>
      <c r="W1950" s="247"/>
      <c r="X1950" s="290"/>
      <c r="Y1950" s="290"/>
    </row>
    <row r="1951" spans="1:25" ht="15" customHeight="1">
      <c r="A1951" s="299"/>
      <c r="B1951" s="225"/>
      <c r="C1951" s="224"/>
      <c r="D1951" s="224"/>
      <c r="E1951" s="225"/>
      <c r="F1951" s="225"/>
      <c r="G1951" s="247"/>
      <c r="H1951" s="246"/>
      <c r="I1951" s="246"/>
      <c r="J1951" s="247"/>
      <c r="K1951" s="247"/>
      <c r="L1951" s="247"/>
      <c r="M1951" s="247"/>
      <c r="N1951" s="247"/>
      <c r="O1951" s="247"/>
      <c r="P1951" s="247"/>
      <c r="Q1951" s="247"/>
      <c r="R1951" s="247"/>
      <c r="S1951" s="247"/>
      <c r="T1951" s="247"/>
      <c r="U1951" s="247"/>
      <c r="V1951" s="247"/>
      <c r="W1951" s="247"/>
      <c r="X1951" s="290"/>
      <c r="Y1951" s="290"/>
    </row>
    <row r="1952" spans="1:25" ht="15" customHeight="1">
      <c r="A1952" s="299"/>
      <c r="B1952" s="225"/>
      <c r="C1952" s="224"/>
      <c r="D1952" s="224"/>
      <c r="E1952" s="225"/>
      <c r="F1952" s="225"/>
      <c r="G1952" s="247"/>
      <c r="H1952" s="246"/>
      <c r="I1952" s="246"/>
      <c r="J1952" s="247"/>
      <c r="K1952" s="247"/>
      <c r="L1952" s="247"/>
      <c r="M1952" s="247"/>
      <c r="N1952" s="247"/>
      <c r="O1952" s="247"/>
      <c r="P1952" s="247"/>
      <c r="Q1952" s="247"/>
      <c r="R1952" s="247"/>
      <c r="S1952" s="247"/>
      <c r="T1952" s="247"/>
      <c r="U1952" s="247"/>
      <c r="V1952" s="247"/>
      <c r="W1952" s="247"/>
      <c r="X1952" s="290"/>
      <c r="Y1952" s="290"/>
    </row>
    <row r="1953" spans="1:25" ht="15" customHeight="1">
      <c r="A1953" s="299"/>
      <c r="B1953" s="225"/>
      <c r="C1953" s="224"/>
      <c r="D1953" s="224"/>
      <c r="E1953" s="225"/>
      <c r="F1953" s="225"/>
      <c r="G1953" s="247"/>
      <c r="H1953" s="246"/>
      <c r="I1953" s="246"/>
      <c r="J1953" s="247"/>
      <c r="K1953" s="247"/>
      <c r="L1953" s="247"/>
      <c r="M1953" s="247"/>
      <c r="N1953" s="247"/>
      <c r="O1953" s="247"/>
      <c r="P1953" s="247"/>
      <c r="Q1953" s="247"/>
      <c r="R1953" s="247"/>
      <c r="S1953" s="247"/>
      <c r="T1953" s="247"/>
      <c r="U1953" s="247"/>
      <c r="V1953" s="247"/>
      <c r="W1953" s="247"/>
      <c r="X1953" s="290"/>
      <c r="Y1953" s="290"/>
    </row>
    <row r="1954" spans="1:25" ht="15" customHeight="1">
      <c r="A1954" s="299"/>
      <c r="B1954" s="225"/>
      <c r="C1954" s="224"/>
      <c r="D1954" s="224"/>
      <c r="E1954" s="225"/>
      <c r="F1954" s="225"/>
      <c r="G1954" s="247"/>
      <c r="H1954" s="246"/>
      <c r="I1954" s="246"/>
      <c r="J1954" s="247"/>
      <c r="K1954" s="247"/>
      <c r="L1954" s="247"/>
      <c r="M1954" s="247"/>
      <c r="N1954" s="247"/>
      <c r="O1954" s="247"/>
      <c r="P1954" s="247"/>
      <c r="Q1954" s="247"/>
      <c r="R1954" s="247"/>
      <c r="S1954" s="247"/>
      <c r="T1954" s="247"/>
      <c r="U1954" s="247"/>
      <c r="V1954" s="247"/>
      <c r="W1954" s="247"/>
      <c r="X1954" s="290"/>
      <c r="Y1954" s="290"/>
    </row>
    <row r="1955" spans="1:25" ht="15" customHeight="1">
      <c r="A1955" s="299"/>
      <c r="B1955" s="225"/>
      <c r="C1955" s="224"/>
      <c r="D1955" s="224"/>
      <c r="E1955" s="225"/>
      <c r="F1955" s="225"/>
      <c r="G1955" s="247"/>
      <c r="H1955" s="246"/>
      <c r="I1955" s="246"/>
      <c r="J1955" s="247"/>
      <c r="K1955" s="247"/>
      <c r="L1955" s="247"/>
      <c r="M1955" s="247"/>
      <c r="N1955" s="247"/>
      <c r="O1955" s="247"/>
      <c r="P1955" s="247"/>
      <c r="Q1955" s="247"/>
      <c r="R1955" s="247"/>
      <c r="S1955" s="247"/>
      <c r="T1955" s="247"/>
      <c r="U1955" s="247"/>
      <c r="V1955" s="247"/>
      <c r="W1955" s="247"/>
      <c r="X1955" s="290"/>
      <c r="Y1955" s="290"/>
    </row>
    <row r="1956" spans="1:25" ht="15" customHeight="1">
      <c r="A1956" s="299"/>
      <c r="B1956" s="225"/>
      <c r="C1956" s="224"/>
      <c r="D1956" s="224"/>
      <c r="E1956" s="225"/>
      <c r="F1956" s="225"/>
      <c r="G1956" s="247"/>
      <c r="H1956" s="246"/>
      <c r="I1956" s="246"/>
      <c r="J1956" s="247"/>
      <c r="K1956" s="247"/>
      <c r="L1956" s="247"/>
      <c r="M1956" s="247"/>
      <c r="N1956" s="247"/>
      <c r="O1956" s="247"/>
      <c r="P1956" s="247"/>
      <c r="Q1956" s="247"/>
      <c r="R1956" s="247"/>
      <c r="S1956" s="247"/>
      <c r="T1956" s="247"/>
      <c r="U1956" s="247"/>
      <c r="V1956" s="247"/>
      <c r="W1956" s="247"/>
      <c r="X1956" s="290"/>
      <c r="Y1956" s="290"/>
    </row>
    <row r="1957" spans="1:25" ht="14.25">
      <c r="A1957" s="299"/>
      <c r="B1957" s="225"/>
      <c r="C1957" s="224"/>
      <c r="D1957" s="224"/>
      <c r="E1957" s="225"/>
      <c r="F1957" s="225"/>
      <c r="G1957" s="247"/>
      <c r="H1957" s="246"/>
      <c r="I1957" s="246"/>
      <c r="J1957" s="247"/>
      <c r="K1957" s="247"/>
      <c r="L1957" s="247"/>
      <c r="M1957" s="247"/>
      <c r="N1957" s="247"/>
      <c r="O1957" s="247"/>
      <c r="P1957" s="247"/>
      <c r="Q1957" s="247"/>
      <c r="R1957" s="247"/>
      <c r="S1957" s="247"/>
      <c r="T1957" s="247"/>
      <c r="U1957" s="247"/>
      <c r="V1957" s="247"/>
      <c r="W1957" s="247"/>
      <c r="X1957" s="290"/>
      <c r="Y1957" s="290"/>
    </row>
    <row r="1958" spans="1:25" ht="14.25">
      <c r="A1958" s="299"/>
      <c r="B1958" s="225"/>
      <c r="C1958" s="224"/>
      <c r="D1958" s="224"/>
      <c r="E1958" s="225"/>
      <c r="F1958" s="225"/>
      <c r="G1958" s="247"/>
      <c r="H1958" s="246"/>
      <c r="I1958" s="246"/>
      <c r="J1958" s="247"/>
      <c r="K1958" s="247"/>
      <c r="L1958" s="247"/>
      <c r="M1958" s="247"/>
      <c r="N1958" s="247"/>
      <c r="O1958" s="247"/>
      <c r="P1958" s="247"/>
      <c r="Q1958" s="247"/>
      <c r="R1958" s="247"/>
      <c r="S1958" s="247"/>
      <c r="T1958" s="247"/>
      <c r="U1958" s="247"/>
      <c r="V1958" s="247"/>
      <c r="W1958" s="247"/>
      <c r="X1958" s="290"/>
      <c r="Y1958" s="290"/>
    </row>
    <row r="1959" spans="1:25" ht="14.25">
      <c r="A1959" s="299"/>
      <c r="B1959" s="225"/>
      <c r="C1959" s="224"/>
      <c r="D1959" s="224"/>
      <c r="E1959" s="225"/>
      <c r="F1959" s="225"/>
      <c r="G1959" s="247"/>
      <c r="H1959" s="246"/>
      <c r="I1959" s="246"/>
      <c r="J1959" s="247"/>
      <c r="K1959" s="247"/>
      <c r="L1959" s="247"/>
      <c r="M1959" s="247"/>
      <c r="N1959" s="247"/>
      <c r="O1959" s="247"/>
      <c r="P1959" s="247"/>
      <c r="Q1959" s="247"/>
      <c r="R1959" s="247"/>
      <c r="S1959" s="247"/>
      <c r="T1959" s="247"/>
      <c r="U1959" s="247"/>
      <c r="V1959" s="247"/>
      <c r="W1959" s="247"/>
      <c r="X1959" s="290"/>
      <c r="Y1959" s="290"/>
    </row>
    <row r="1960" spans="1:25" ht="14.25">
      <c r="A1960" s="299"/>
      <c r="B1960" s="225"/>
      <c r="C1960" s="224"/>
      <c r="D1960" s="224"/>
      <c r="E1960" s="225"/>
      <c r="F1960" s="225"/>
      <c r="G1960" s="247"/>
      <c r="H1960" s="246"/>
      <c r="I1960" s="246"/>
      <c r="J1960" s="247"/>
      <c r="K1960" s="247"/>
      <c r="L1960" s="247"/>
      <c r="M1960" s="247"/>
      <c r="N1960" s="247"/>
      <c r="O1960" s="247"/>
      <c r="P1960" s="247"/>
      <c r="Q1960" s="247"/>
      <c r="R1960" s="247"/>
      <c r="S1960" s="247"/>
      <c r="T1960" s="247"/>
      <c r="U1960" s="247"/>
      <c r="V1960" s="247"/>
      <c r="W1960" s="247"/>
      <c r="X1960" s="290"/>
      <c r="Y1960" s="290"/>
    </row>
    <row r="1961" spans="1:25" ht="14.25">
      <c r="A1961" s="299"/>
      <c r="B1961" s="225"/>
      <c r="C1961" s="224"/>
      <c r="D1961" s="224"/>
      <c r="E1961" s="225"/>
      <c r="F1961" s="225"/>
      <c r="G1961" s="247"/>
      <c r="H1961" s="246"/>
      <c r="I1961" s="246"/>
      <c r="J1961" s="247"/>
      <c r="K1961" s="247"/>
      <c r="L1961" s="247"/>
      <c r="M1961" s="247"/>
      <c r="N1961" s="247"/>
      <c r="O1961" s="247"/>
      <c r="P1961" s="247"/>
      <c r="Q1961" s="247"/>
      <c r="R1961" s="247"/>
      <c r="S1961" s="247"/>
      <c r="T1961" s="247"/>
      <c r="U1961" s="247"/>
      <c r="V1961" s="247"/>
      <c r="W1961" s="247"/>
      <c r="X1961" s="290"/>
      <c r="Y1961" s="290"/>
    </row>
    <row r="1962" spans="1:25" ht="14.25">
      <c r="A1962" s="299"/>
      <c r="B1962" s="225"/>
      <c r="C1962" s="224"/>
      <c r="D1962" s="224"/>
      <c r="E1962" s="225"/>
      <c r="F1962" s="225"/>
      <c r="G1962" s="247"/>
      <c r="H1962" s="246"/>
      <c r="I1962" s="246"/>
      <c r="J1962" s="247"/>
      <c r="K1962" s="247"/>
      <c r="L1962" s="247"/>
      <c r="M1962" s="247"/>
      <c r="N1962" s="247"/>
      <c r="O1962" s="247"/>
      <c r="P1962" s="247"/>
      <c r="Q1962" s="247"/>
      <c r="R1962" s="247"/>
      <c r="S1962" s="247"/>
      <c r="T1962" s="247"/>
      <c r="U1962" s="247"/>
      <c r="V1962" s="247"/>
      <c r="W1962" s="247"/>
      <c r="X1962" s="290"/>
      <c r="Y1962" s="290"/>
    </row>
    <row r="1963" spans="1:25" ht="14.25">
      <c r="A1963" s="299"/>
      <c r="B1963" s="225"/>
      <c r="C1963" s="224"/>
      <c r="D1963" s="224"/>
      <c r="E1963" s="225"/>
      <c r="F1963" s="225"/>
      <c r="G1963" s="247"/>
      <c r="H1963" s="246"/>
      <c r="I1963" s="246"/>
      <c r="J1963" s="247"/>
      <c r="K1963" s="247"/>
      <c r="L1963" s="247"/>
      <c r="M1963" s="247"/>
      <c r="N1963" s="247"/>
      <c r="O1963" s="247"/>
      <c r="P1963" s="247"/>
      <c r="Q1963" s="247"/>
      <c r="R1963" s="247"/>
      <c r="S1963" s="247"/>
      <c r="T1963" s="247"/>
      <c r="U1963" s="247"/>
      <c r="V1963" s="247"/>
      <c r="W1963" s="247"/>
      <c r="X1963" s="290"/>
      <c r="Y1963" s="290"/>
    </row>
    <row r="1964" spans="1:25" ht="14.25">
      <c r="A1964" s="299"/>
      <c r="B1964" s="225"/>
      <c r="C1964" s="224"/>
      <c r="D1964" s="224"/>
      <c r="E1964" s="225"/>
      <c r="F1964" s="225"/>
      <c r="G1964" s="247"/>
      <c r="H1964" s="246"/>
      <c r="I1964" s="246"/>
      <c r="J1964" s="247"/>
      <c r="K1964" s="247"/>
      <c r="L1964" s="247"/>
      <c r="M1964" s="247"/>
      <c r="N1964" s="247"/>
      <c r="O1964" s="247"/>
      <c r="P1964" s="247"/>
      <c r="Q1964" s="247"/>
      <c r="R1964" s="247"/>
      <c r="S1964" s="247"/>
      <c r="T1964" s="247"/>
      <c r="U1964" s="247"/>
      <c r="V1964" s="247"/>
      <c r="W1964" s="247"/>
      <c r="X1964" s="290"/>
      <c r="Y1964" s="290"/>
    </row>
    <row r="1965" spans="1:25" ht="14.25">
      <c r="A1965" s="299"/>
      <c r="B1965" s="225"/>
      <c r="C1965" s="224"/>
      <c r="D1965" s="224"/>
      <c r="E1965" s="225"/>
      <c r="F1965" s="225"/>
      <c r="G1965" s="247"/>
      <c r="H1965" s="246"/>
      <c r="I1965" s="246"/>
      <c r="J1965" s="247"/>
      <c r="K1965" s="247"/>
      <c r="L1965" s="247"/>
      <c r="M1965" s="247"/>
      <c r="N1965" s="247"/>
      <c r="O1965" s="247"/>
      <c r="P1965" s="247"/>
      <c r="Q1965" s="247"/>
      <c r="R1965" s="247"/>
      <c r="S1965" s="247"/>
      <c r="T1965" s="247"/>
      <c r="U1965" s="247"/>
      <c r="V1965" s="247"/>
      <c r="W1965" s="247"/>
      <c r="X1965" s="290"/>
      <c r="Y1965" s="290"/>
    </row>
    <row r="1966" spans="1:25" ht="14.25">
      <c r="A1966" s="299"/>
      <c r="B1966" s="225"/>
      <c r="C1966" s="224"/>
      <c r="D1966" s="224"/>
      <c r="E1966" s="225"/>
      <c r="F1966" s="225"/>
      <c r="G1966" s="247"/>
      <c r="H1966" s="246"/>
      <c r="I1966" s="246"/>
      <c r="J1966" s="247"/>
      <c r="K1966" s="247"/>
      <c r="L1966" s="247"/>
      <c r="M1966" s="247"/>
      <c r="N1966" s="247"/>
      <c r="O1966" s="247"/>
      <c r="P1966" s="247"/>
      <c r="Q1966" s="247"/>
      <c r="R1966" s="247"/>
      <c r="S1966" s="247"/>
      <c r="T1966" s="247"/>
      <c r="U1966" s="247"/>
      <c r="V1966" s="247"/>
      <c r="W1966" s="247"/>
      <c r="X1966" s="290"/>
      <c r="Y1966" s="290"/>
    </row>
    <row r="1967" spans="1:25" ht="14.25">
      <c r="A1967" s="299"/>
      <c r="B1967" s="225"/>
      <c r="C1967" s="224"/>
      <c r="D1967" s="224"/>
      <c r="E1967" s="225"/>
      <c r="F1967" s="225"/>
      <c r="G1967" s="247"/>
      <c r="H1967" s="246"/>
      <c r="I1967" s="246"/>
      <c r="J1967" s="247"/>
      <c r="K1967" s="247"/>
      <c r="L1967" s="247"/>
      <c r="M1967" s="247"/>
      <c r="N1967" s="247"/>
      <c r="O1967" s="247"/>
      <c r="P1967" s="247"/>
      <c r="Q1967" s="247"/>
      <c r="R1967" s="247"/>
      <c r="S1967" s="247"/>
      <c r="T1967" s="247"/>
      <c r="U1967" s="247"/>
      <c r="V1967" s="247"/>
      <c r="W1967" s="247"/>
      <c r="X1967" s="290"/>
      <c r="Y1967" s="290"/>
    </row>
    <row r="1968" spans="1:25" ht="14.25">
      <c r="A1968" s="299"/>
      <c r="B1968" s="225"/>
      <c r="C1968" s="224"/>
      <c r="D1968" s="224"/>
      <c r="E1968" s="225"/>
      <c r="F1968" s="225"/>
      <c r="G1968" s="247"/>
      <c r="H1968" s="246"/>
      <c r="I1968" s="246"/>
      <c r="J1968" s="247"/>
      <c r="K1968" s="247"/>
      <c r="L1968" s="247"/>
      <c r="M1968" s="247"/>
      <c r="N1968" s="247"/>
      <c r="O1968" s="247"/>
      <c r="P1968" s="247"/>
      <c r="Q1968" s="247"/>
      <c r="R1968" s="247"/>
      <c r="S1968" s="247"/>
      <c r="T1968" s="247"/>
      <c r="U1968" s="247"/>
      <c r="V1968" s="247"/>
      <c r="W1968" s="247"/>
      <c r="X1968" s="290"/>
      <c r="Y1968" s="290"/>
    </row>
    <row r="1969" spans="1:25" ht="14.25">
      <c r="A1969" s="299"/>
      <c r="B1969" s="225"/>
      <c r="C1969" s="224"/>
      <c r="D1969" s="224"/>
      <c r="E1969" s="225"/>
      <c r="F1969" s="225"/>
      <c r="G1969" s="247"/>
      <c r="H1969" s="246"/>
      <c r="I1969" s="246"/>
      <c r="J1969" s="247"/>
      <c r="K1969" s="247"/>
      <c r="L1969" s="247"/>
      <c r="M1969" s="247"/>
      <c r="N1969" s="247"/>
      <c r="O1969" s="247"/>
      <c r="P1969" s="247"/>
      <c r="Q1969" s="247"/>
      <c r="R1969" s="247"/>
      <c r="S1969" s="247"/>
      <c r="T1969" s="247"/>
      <c r="U1969" s="247"/>
      <c r="V1969" s="247"/>
      <c r="W1969" s="247"/>
      <c r="X1969" s="290"/>
      <c r="Y1969" s="290"/>
    </row>
    <row r="1970" spans="1:25" ht="14.25">
      <c r="A1970" s="299"/>
      <c r="B1970" s="225"/>
      <c r="C1970" s="224"/>
      <c r="D1970" s="224"/>
      <c r="E1970" s="225"/>
      <c r="F1970" s="225"/>
      <c r="G1970" s="247"/>
      <c r="H1970" s="246"/>
      <c r="I1970" s="246"/>
      <c r="J1970" s="247"/>
      <c r="K1970" s="247"/>
      <c r="L1970" s="247"/>
      <c r="M1970" s="247"/>
      <c r="N1970" s="247"/>
      <c r="O1970" s="247"/>
      <c r="P1970" s="247"/>
      <c r="Q1970" s="247"/>
      <c r="R1970" s="247"/>
      <c r="S1970" s="247"/>
      <c r="T1970" s="247"/>
      <c r="U1970" s="247"/>
      <c r="V1970" s="247"/>
      <c r="W1970" s="247"/>
      <c r="X1970" s="290"/>
      <c r="Y1970" s="290"/>
    </row>
    <row r="1971" spans="1:25" ht="14.25">
      <c r="A1971" s="299"/>
      <c r="B1971" s="225"/>
      <c r="C1971" s="224"/>
      <c r="D1971" s="224"/>
      <c r="E1971" s="225"/>
      <c r="F1971" s="225"/>
      <c r="G1971" s="247"/>
      <c r="H1971" s="246"/>
      <c r="I1971" s="246"/>
      <c r="J1971" s="247"/>
      <c r="K1971" s="247"/>
      <c r="L1971" s="247"/>
      <c r="M1971" s="247"/>
      <c r="N1971" s="247"/>
      <c r="O1971" s="247"/>
      <c r="P1971" s="247"/>
      <c r="Q1971" s="247"/>
      <c r="R1971" s="247"/>
      <c r="S1971" s="247"/>
      <c r="T1971" s="247"/>
      <c r="U1971" s="247"/>
      <c r="V1971" s="247"/>
      <c r="W1971" s="247"/>
      <c r="X1971" s="290"/>
      <c r="Y1971" s="290"/>
    </row>
    <row r="1972" spans="1:25" ht="14.25">
      <c r="A1972" s="299"/>
      <c r="B1972" s="225"/>
      <c r="C1972" s="224"/>
      <c r="D1972" s="224"/>
      <c r="E1972" s="225"/>
      <c r="F1972" s="225"/>
      <c r="G1972" s="247"/>
      <c r="H1972" s="246"/>
      <c r="I1972" s="246"/>
      <c r="J1972" s="247"/>
      <c r="K1972" s="247"/>
      <c r="L1972" s="247"/>
      <c r="M1972" s="247"/>
      <c r="N1972" s="247"/>
      <c r="O1972" s="247"/>
      <c r="P1972" s="247"/>
      <c r="Q1972" s="247"/>
      <c r="R1972" s="247"/>
      <c r="S1972" s="247"/>
      <c r="T1972" s="247"/>
      <c r="U1972" s="247"/>
      <c r="V1972" s="247"/>
      <c r="W1972" s="247"/>
      <c r="X1972" s="290"/>
      <c r="Y1972" s="290"/>
    </row>
    <row r="1973" spans="1:25" ht="14.25">
      <c r="A1973" s="299"/>
      <c r="B1973" s="225"/>
      <c r="C1973" s="224"/>
      <c r="D1973" s="224"/>
      <c r="E1973" s="225"/>
      <c r="F1973" s="225"/>
      <c r="G1973" s="247"/>
      <c r="H1973" s="246"/>
      <c r="I1973" s="246"/>
      <c r="J1973" s="247"/>
      <c r="K1973" s="247"/>
      <c r="L1973" s="247"/>
      <c r="M1973" s="247"/>
      <c r="N1973" s="247"/>
      <c r="O1973" s="247"/>
      <c r="P1973" s="247"/>
      <c r="Q1973" s="247"/>
      <c r="R1973" s="247"/>
      <c r="S1973" s="247"/>
      <c r="T1973" s="247"/>
      <c r="U1973" s="247"/>
      <c r="V1973" s="247"/>
      <c r="W1973" s="247"/>
      <c r="X1973" s="290"/>
      <c r="Y1973" s="290"/>
    </row>
    <row r="1974" spans="1:25" ht="14.25">
      <c r="A1974" s="299"/>
      <c r="B1974" s="225"/>
      <c r="C1974" s="224"/>
      <c r="D1974" s="224"/>
      <c r="E1974" s="225"/>
      <c r="F1974" s="225"/>
      <c r="G1974" s="247"/>
      <c r="H1974" s="246"/>
      <c r="I1974" s="246"/>
      <c r="J1974" s="247"/>
      <c r="K1974" s="247"/>
      <c r="L1974" s="247"/>
      <c r="M1974" s="247"/>
      <c r="N1974" s="247"/>
      <c r="O1974" s="247"/>
      <c r="P1974" s="247"/>
      <c r="Q1974" s="247"/>
      <c r="R1974" s="247"/>
      <c r="S1974" s="247"/>
      <c r="T1974" s="247"/>
      <c r="U1974" s="247"/>
      <c r="V1974" s="247"/>
      <c r="W1974" s="247"/>
      <c r="X1974" s="290"/>
      <c r="Y1974" s="290"/>
    </row>
    <row r="1975" spans="1:25" ht="14.25">
      <c r="A1975" s="299"/>
      <c r="B1975" s="225"/>
      <c r="C1975" s="224"/>
      <c r="D1975" s="224"/>
      <c r="E1975" s="225"/>
      <c r="F1975" s="225"/>
      <c r="G1975" s="247"/>
      <c r="H1975" s="246"/>
      <c r="I1975" s="246"/>
      <c r="J1975" s="247"/>
      <c r="K1975" s="247"/>
      <c r="L1975" s="247"/>
      <c r="M1975" s="247"/>
      <c r="N1975" s="247"/>
      <c r="O1975" s="247"/>
      <c r="P1975" s="247"/>
      <c r="Q1975" s="247"/>
      <c r="R1975" s="247"/>
      <c r="S1975" s="247"/>
      <c r="T1975" s="247"/>
      <c r="U1975" s="247"/>
      <c r="V1975" s="247"/>
      <c r="W1975" s="247"/>
      <c r="X1975" s="290"/>
      <c r="Y1975" s="290"/>
    </row>
    <row r="1976" spans="1:25" ht="14.25">
      <c r="A1976" s="299"/>
      <c r="B1976" s="225"/>
      <c r="C1976" s="224"/>
      <c r="D1976" s="224"/>
      <c r="E1976" s="225"/>
      <c r="F1976" s="225"/>
      <c r="G1976" s="247"/>
      <c r="H1976" s="246"/>
      <c r="I1976" s="246"/>
      <c r="J1976" s="247"/>
      <c r="K1976" s="247"/>
      <c r="L1976" s="247"/>
      <c r="M1976" s="247"/>
      <c r="N1976" s="247"/>
      <c r="O1976" s="247"/>
      <c r="P1976" s="247"/>
      <c r="Q1976" s="247"/>
      <c r="R1976" s="247"/>
      <c r="S1976" s="247"/>
      <c r="T1976" s="247"/>
      <c r="U1976" s="247"/>
      <c r="V1976" s="247"/>
      <c r="W1976" s="247"/>
      <c r="X1976" s="290"/>
      <c r="Y1976" s="290"/>
    </row>
    <row r="1977" spans="1:25" ht="14.25">
      <c r="A1977" s="299"/>
      <c r="B1977" s="225"/>
      <c r="C1977" s="224"/>
      <c r="D1977" s="224"/>
      <c r="E1977" s="225"/>
      <c r="F1977" s="225"/>
      <c r="G1977" s="247"/>
      <c r="H1977" s="246"/>
      <c r="I1977" s="246"/>
      <c r="J1977" s="247"/>
      <c r="K1977" s="247"/>
      <c r="L1977" s="247"/>
      <c r="M1977" s="247"/>
      <c r="N1977" s="247"/>
      <c r="O1977" s="247"/>
      <c r="P1977" s="247"/>
      <c r="Q1977" s="247"/>
      <c r="R1977" s="247"/>
      <c r="S1977" s="247"/>
      <c r="T1977" s="247"/>
      <c r="U1977" s="247"/>
      <c r="V1977" s="247"/>
      <c r="W1977" s="247"/>
      <c r="X1977" s="290"/>
      <c r="Y1977" s="290"/>
    </row>
    <row r="1978" spans="1:25" ht="14.25">
      <c r="A1978" s="299"/>
      <c r="B1978" s="225"/>
      <c r="C1978" s="224"/>
      <c r="D1978" s="224"/>
      <c r="E1978" s="225"/>
      <c r="F1978" s="225"/>
      <c r="G1978" s="247"/>
      <c r="H1978" s="246"/>
      <c r="I1978" s="246"/>
      <c r="J1978" s="247"/>
      <c r="K1978" s="247"/>
      <c r="L1978" s="247"/>
      <c r="M1978" s="247"/>
      <c r="N1978" s="247"/>
      <c r="O1978" s="247"/>
      <c r="P1978" s="247"/>
      <c r="Q1978" s="247"/>
      <c r="R1978" s="247"/>
      <c r="S1978" s="247"/>
      <c r="T1978" s="247"/>
      <c r="U1978" s="247"/>
      <c r="V1978" s="247"/>
      <c r="W1978" s="247"/>
      <c r="X1978" s="290"/>
      <c r="Y1978" s="290"/>
    </row>
    <row r="1979" spans="1:25" ht="14.25">
      <c r="A1979" s="299"/>
      <c r="B1979" s="225"/>
      <c r="C1979" s="224"/>
      <c r="D1979" s="224"/>
      <c r="E1979" s="225"/>
      <c r="F1979" s="225"/>
      <c r="G1979" s="247"/>
      <c r="H1979" s="246"/>
      <c r="I1979" s="246"/>
      <c r="J1979" s="247"/>
      <c r="K1979" s="247"/>
      <c r="L1979" s="247"/>
      <c r="M1979" s="247"/>
      <c r="N1979" s="247"/>
      <c r="O1979" s="247"/>
      <c r="P1979" s="247"/>
      <c r="Q1979" s="247"/>
      <c r="R1979" s="247"/>
      <c r="S1979" s="247"/>
      <c r="T1979" s="247"/>
      <c r="U1979" s="247"/>
      <c r="V1979" s="247"/>
      <c r="W1979" s="247"/>
      <c r="X1979" s="290"/>
      <c r="Y1979" s="290"/>
    </row>
    <row r="1980" spans="1:25" ht="14.25">
      <c r="A1980" s="299"/>
      <c r="B1980" s="225"/>
      <c r="C1980" s="224"/>
      <c r="D1980" s="224"/>
      <c r="E1980" s="225"/>
      <c r="F1980" s="225"/>
      <c r="G1980" s="247"/>
      <c r="H1980" s="246"/>
      <c r="I1980" s="246"/>
      <c r="J1980" s="247"/>
      <c r="K1980" s="247"/>
      <c r="L1980" s="247"/>
      <c r="M1980" s="247"/>
      <c r="N1980" s="247"/>
      <c r="O1980" s="247"/>
      <c r="P1980" s="247"/>
      <c r="Q1980" s="247"/>
      <c r="R1980" s="247"/>
      <c r="S1980" s="247"/>
      <c r="T1980" s="247"/>
      <c r="U1980" s="247"/>
      <c r="V1980" s="247"/>
      <c r="W1980" s="247"/>
      <c r="X1980" s="290"/>
      <c r="Y1980" s="290"/>
    </row>
    <row r="1981" spans="1:25" ht="14.25">
      <c r="A1981" s="299"/>
      <c r="B1981" s="225"/>
      <c r="C1981" s="224"/>
      <c r="D1981" s="224"/>
      <c r="E1981" s="225"/>
      <c r="F1981" s="225"/>
      <c r="G1981" s="247"/>
      <c r="H1981" s="246"/>
      <c r="I1981" s="246"/>
      <c r="J1981" s="247"/>
      <c r="K1981" s="247"/>
      <c r="L1981" s="247"/>
      <c r="M1981" s="247"/>
      <c r="N1981" s="247"/>
      <c r="O1981" s="247"/>
      <c r="P1981" s="247"/>
      <c r="Q1981" s="247"/>
      <c r="R1981" s="247"/>
      <c r="S1981" s="247"/>
      <c r="T1981" s="247"/>
      <c r="U1981" s="247"/>
      <c r="V1981" s="247"/>
      <c r="W1981" s="247"/>
      <c r="X1981" s="290"/>
      <c r="Y1981" s="290"/>
    </row>
    <row r="1982" spans="1:25" ht="14.25">
      <c r="A1982" s="299"/>
      <c r="B1982" s="225"/>
      <c r="C1982" s="224"/>
      <c r="D1982" s="224"/>
      <c r="E1982" s="225"/>
      <c r="F1982" s="225"/>
      <c r="G1982" s="247"/>
      <c r="H1982" s="246"/>
      <c r="I1982" s="246"/>
      <c r="J1982" s="247"/>
      <c r="K1982" s="247"/>
      <c r="L1982" s="247"/>
      <c r="M1982" s="247"/>
      <c r="N1982" s="247"/>
      <c r="O1982" s="247"/>
      <c r="P1982" s="247"/>
      <c r="Q1982" s="247"/>
      <c r="R1982" s="247"/>
      <c r="S1982" s="247"/>
      <c r="T1982" s="247"/>
      <c r="U1982" s="247"/>
      <c r="V1982" s="247"/>
      <c r="W1982" s="247"/>
      <c r="X1982" s="290"/>
      <c r="Y1982" s="290"/>
    </row>
    <row r="1983" spans="1:25" ht="14.25">
      <c r="A1983" s="299"/>
      <c r="B1983" s="225"/>
      <c r="C1983" s="224"/>
      <c r="D1983" s="224"/>
      <c r="E1983" s="225"/>
      <c r="F1983" s="225"/>
      <c r="G1983" s="247"/>
      <c r="H1983" s="246"/>
      <c r="I1983" s="246"/>
      <c r="J1983" s="247"/>
      <c r="K1983" s="247"/>
      <c r="L1983" s="247"/>
      <c r="M1983" s="247"/>
      <c r="N1983" s="247"/>
      <c r="O1983" s="247"/>
      <c r="P1983" s="247"/>
      <c r="Q1983" s="247"/>
      <c r="R1983" s="247"/>
      <c r="S1983" s="247"/>
      <c r="T1983" s="247"/>
      <c r="U1983" s="247"/>
      <c r="V1983" s="247"/>
      <c r="W1983" s="247"/>
      <c r="X1983" s="290"/>
      <c r="Y1983" s="290"/>
    </row>
    <row r="1984" spans="1:25" ht="14.25">
      <c r="A1984" s="299"/>
      <c r="B1984" s="225"/>
      <c r="C1984" s="224"/>
      <c r="D1984" s="224"/>
      <c r="E1984" s="225"/>
      <c r="F1984" s="225"/>
      <c r="G1984" s="247"/>
      <c r="H1984" s="246"/>
      <c r="I1984" s="246"/>
      <c r="J1984" s="247"/>
      <c r="K1984" s="247"/>
      <c r="L1984" s="247"/>
      <c r="M1984" s="247"/>
      <c r="N1984" s="247"/>
      <c r="O1984" s="247"/>
      <c r="P1984" s="247"/>
      <c r="Q1984" s="247"/>
      <c r="R1984" s="247"/>
      <c r="S1984" s="247"/>
      <c r="T1984" s="247"/>
      <c r="U1984" s="247"/>
      <c r="V1984" s="247"/>
      <c r="W1984" s="247"/>
      <c r="X1984" s="290"/>
      <c r="Y1984" s="290"/>
    </row>
    <row r="1985" spans="1:25" ht="14.25">
      <c r="A1985" s="299"/>
      <c r="B1985" s="225"/>
      <c r="C1985" s="224"/>
      <c r="D1985" s="224"/>
      <c r="E1985" s="225"/>
      <c r="F1985" s="225"/>
      <c r="G1985" s="247"/>
      <c r="H1985" s="246"/>
      <c r="I1985" s="246"/>
      <c r="J1985" s="247"/>
      <c r="K1985" s="247"/>
      <c r="L1985" s="247"/>
      <c r="M1985" s="247"/>
      <c r="N1985" s="247"/>
      <c r="O1985" s="247"/>
      <c r="P1985" s="247"/>
      <c r="Q1985" s="247"/>
      <c r="R1985" s="247"/>
      <c r="S1985" s="247"/>
      <c r="T1985" s="247"/>
      <c r="U1985" s="247"/>
      <c r="V1985" s="247"/>
      <c r="W1985" s="247"/>
      <c r="X1985" s="290"/>
      <c r="Y1985" s="290"/>
    </row>
    <row r="1986" spans="1:25" ht="14.25">
      <c r="A1986" s="299"/>
      <c r="B1986" s="225"/>
      <c r="C1986" s="224"/>
      <c r="D1986" s="224"/>
      <c r="E1986" s="225"/>
      <c r="F1986" s="225"/>
      <c r="G1986" s="247"/>
      <c r="H1986" s="246"/>
      <c r="I1986" s="246"/>
      <c r="J1986" s="247"/>
      <c r="K1986" s="247"/>
      <c r="L1986" s="247"/>
      <c r="M1986" s="247"/>
      <c r="N1986" s="247"/>
      <c r="O1986" s="247"/>
      <c r="P1986" s="247"/>
      <c r="Q1986" s="247"/>
      <c r="R1986" s="247"/>
      <c r="S1986" s="247"/>
      <c r="T1986" s="247"/>
      <c r="U1986" s="247"/>
      <c r="V1986" s="247"/>
      <c r="W1986" s="247"/>
      <c r="X1986" s="290"/>
      <c r="Y1986" s="290"/>
    </row>
    <row r="1987" spans="1:25" ht="14.25">
      <c r="A1987" s="299"/>
      <c r="B1987" s="225"/>
      <c r="C1987" s="224"/>
      <c r="D1987" s="224"/>
      <c r="E1987" s="225"/>
      <c r="F1987" s="225"/>
      <c r="G1987" s="247"/>
      <c r="H1987" s="246"/>
      <c r="I1987" s="246"/>
      <c r="J1987" s="247"/>
      <c r="K1987" s="247"/>
      <c r="L1987" s="247"/>
      <c r="M1987" s="247"/>
      <c r="N1987" s="247"/>
      <c r="O1987" s="247"/>
      <c r="P1987" s="247"/>
      <c r="Q1987" s="247"/>
      <c r="R1987" s="247"/>
      <c r="S1987" s="247"/>
      <c r="T1987" s="247"/>
      <c r="U1987" s="247"/>
      <c r="V1987" s="247"/>
      <c r="W1987" s="247"/>
      <c r="X1987" s="290"/>
      <c r="Y1987" s="290"/>
    </row>
    <row r="1988" spans="1:25" ht="14.25">
      <c r="A1988" s="299"/>
      <c r="B1988" s="225"/>
      <c r="C1988" s="224"/>
      <c r="D1988" s="224"/>
      <c r="E1988" s="225"/>
      <c r="F1988" s="225"/>
      <c r="G1988" s="247"/>
      <c r="H1988" s="246"/>
      <c r="I1988" s="246"/>
      <c r="J1988" s="247"/>
      <c r="K1988" s="247"/>
      <c r="L1988" s="247"/>
      <c r="M1988" s="247"/>
      <c r="N1988" s="247"/>
      <c r="O1988" s="247"/>
      <c r="P1988" s="247"/>
      <c r="Q1988" s="247"/>
      <c r="R1988" s="247"/>
      <c r="S1988" s="247"/>
      <c r="T1988" s="247"/>
      <c r="U1988" s="247"/>
      <c r="V1988" s="247"/>
      <c r="W1988" s="247"/>
      <c r="X1988" s="290"/>
      <c r="Y1988" s="290"/>
    </row>
    <row r="1989" spans="1:25" ht="14.25">
      <c r="A1989" s="299"/>
      <c r="B1989" s="225"/>
      <c r="C1989" s="224"/>
      <c r="D1989" s="224"/>
      <c r="E1989" s="225"/>
      <c r="F1989" s="225"/>
      <c r="G1989" s="247"/>
      <c r="H1989" s="246"/>
      <c r="I1989" s="246"/>
      <c r="J1989" s="247"/>
      <c r="K1989" s="247"/>
      <c r="L1989" s="247"/>
      <c r="M1989" s="247"/>
      <c r="N1989" s="247"/>
      <c r="O1989" s="247"/>
      <c r="P1989" s="247"/>
      <c r="Q1989" s="247"/>
      <c r="R1989" s="247"/>
      <c r="S1989" s="247"/>
      <c r="T1989" s="247"/>
      <c r="U1989" s="247"/>
      <c r="V1989" s="247"/>
      <c r="W1989" s="247"/>
      <c r="X1989" s="290"/>
      <c r="Y1989" s="290"/>
    </row>
    <row r="1990" spans="1:25" ht="14.25">
      <c r="A1990" s="299"/>
      <c r="B1990" s="225"/>
      <c r="C1990" s="224"/>
      <c r="D1990" s="224"/>
      <c r="E1990" s="225"/>
      <c r="F1990" s="225"/>
      <c r="G1990" s="247"/>
      <c r="H1990" s="246"/>
      <c r="I1990" s="246"/>
      <c r="J1990" s="247"/>
      <c r="K1990" s="247"/>
      <c r="L1990" s="247"/>
      <c r="M1990" s="247"/>
      <c r="N1990" s="247"/>
      <c r="O1990" s="247"/>
      <c r="P1990" s="247"/>
      <c r="Q1990" s="247"/>
      <c r="R1990" s="247"/>
      <c r="S1990" s="247"/>
      <c r="T1990" s="247"/>
      <c r="U1990" s="247"/>
      <c r="V1990" s="247"/>
      <c r="W1990" s="247"/>
      <c r="X1990" s="290"/>
      <c r="Y1990" s="290"/>
    </row>
    <row r="1991" spans="1:25" ht="14.25">
      <c r="A1991" s="299"/>
      <c r="B1991" s="225"/>
      <c r="C1991" s="224"/>
      <c r="D1991" s="224"/>
      <c r="E1991" s="225"/>
      <c r="F1991" s="225"/>
      <c r="G1991" s="247"/>
      <c r="H1991" s="246"/>
      <c r="I1991" s="246"/>
      <c r="J1991" s="247"/>
      <c r="K1991" s="247"/>
      <c r="L1991" s="247"/>
      <c r="M1991" s="247"/>
      <c r="N1991" s="247"/>
      <c r="O1991" s="247"/>
      <c r="P1991" s="247"/>
      <c r="Q1991" s="247"/>
      <c r="R1991" s="247"/>
      <c r="S1991" s="247"/>
      <c r="T1991" s="247"/>
      <c r="U1991" s="247"/>
      <c r="V1991" s="247"/>
      <c r="W1991" s="247"/>
      <c r="X1991" s="290"/>
      <c r="Y1991" s="290"/>
    </row>
    <row r="1992" spans="1:25" ht="14.25">
      <c r="A1992" s="299"/>
      <c r="B1992" s="225"/>
      <c r="C1992" s="224"/>
      <c r="D1992" s="224"/>
      <c r="E1992" s="225"/>
      <c r="F1992" s="225"/>
      <c r="G1992" s="247"/>
      <c r="H1992" s="246"/>
      <c r="I1992" s="246"/>
      <c r="J1992" s="247"/>
      <c r="K1992" s="247"/>
      <c r="L1992" s="247"/>
      <c r="M1992" s="247"/>
      <c r="N1992" s="247"/>
      <c r="O1992" s="247"/>
      <c r="P1992" s="247"/>
      <c r="Q1992" s="247"/>
      <c r="R1992" s="247"/>
      <c r="S1992" s="247"/>
      <c r="T1992" s="247"/>
      <c r="U1992" s="247"/>
      <c r="V1992" s="247"/>
      <c r="W1992" s="247"/>
      <c r="X1992" s="290"/>
      <c r="Y1992" s="290"/>
    </row>
    <row r="1993" spans="1:25" ht="14.25">
      <c r="A1993" s="299"/>
      <c r="B1993" s="225"/>
      <c r="C1993" s="224"/>
      <c r="D1993" s="224"/>
      <c r="E1993" s="225"/>
      <c r="F1993" s="225"/>
      <c r="G1993" s="247"/>
      <c r="H1993" s="246"/>
      <c r="I1993" s="246"/>
      <c r="J1993" s="247"/>
      <c r="K1993" s="247"/>
      <c r="L1993" s="247"/>
      <c r="M1993" s="247"/>
      <c r="N1993" s="247"/>
      <c r="O1993" s="247"/>
      <c r="P1993" s="247"/>
      <c r="Q1993" s="247"/>
      <c r="R1993" s="247"/>
      <c r="S1993" s="247"/>
      <c r="T1993" s="247"/>
      <c r="U1993" s="247"/>
      <c r="V1993" s="247"/>
      <c r="W1993" s="247"/>
      <c r="X1993" s="290"/>
      <c r="Y1993" s="290"/>
    </row>
    <row r="1994" spans="1:25" ht="14.25">
      <c r="A1994" s="299"/>
      <c r="B1994" s="225"/>
      <c r="C1994" s="224"/>
      <c r="D1994" s="224"/>
      <c r="E1994" s="225"/>
      <c r="F1994" s="225"/>
      <c r="G1994" s="247"/>
      <c r="H1994" s="246"/>
      <c r="I1994" s="246"/>
      <c r="J1994" s="247"/>
      <c r="K1994" s="247"/>
      <c r="L1994" s="247"/>
      <c r="M1994" s="247"/>
      <c r="N1994" s="247"/>
      <c r="O1994" s="247"/>
      <c r="P1994" s="247"/>
      <c r="Q1994" s="247"/>
      <c r="R1994" s="247"/>
      <c r="S1994" s="247"/>
      <c r="T1994" s="247"/>
      <c r="U1994" s="247"/>
      <c r="V1994" s="247"/>
      <c r="W1994" s="247"/>
      <c r="X1994" s="290"/>
      <c r="Y1994" s="290"/>
    </row>
    <row r="1995" spans="1:25" ht="14.25">
      <c r="A1995" s="299"/>
      <c r="B1995" s="225"/>
      <c r="C1995" s="224"/>
      <c r="D1995" s="224"/>
      <c r="E1995" s="225"/>
      <c r="F1995" s="225"/>
      <c r="G1995" s="247"/>
      <c r="H1995" s="246"/>
      <c r="I1995" s="246"/>
      <c r="J1995" s="247"/>
      <c r="K1995" s="247"/>
      <c r="L1995" s="247"/>
      <c r="M1995" s="247"/>
      <c r="N1995" s="247"/>
      <c r="O1995" s="247"/>
      <c r="P1995" s="247"/>
      <c r="Q1995" s="247"/>
      <c r="R1995" s="247"/>
      <c r="S1995" s="247"/>
      <c r="T1995" s="247"/>
      <c r="U1995" s="247"/>
      <c r="V1995" s="247"/>
      <c r="W1995" s="247"/>
      <c r="X1995" s="290"/>
      <c r="Y1995" s="290"/>
    </row>
    <row r="1996" spans="1:25" ht="14.25">
      <c r="A1996" s="299"/>
      <c r="B1996" s="225"/>
      <c r="C1996" s="224"/>
      <c r="D1996" s="224"/>
      <c r="E1996" s="225"/>
      <c r="F1996" s="225"/>
      <c r="G1996" s="247"/>
      <c r="H1996" s="246"/>
      <c r="I1996" s="246"/>
      <c r="J1996" s="247"/>
      <c r="K1996" s="247"/>
      <c r="L1996" s="247"/>
      <c r="M1996" s="247"/>
      <c r="N1996" s="247"/>
      <c r="O1996" s="247"/>
      <c r="P1996" s="247"/>
      <c r="Q1996" s="247"/>
      <c r="R1996" s="247"/>
      <c r="S1996" s="247"/>
      <c r="T1996" s="247"/>
      <c r="U1996" s="247"/>
      <c r="V1996" s="247"/>
      <c r="W1996" s="247"/>
      <c r="X1996" s="290"/>
      <c r="Y1996" s="290"/>
    </row>
    <row r="1997" spans="1:25" ht="14.25">
      <c r="A1997" s="299"/>
      <c r="B1997" s="225"/>
      <c r="C1997" s="224"/>
      <c r="D1997" s="224"/>
      <c r="E1997" s="225"/>
      <c r="F1997" s="225"/>
      <c r="G1997" s="247"/>
      <c r="H1997" s="246"/>
      <c r="I1997" s="246"/>
      <c r="J1997" s="247"/>
      <c r="K1997" s="247"/>
      <c r="L1997" s="247"/>
      <c r="M1997" s="247"/>
      <c r="N1997" s="247"/>
      <c r="O1997" s="247"/>
      <c r="P1997" s="247"/>
      <c r="Q1997" s="247"/>
      <c r="R1997" s="247"/>
      <c r="S1997" s="247"/>
      <c r="T1997" s="247"/>
      <c r="U1997" s="247"/>
      <c r="V1997" s="247"/>
      <c r="W1997" s="247"/>
      <c r="X1997" s="290"/>
      <c r="Y1997" s="290"/>
    </row>
    <row r="1998" spans="1:25" ht="14.25">
      <c r="A1998" s="299"/>
      <c r="B1998" s="225"/>
      <c r="C1998" s="224"/>
      <c r="D1998" s="224"/>
      <c r="E1998" s="225"/>
      <c r="F1998" s="225"/>
      <c r="G1998" s="247"/>
      <c r="H1998" s="246"/>
      <c r="I1998" s="246"/>
      <c r="J1998" s="247"/>
      <c r="K1998" s="247"/>
      <c r="L1998" s="247"/>
      <c r="M1998" s="247"/>
      <c r="N1998" s="247"/>
      <c r="O1998" s="247"/>
      <c r="P1998" s="247"/>
      <c r="Q1998" s="247"/>
      <c r="R1998" s="247"/>
      <c r="S1998" s="247"/>
      <c r="T1998" s="247"/>
      <c r="U1998" s="247"/>
      <c r="V1998" s="247"/>
      <c r="W1998" s="247"/>
      <c r="X1998" s="290"/>
      <c r="Y1998" s="290"/>
    </row>
    <row r="1999" spans="1:25" ht="14.25">
      <c r="A1999" s="299"/>
      <c r="B1999" s="225"/>
      <c r="C1999" s="224"/>
      <c r="D1999" s="224"/>
      <c r="E1999" s="225"/>
      <c r="F1999" s="225"/>
      <c r="G1999" s="247"/>
      <c r="H1999" s="246"/>
      <c r="I1999" s="246"/>
      <c r="J1999" s="247"/>
      <c r="K1999" s="247"/>
      <c r="L1999" s="247"/>
      <c r="M1999" s="247"/>
      <c r="N1999" s="247"/>
      <c r="O1999" s="247"/>
      <c r="P1999" s="247"/>
      <c r="Q1999" s="247"/>
      <c r="R1999" s="247"/>
      <c r="S1999" s="247"/>
      <c r="T1999" s="247"/>
      <c r="U1999" s="247"/>
      <c r="V1999" s="247"/>
      <c r="W1999" s="247"/>
      <c r="X1999" s="290"/>
      <c r="Y1999" s="290"/>
    </row>
    <row r="2000" spans="1:25" ht="14.25">
      <c r="A2000" s="299"/>
      <c r="B2000" s="225"/>
      <c r="C2000" s="224"/>
      <c r="D2000" s="224"/>
      <c r="E2000" s="225"/>
      <c r="F2000" s="225"/>
      <c r="G2000" s="247"/>
      <c r="H2000" s="246"/>
      <c r="I2000" s="246"/>
      <c r="J2000" s="247"/>
      <c r="K2000" s="247"/>
      <c r="L2000" s="247"/>
      <c r="M2000" s="247"/>
      <c r="N2000" s="247"/>
      <c r="O2000" s="247"/>
      <c r="P2000" s="247"/>
      <c r="Q2000" s="247"/>
      <c r="R2000" s="247"/>
      <c r="S2000" s="247"/>
      <c r="T2000" s="247"/>
      <c r="U2000" s="247"/>
      <c r="V2000" s="247"/>
      <c r="W2000" s="247"/>
      <c r="X2000" s="290"/>
      <c r="Y2000" s="290"/>
    </row>
    <row r="2001" spans="1:25" ht="14.25">
      <c r="A2001" s="299"/>
      <c r="B2001" s="225"/>
      <c r="C2001" s="224"/>
      <c r="D2001" s="224"/>
      <c r="E2001" s="225"/>
      <c r="F2001" s="225"/>
      <c r="G2001" s="247"/>
      <c r="H2001" s="246"/>
      <c r="I2001" s="246"/>
      <c r="J2001" s="247"/>
      <c r="K2001" s="247"/>
      <c r="L2001" s="247"/>
      <c r="M2001" s="247"/>
      <c r="N2001" s="247"/>
      <c r="O2001" s="247"/>
      <c r="P2001" s="247"/>
      <c r="Q2001" s="247"/>
      <c r="R2001" s="247"/>
      <c r="S2001" s="247"/>
      <c r="T2001" s="247"/>
      <c r="U2001" s="247"/>
      <c r="V2001" s="247"/>
      <c r="W2001" s="247"/>
      <c r="X2001" s="290"/>
      <c r="Y2001" s="290"/>
    </row>
    <row r="2002" spans="1:25" ht="14.25">
      <c r="A2002" s="299"/>
      <c r="B2002" s="225"/>
      <c r="C2002" s="224"/>
      <c r="D2002" s="224"/>
      <c r="E2002" s="225"/>
      <c r="F2002" s="225"/>
      <c r="G2002" s="247"/>
      <c r="H2002" s="246"/>
      <c r="I2002" s="246"/>
      <c r="J2002" s="247"/>
      <c r="K2002" s="247"/>
      <c r="L2002" s="247"/>
      <c r="M2002" s="247"/>
      <c r="N2002" s="247"/>
      <c r="O2002" s="247"/>
      <c r="P2002" s="247"/>
      <c r="Q2002" s="247"/>
      <c r="R2002" s="247"/>
      <c r="S2002" s="247"/>
      <c r="T2002" s="247"/>
      <c r="U2002" s="247"/>
      <c r="V2002" s="247"/>
      <c r="W2002" s="247"/>
      <c r="X2002" s="290"/>
      <c r="Y2002" s="290"/>
    </row>
    <row r="2003" spans="1:25" ht="14.25">
      <c r="A2003" s="299"/>
      <c r="B2003" s="225"/>
      <c r="C2003" s="224"/>
      <c r="D2003" s="224"/>
      <c r="E2003" s="225"/>
      <c r="F2003" s="225"/>
      <c r="G2003" s="247"/>
      <c r="H2003" s="246"/>
      <c r="I2003" s="246"/>
      <c r="J2003" s="247"/>
      <c r="K2003" s="247"/>
      <c r="L2003" s="247"/>
      <c r="M2003" s="247"/>
      <c r="N2003" s="247"/>
      <c r="O2003" s="247"/>
      <c r="P2003" s="247"/>
      <c r="Q2003" s="247"/>
      <c r="R2003" s="247"/>
      <c r="S2003" s="247"/>
      <c r="T2003" s="247"/>
      <c r="U2003" s="247"/>
      <c r="V2003" s="247"/>
      <c r="W2003" s="247"/>
      <c r="X2003" s="290"/>
      <c r="Y2003" s="290"/>
    </row>
    <row r="2004" spans="1:25" ht="14.25">
      <c r="A2004" s="299"/>
      <c r="B2004" s="225"/>
      <c r="C2004" s="224"/>
      <c r="D2004" s="224"/>
      <c r="E2004" s="225"/>
      <c r="F2004" s="225"/>
      <c r="G2004" s="247"/>
      <c r="H2004" s="246"/>
      <c r="I2004" s="246"/>
      <c r="J2004" s="247"/>
      <c r="K2004" s="247"/>
      <c r="L2004" s="247"/>
      <c r="M2004" s="247"/>
      <c r="N2004" s="247"/>
      <c r="O2004" s="247"/>
      <c r="P2004" s="247"/>
      <c r="Q2004" s="247"/>
      <c r="R2004" s="247"/>
      <c r="S2004" s="247"/>
      <c r="T2004" s="247"/>
      <c r="U2004" s="247"/>
      <c r="V2004" s="247"/>
      <c r="W2004" s="247"/>
      <c r="X2004" s="290"/>
      <c r="Y2004" s="290"/>
    </row>
    <row r="2005" spans="1:25" ht="14.25">
      <c r="A2005" s="299"/>
      <c r="B2005" s="225"/>
      <c r="C2005" s="224"/>
      <c r="D2005" s="224"/>
      <c r="E2005" s="225"/>
      <c r="F2005" s="225"/>
      <c r="G2005" s="247"/>
      <c r="H2005" s="246"/>
      <c r="I2005" s="246"/>
      <c r="J2005" s="247"/>
      <c r="K2005" s="247"/>
      <c r="L2005" s="247"/>
      <c r="M2005" s="247"/>
      <c r="N2005" s="247"/>
      <c r="O2005" s="247"/>
      <c r="P2005" s="247"/>
      <c r="Q2005" s="247"/>
      <c r="R2005" s="247"/>
      <c r="S2005" s="247"/>
      <c r="T2005" s="247"/>
      <c r="U2005" s="247"/>
      <c r="V2005" s="247"/>
      <c r="W2005" s="247"/>
      <c r="X2005" s="290"/>
      <c r="Y2005" s="290"/>
    </row>
    <row r="2006" spans="1:25" ht="14.25">
      <c r="A2006" s="299"/>
      <c r="B2006" s="225"/>
      <c r="C2006" s="224"/>
      <c r="D2006" s="224"/>
      <c r="E2006" s="225"/>
      <c r="F2006" s="225"/>
      <c r="G2006" s="247"/>
      <c r="H2006" s="246"/>
      <c r="I2006" s="246"/>
      <c r="J2006" s="247"/>
      <c r="K2006" s="247"/>
      <c r="L2006" s="247"/>
      <c r="M2006" s="247"/>
      <c r="N2006" s="247"/>
      <c r="O2006" s="247"/>
      <c r="P2006" s="247"/>
      <c r="Q2006" s="247"/>
      <c r="R2006" s="247"/>
      <c r="S2006" s="247"/>
      <c r="T2006" s="247"/>
      <c r="U2006" s="247"/>
      <c r="V2006" s="247"/>
      <c r="W2006" s="247"/>
      <c r="X2006" s="290"/>
      <c r="Y2006" s="290"/>
    </row>
    <row r="2007" spans="1:25" ht="14.25">
      <c r="A2007" s="299"/>
      <c r="B2007" s="225"/>
      <c r="C2007" s="224"/>
      <c r="D2007" s="224"/>
      <c r="E2007" s="225"/>
      <c r="F2007" s="225"/>
      <c r="G2007" s="247"/>
      <c r="H2007" s="246"/>
      <c r="I2007" s="246"/>
      <c r="J2007" s="247"/>
      <c r="K2007" s="247"/>
      <c r="L2007" s="247"/>
      <c r="M2007" s="247"/>
      <c r="N2007" s="247"/>
      <c r="O2007" s="247"/>
      <c r="P2007" s="247"/>
      <c r="Q2007" s="247"/>
      <c r="R2007" s="247"/>
      <c r="S2007" s="247"/>
      <c r="T2007" s="247"/>
      <c r="U2007" s="247"/>
      <c r="V2007" s="247"/>
      <c r="W2007" s="247"/>
      <c r="X2007" s="290"/>
      <c r="Y2007" s="290"/>
    </row>
    <row r="2008" spans="1:25" ht="14.25">
      <c r="A2008" s="299"/>
      <c r="B2008" s="225"/>
      <c r="C2008" s="224"/>
      <c r="D2008" s="224"/>
      <c r="E2008" s="225"/>
      <c r="F2008" s="225"/>
      <c r="G2008" s="247"/>
      <c r="H2008" s="246"/>
      <c r="I2008" s="246"/>
      <c r="J2008" s="247"/>
      <c r="K2008" s="247"/>
      <c r="L2008" s="247"/>
      <c r="M2008" s="247"/>
      <c r="N2008" s="247"/>
      <c r="O2008" s="247"/>
      <c r="P2008" s="247"/>
      <c r="Q2008" s="247"/>
      <c r="R2008" s="247"/>
      <c r="S2008" s="247"/>
      <c r="T2008" s="247"/>
      <c r="U2008" s="247"/>
      <c r="V2008" s="247"/>
      <c r="W2008" s="247"/>
      <c r="X2008" s="290"/>
      <c r="Y2008" s="290"/>
    </row>
    <row r="2009" spans="1:25" ht="14.25">
      <c r="A2009" s="299"/>
      <c r="B2009" s="225"/>
      <c r="C2009" s="224"/>
      <c r="D2009" s="224"/>
      <c r="E2009" s="225"/>
      <c r="F2009" s="225"/>
      <c r="G2009" s="247"/>
      <c r="H2009" s="246"/>
      <c r="I2009" s="246"/>
      <c r="J2009" s="247"/>
      <c r="K2009" s="247"/>
      <c r="L2009" s="247"/>
      <c r="M2009" s="247"/>
      <c r="N2009" s="247"/>
      <c r="O2009" s="247"/>
      <c r="P2009" s="247"/>
      <c r="Q2009" s="247"/>
      <c r="R2009" s="247"/>
      <c r="S2009" s="247"/>
      <c r="T2009" s="247"/>
      <c r="U2009" s="247"/>
      <c r="V2009" s="247"/>
      <c r="W2009" s="247"/>
      <c r="X2009" s="290"/>
      <c r="Y2009" s="290"/>
    </row>
    <row r="2010" spans="1:25" ht="14.25">
      <c r="A2010" s="299"/>
      <c r="B2010" s="225"/>
      <c r="C2010" s="224"/>
      <c r="D2010" s="224"/>
      <c r="E2010" s="225"/>
      <c r="F2010" s="225"/>
      <c r="G2010" s="247"/>
      <c r="H2010" s="246"/>
      <c r="I2010" s="246"/>
      <c r="J2010" s="247"/>
      <c r="K2010" s="247"/>
      <c r="L2010" s="247"/>
      <c r="M2010" s="247"/>
      <c r="N2010" s="247"/>
      <c r="O2010" s="247"/>
      <c r="P2010" s="247"/>
      <c r="Q2010" s="247"/>
      <c r="R2010" s="247"/>
      <c r="S2010" s="247"/>
      <c r="T2010" s="247"/>
      <c r="U2010" s="247"/>
      <c r="V2010" s="247"/>
      <c r="W2010" s="247"/>
      <c r="X2010" s="290"/>
      <c r="Y2010" s="290"/>
    </row>
    <row r="2011" spans="1:25" ht="14.25">
      <c r="A2011" s="299"/>
      <c r="B2011" s="225"/>
      <c r="C2011" s="224"/>
      <c r="D2011" s="224"/>
      <c r="E2011" s="225"/>
      <c r="F2011" s="225"/>
      <c r="G2011" s="247"/>
      <c r="H2011" s="246"/>
      <c r="I2011" s="246"/>
      <c r="J2011" s="247"/>
      <c r="K2011" s="247"/>
      <c r="L2011" s="247"/>
      <c r="M2011" s="247"/>
      <c r="N2011" s="247"/>
      <c r="O2011" s="247"/>
      <c r="P2011" s="247"/>
      <c r="Q2011" s="247"/>
      <c r="R2011" s="247"/>
      <c r="S2011" s="247"/>
      <c r="T2011" s="247"/>
      <c r="U2011" s="247"/>
      <c r="V2011" s="247"/>
      <c r="W2011" s="247"/>
      <c r="X2011" s="290"/>
      <c r="Y2011" s="290"/>
    </row>
    <row r="2012" spans="1:25" ht="14.25">
      <c r="A2012" s="299"/>
      <c r="B2012" s="225"/>
      <c r="C2012" s="224"/>
      <c r="D2012" s="224"/>
      <c r="E2012" s="225"/>
      <c r="F2012" s="225"/>
      <c r="G2012" s="247"/>
      <c r="H2012" s="246"/>
      <c r="I2012" s="246"/>
      <c r="J2012" s="247"/>
      <c r="K2012" s="247"/>
      <c r="L2012" s="247"/>
      <c r="M2012" s="247"/>
      <c r="N2012" s="247"/>
      <c r="O2012" s="247"/>
      <c r="P2012" s="247"/>
      <c r="Q2012" s="247"/>
      <c r="R2012" s="247"/>
      <c r="S2012" s="247"/>
      <c r="T2012" s="247"/>
      <c r="U2012" s="247"/>
      <c r="V2012" s="247"/>
      <c r="W2012" s="247"/>
      <c r="X2012" s="290"/>
      <c r="Y2012" s="290"/>
    </row>
    <row r="2013" spans="1:25" ht="14.25">
      <c r="A2013" s="299"/>
      <c r="B2013" s="225"/>
      <c r="C2013" s="224"/>
      <c r="D2013" s="224"/>
      <c r="E2013" s="225"/>
      <c r="F2013" s="225"/>
      <c r="G2013" s="247"/>
      <c r="H2013" s="246"/>
      <c r="I2013" s="246"/>
      <c r="J2013" s="247"/>
      <c r="K2013" s="247"/>
      <c r="L2013" s="247"/>
      <c r="M2013" s="247"/>
      <c r="N2013" s="247"/>
      <c r="O2013" s="247"/>
      <c r="P2013" s="247"/>
      <c r="Q2013" s="247"/>
      <c r="R2013" s="247"/>
      <c r="S2013" s="247"/>
      <c r="T2013" s="247"/>
      <c r="U2013" s="247"/>
      <c r="V2013" s="247"/>
      <c r="W2013" s="247"/>
      <c r="X2013" s="290"/>
      <c r="Y2013" s="290"/>
    </row>
    <row r="2014" spans="1:25" ht="14.25">
      <c r="A2014" s="299"/>
      <c r="B2014" s="225"/>
      <c r="C2014" s="224"/>
      <c r="D2014" s="224"/>
      <c r="E2014" s="225"/>
      <c r="F2014" s="225"/>
      <c r="G2014" s="247"/>
      <c r="H2014" s="246"/>
      <c r="I2014" s="246"/>
      <c r="J2014" s="247"/>
      <c r="K2014" s="247"/>
      <c r="L2014" s="247"/>
      <c r="M2014" s="247"/>
      <c r="N2014" s="247"/>
      <c r="O2014" s="247"/>
      <c r="P2014" s="247"/>
      <c r="Q2014" s="247"/>
      <c r="R2014" s="247"/>
      <c r="S2014" s="247"/>
      <c r="T2014" s="247"/>
      <c r="U2014" s="247"/>
      <c r="V2014" s="247"/>
      <c r="W2014" s="247"/>
      <c r="X2014" s="290"/>
      <c r="Y2014" s="290"/>
    </row>
    <row r="2015" spans="1:25" ht="14.25">
      <c r="A2015" s="299"/>
      <c r="B2015" s="225"/>
      <c r="C2015" s="224"/>
      <c r="D2015" s="224"/>
      <c r="E2015" s="225"/>
      <c r="F2015" s="225"/>
      <c r="G2015" s="247"/>
      <c r="H2015" s="246"/>
      <c r="I2015" s="246"/>
      <c r="J2015" s="247"/>
      <c r="K2015" s="247"/>
      <c r="L2015" s="247"/>
      <c r="M2015" s="247"/>
      <c r="N2015" s="247"/>
      <c r="O2015" s="247"/>
      <c r="P2015" s="247"/>
      <c r="Q2015" s="247"/>
      <c r="R2015" s="247"/>
      <c r="S2015" s="247"/>
      <c r="T2015" s="247"/>
      <c r="U2015" s="247"/>
      <c r="V2015" s="247"/>
      <c r="W2015" s="247"/>
      <c r="X2015" s="290"/>
      <c r="Y2015" s="290"/>
    </row>
    <row r="2016" spans="1:25" ht="14.25">
      <c r="A2016" s="299"/>
      <c r="B2016" s="225"/>
      <c r="C2016" s="224"/>
      <c r="D2016" s="224"/>
      <c r="E2016" s="225"/>
      <c r="F2016" s="225"/>
      <c r="G2016" s="247"/>
      <c r="H2016" s="246"/>
      <c r="I2016" s="246"/>
      <c r="J2016" s="247"/>
      <c r="K2016" s="247"/>
      <c r="L2016" s="247"/>
      <c r="M2016" s="247"/>
      <c r="N2016" s="247"/>
      <c r="O2016" s="247"/>
      <c r="P2016" s="247"/>
      <c r="Q2016" s="247"/>
      <c r="R2016" s="247"/>
      <c r="S2016" s="247"/>
      <c r="T2016" s="247"/>
      <c r="U2016" s="247"/>
      <c r="V2016" s="247"/>
      <c r="W2016" s="247"/>
      <c r="X2016" s="290"/>
      <c r="Y2016" s="290"/>
    </row>
    <row r="2017" spans="1:25" ht="14.25">
      <c r="A2017" s="299"/>
      <c r="B2017" s="225"/>
      <c r="C2017" s="224"/>
      <c r="D2017" s="224"/>
      <c r="E2017" s="225"/>
      <c r="F2017" s="225"/>
      <c r="G2017" s="247"/>
      <c r="H2017" s="246"/>
      <c r="I2017" s="246"/>
      <c r="J2017" s="247"/>
      <c r="K2017" s="247"/>
      <c r="L2017" s="247"/>
      <c r="M2017" s="247"/>
      <c r="N2017" s="247"/>
      <c r="O2017" s="247"/>
      <c r="P2017" s="247"/>
      <c r="Q2017" s="247"/>
      <c r="R2017" s="247"/>
      <c r="S2017" s="247"/>
      <c r="T2017" s="247"/>
      <c r="U2017" s="247"/>
      <c r="V2017" s="247"/>
      <c r="W2017" s="247"/>
      <c r="X2017" s="290"/>
      <c r="Y2017" s="290"/>
    </row>
    <row r="2018" spans="1:25" ht="14.25">
      <c r="A2018" s="299"/>
      <c r="B2018" s="225"/>
      <c r="C2018" s="224"/>
      <c r="D2018" s="224"/>
      <c r="E2018" s="225"/>
      <c r="F2018" s="225"/>
      <c r="G2018" s="247"/>
      <c r="H2018" s="246"/>
      <c r="I2018" s="246"/>
      <c r="J2018" s="247"/>
      <c r="K2018" s="247"/>
      <c r="L2018" s="247"/>
      <c r="M2018" s="247"/>
      <c r="N2018" s="247"/>
      <c r="O2018" s="247"/>
      <c r="P2018" s="247"/>
      <c r="Q2018" s="247"/>
      <c r="R2018" s="247"/>
      <c r="S2018" s="247"/>
      <c r="T2018" s="247"/>
      <c r="U2018" s="247"/>
      <c r="V2018" s="247"/>
      <c r="W2018" s="247"/>
      <c r="X2018" s="290"/>
      <c r="Y2018" s="290"/>
    </row>
    <row r="2019" spans="1:25" ht="14.25">
      <c r="A2019" s="299"/>
      <c r="B2019" s="225"/>
      <c r="C2019" s="224"/>
      <c r="D2019" s="224"/>
      <c r="E2019" s="225"/>
      <c r="F2019" s="225"/>
      <c r="G2019" s="247"/>
      <c r="H2019" s="246"/>
      <c r="I2019" s="246"/>
      <c r="J2019" s="247"/>
      <c r="K2019" s="247"/>
      <c r="L2019" s="247"/>
      <c r="M2019" s="247"/>
      <c r="N2019" s="247"/>
      <c r="O2019" s="247"/>
      <c r="P2019" s="247"/>
      <c r="Q2019" s="247"/>
      <c r="R2019" s="247"/>
      <c r="S2019" s="247"/>
      <c r="T2019" s="247"/>
      <c r="U2019" s="247"/>
      <c r="V2019" s="247"/>
      <c r="W2019" s="247"/>
      <c r="X2019" s="290"/>
      <c r="Y2019" s="290"/>
    </row>
    <row r="2020" spans="1:25" ht="14.25">
      <c r="A2020" s="299"/>
      <c r="B2020" s="225"/>
      <c r="C2020" s="224"/>
      <c r="D2020" s="224"/>
      <c r="E2020" s="225"/>
      <c r="F2020" s="225"/>
      <c r="G2020" s="247"/>
      <c r="H2020" s="246"/>
      <c r="I2020" s="246"/>
      <c r="J2020" s="247"/>
      <c r="K2020" s="247"/>
      <c r="L2020" s="247"/>
      <c r="M2020" s="247"/>
      <c r="N2020" s="247"/>
      <c r="O2020" s="247"/>
      <c r="P2020" s="247"/>
      <c r="Q2020" s="247"/>
      <c r="R2020" s="247"/>
      <c r="S2020" s="247"/>
      <c r="T2020" s="247"/>
      <c r="U2020" s="247"/>
      <c r="V2020" s="247"/>
      <c r="W2020" s="247"/>
      <c r="X2020" s="290"/>
      <c r="Y2020" s="290"/>
    </row>
    <row r="2021" spans="1:25" ht="14.25">
      <c r="A2021" s="299"/>
      <c r="B2021" s="225"/>
      <c r="C2021" s="224"/>
      <c r="D2021" s="224"/>
      <c r="E2021" s="225"/>
      <c r="F2021" s="225"/>
      <c r="G2021" s="247"/>
      <c r="H2021" s="246"/>
      <c r="I2021" s="246"/>
      <c r="J2021" s="247"/>
      <c r="K2021" s="247"/>
      <c r="L2021" s="247"/>
      <c r="M2021" s="247"/>
      <c r="N2021" s="247"/>
      <c r="O2021" s="247"/>
      <c r="P2021" s="247"/>
      <c r="Q2021" s="247"/>
      <c r="R2021" s="247"/>
      <c r="S2021" s="247"/>
      <c r="T2021" s="247"/>
      <c r="U2021" s="247"/>
      <c r="V2021" s="247"/>
      <c r="W2021" s="247"/>
      <c r="X2021" s="290"/>
      <c r="Y2021" s="290"/>
    </row>
    <row r="2022" spans="1:25" ht="14.25">
      <c r="A2022" s="299"/>
      <c r="B2022" s="225"/>
      <c r="C2022" s="224"/>
      <c r="D2022" s="224"/>
      <c r="E2022" s="225"/>
      <c r="F2022" s="225"/>
      <c r="G2022" s="247"/>
      <c r="H2022" s="246"/>
      <c r="I2022" s="246"/>
      <c r="J2022" s="247"/>
      <c r="K2022" s="247"/>
      <c r="L2022" s="247"/>
      <c r="M2022" s="247"/>
      <c r="N2022" s="247"/>
      <c r="O2022" s="247"/>
      <c r="P2022" s="247"/>
      <c r="Q2022" s="247"/>
      <c r="R2022" s="247"/>
      <c r="S2022" s="247"/>
      <c r="T2022" s="247"/>
      <c r="U2022" s="247"/>
      <c r="V2022" s="247"/>
      <c r="W2022" s="247"/>
      <c r="X2022" s="290"/>
      <c r="Y2022" s="290"/>
    </row>
    <row r="2023" spans="1:25" ht="14.25">
      <c r="A2023" s="299"/>
      <c r="B2023" s="225"/>
      <c r="C2023" s="224"/>
      <c r="D2023" s="224"/>
      <c r="E2023" s="225"/>
      <c r="F2023" s="225"/>
      <c r="G2023" s="247"/>
      <c r="H2023" s="246"/>
      <c r="I2023" s="246"/>
      <c r="J2023" s="247"/>
      <c r="K2023" s="247"/>
      <c r="L2023" s="247"/>
      <c r="M2023" s="247"/>
      <c r="N2023" s="247"/>
      <c r="O2023" s="247"/>
      <c r="P2023" s="247"/>
      <c r="Q2023" s="247"/>
      <c r="R2023" s="247"/>
      <c r="S2023" s="247"/>
      <c r="T2023" s="247"/>
      <c r="U2023" s="247"/>
      <c r="V2023" s="247"/>
      <c r="W2023" s="247"/>
      <c r="X2023" s="290"/>
      <c r="Y2023" s="290"/>
    </row>
    <row r="2024" spans="1:25" ht="14.25">
      <c r="A2024" s="299"/>
      <c r="B2024" s="225"/>
      <c r="C2024" s="224"/>
      <c r="D2024" s="224"/>
      <c r="E2024" s="225"/>
      <c r="F2024" s="225"/>
      <c r="G2024" s="247"/>
      <c r="H2024" s="246"/>
      <c r="I2024" s="246"/>
      <c r="J2024" s="247"/>
      <c r="K2024" s="247"/>
      <c r="L2024" s="247"/>
      <c r="M2024" s="247"/>
      <c r="N2024" s="247"/>
      <c r="O2024" s="247"/>
      <c r="P2024" s="247"/>
      <c r="Q2024" s="247"/>
      <c r="R2024" s="247"/>
      <c r="S2024" s="247"/>
      <c r="T2024" s="247"/>
      <c r="U2024" s="247"/>
      <c r="V2024" s="247"/>
      <c r="W2024" s="247"/>
      <c r="X2024" s="290"/>
      <c r="Y2024" s="290"/>
    </row>
    <row r="2025" spans="1:25" ht="14.25">
      <c r="A2025" s="299"/>
      <c r="B2025" s="225"/>
      <c r="C2025" s="224"/>
      <c r="D2025" s="224"/>
      <c r="E2025" s="225"/>
      <c r="F2025" s="225"/>
      <c r="G2025" s="247"/>
      <c r="H2025" s="246"/>
      <c r="I2025" s="246"/>
      <c r="J2025" s="247"/>
      <c r="K2025" s="247"/>
      <c r="L2025" s="247"/>
      <c r="M2025" s="247"/>
      <c r="N2025" s="247"/>
      <c r="O2025" s="247"/>
      <c r="P2025" s="247"/>
      <c r="Q2025" s="247"/>
      <c r="R2025" s="247"/>
      <c r="S2025" s="247"/>
      <c r="T2025" s="247"/>
      <c r="U2025" s="247"/>
      <c r="V2025" s="247"/>
      <c r="W2025" s="247"/>
      <c r="X2025" s="290"/>
      <c r="Y2025" s="290"/>
    </row>
    <row r="2026" spans="1:25" ht="14.25">
      <c r="A2026" s="299"/>
      <c r="B2026" s="225"/>
      <c r="C2026" s="224"/>
      <c r="D2026" s="224"/>
      <c r="E2026" s="225"/>
      <c r="F2026" s="225"/>
      <c r="G2026" s="247"/>
      <c r="H2026" s="246"/>
      <c r="I2026" s="246"/>
      <c r="J2026" s="247"/>
      <c r="K2026" s="247"/>
      <c r="L2026" s="247"/>
      <c r="M2026" s="247"/>
      <c r="N2026" s="247"/>
      <c r="O2026" s="247"/>
      <c r="P2026" s="247"/>
      <c r="Q2026" s="247"/>
      <c r="R2026" s="247"/>
      <c r="S2026" s="247"/>
      <c r="T2026" s="247"/>
      <c r="U2026" s="247"/>
      <c r="V2026" s="247"/>
      <c r="W2026" s="247"/>
      <c r="X2026" s="290"/>
      <c r="Y2026" s="290"/>
    </row>
    <row r="2027" spans="1:25" ht="14.25">
      <c r="A2027" s="299"/>
      <c r="B2027" s="225"/>
      <c r="C2027" s="224"/>
      <c r="D2027" s="224"/>
      <c r="E2027" s="225"/>
      <c r="F2027" s="225"/>
      <c r="G2027" s="247"/>
      <c r="H2027" s="246"/>
      <c r="I2027" s="246"/>
      <c r="J2027" s="247"/>
      <c r="K2027" s="247"/>
      <c r="L2027" s="247"/>
      <c r="M2027" s="247"/>
      <c r="N2027" s="247"/>
      <c r="O2027" s="247"/>
      <c r="P2027" s="247"/>
      <c r="Q2027" s="247"/>
      <c r="R2027" s="247"/>
      <c r="S2027" s="247"/>
      <c r="T2027" s="247"/>
      <c r="U2027" s="247"/>
      <c r="V2027" s="247"/>
      <c r="W2027" s="247"/>
      <c r="X2027" s="290"/>
      <c r="Y2027" s="290"/>
    </row>
    <row r="2028" spans="1:25" ht="14.25">
      <c r="A2028" s="299"/>
      <c r="B2028" s="225"/>
      <c r="C2028" s="224"/>
      <c r="D2028" s="224"/>
      <c r="E2028" s="225"/>
      <c r="F2028" s="225"/>
      <c r="G2028" s="247"/>
      <c r="H2028" s="246"/>
      <c r="I2028" s="246"/>
      <c r="J2028" s="247"/>
      <c r="K2028" s="247"/>
      <c r="L2028" s="247"/>
      <c r="M2028" s="247"/>
      <c r="N2028" s="247"/>
      <c r="O2028" s="247"/>
      <c r="P2028" s="247"/>
      <c r="Q2028" s="247"/>
      <c r="R2028" s="247"/>
      <c r="S2028" s="247"/>
      <c r="T2028" s="247"/>
      <c r="U2028" s="247"/>
      <c r="V2028" s="247"/>
      <c r="W2028" s="247"/>
      <c r="X2028" s="290"/>
      <c r="Y2028" s="290"/>
    </row>
    <row r="2029" spans="1:25" ht="14.25">
      <c r="A2029" s="299"/>
      <c r="B2029" s="225"/>
      <c r="C2029" s="224"/>
      <c r="D2029" s="224"/>
      <c r="E2029" s="225"/>
      <c r="F2029" s="225"/>
      <c r="G2029" s="247"/>
      <c r="H2029" s="246"/>
      <c r="I2029" s="246"/>
      <c r="J2029" s="247"/>
      <c r="K2029" s="247"/>
      <c r="L2029" s="247"/>
      <c r="M2029" s="247"/>
      <c r="N2029" s="247"/>
      <c r="O2029" s="247"/>
      <c r="P2029" s="247"/>
      <c r="Q2029" s="247"/>
      <c r="R2029" s="247"/>
      <c r="S2029" s="247"/>
      <c r="T2029" s="247"/>
      <c r="U2029" s="247"/>
      <c r="V2029" s="247"/>
      <c r="W2029" s="247"/>
      <c r="X2029" s="290"/>
      <c r="Y2029" s="290"/>
    </row>
    <row r="2030" spans="1:25" ht="14.25">
      <c r="A2030" s="299"/>
      <c r="B2030" s="225"/>
      <c r="C2030" s="224"/>
      <c r="D2030" s="224"/>
      <c r="E2030" s="225"/>
      <c r="F2030" s="225"/>
      <c r="G2030" s="247"/>
      <c r="H2030" s="246"/>
      <c r="I2030" s="246"/>
      <c r="J2030" s="247"/>
      <c r="K2030" s="247"/>
      <c r="L2030" s="247"/>
      <c r="M2030" s="247"/>
      <c r="N2030" s="247"/>
      <c r="O2030" s="247"/>
      <c r="P2030" s="247"/>
      <c r="Q2030" s="247"/>
      <c r="R2030" s="247"/>
      <c r="S2030" s="247"/>
      <c r="T2030" s="247"/>
      <c r="U2030" s="247"/>
      <c r="V2030" s="247"/>
      <c r="W2030" s="247"/>
      <c r="X2030" s="290"/>
      <c r="Y2030" s="290"/>
    </row>
    <row r="2031" spans="1:25" ht="14.25">
      <c r="A2031" s="299"/>
      <c r="B2031" s="225"/>
      <c r="C2031" s="225"/>
      <c r="D2031" s="225"/>
      <c r="E2031" s="225"/>
      <c r="F2031" s="225"/>
      <c r="G2031" s="247"/>
      <c r="H2031" s="246"/>
      <c r="I2031" s="246"/>
      <c r="J2031" s="247"/>
      <c r="K2031" s="247"/>
      <c r="L2031" s="247"/>
      <c r="M2031" s="247"/>
      <c r="N2031" s="247"/>
      <c r="O2031" s="247"/>
      <c r="P2031" s="247"/>
      <c r="Q2031" s="247"/>
      <c r="R2031" s="247"/>
      <c r="S2031" s="247"/>
      <c r="T2031" s="247"/>
      <c r="U2031" s="247"/>
      <c r="V2031" s="247"/>
      <c r="W2031" s="247"/>
      <c r="X2031" s="290"/>
      <c r="Y2031" s="290"/>
    </row>
    <row r="2032" spans="1:25" ht="14.25">
      <c r="A2032" s="299"/>
      <c r="B2032" s="225"/>
      <c r="C2032" s="225"/>
      <c r="D2032" s="225"/>
      <c r="E2032" s="225"/>
      <c r="F2032" s="225"/>
      <c r="G2032" s="247"/>
      <c r="H2032" s="246"/>
      <c r="I2032" s="246"/>
      <c r="J2032" s="247"/>
      <c r="K2032" s="247"/>
      <c r="L2032" s="247"/>
      <c r="M2032" s="247"/>
      <c r="N2032" s="247"/>
      <c r="O2032" s="247"/>
      <c r="P2032" s="247"/>
      <c r="Q2032" s="247"/>
      <c r="R2032" s="247"/>
      <c r="S2032" s="247"/>
      <c r="T2032" s="247"/>
      <c r="U2032" s="247"/>
      <c r="V2032" s="247"/>
      <c r="W2032" s="247"/>
      <c r="X2032" s="290"/>
      <c r="Y2032" s="290"/>
    </row>
    <row r="2033" spans="1:25" ht="14.25">
      <c r="A2033" s="299"/>
      <c r="B2033" s="225"/>
      <c r="C2033" s="225"/>
      <c r="D2033" s="225"/>
      <c r="E2033" s="225"/>
      <c r="F2033" s="225"/>
      <c r="G2033" s="247"/>
      <c r="H2033" s="246"/>
      <c r="I2033" s="246"/>
      <c r="J2033" s="247"/>
      <c r="K2033" s="247"/>
      <c r="L2033" s="247"/>
      <c r="M2033" s="247"/>
      <c r="N2033" s="247"/>
      <c r="O2033" s="247"/>
      <c r="P2033" s="247"/>
      <c r="Q2033" s="247"/>
      <c r="R2033" s="247"/>
      <c r="S2033" s="247"/>
      <c r="T2033" s="247"/>
      <c r="U2033" s="247"/>
      <c r="V2033" s="247"/>
      <c r="W2033" s="247"/>
      <c r="X2033" s="290"/>
      <c r="Y2033" s="290"/>
    </row>
    <row r="2034" spans="1:25" ht="14.25">
      <c r="A2034" s="299"/>
      <c r="B2034" s="225"/>
      <c r="C2034" s="225"/>
      <c r="D2034" s="225"/>
      <c r="E2034" s="225"/>
      <c r="F2034" s="225"/>
      <c r="G2034" s="247"/>
      <c r="H2034" s="246"/>
      <c r="I2034" s="246"/>
      <c r="J2034" s="247"/>
      <c r="K2034" s="247"/>
      <c r="L2034" s="247"/>
      <c r="M2034" s="247"/>
      <c r="N2034" s="247"/>
      <c r="O2034" s="247"/>
      <c r="P2034" s="247"/>
      <c r="Q2034" s="247"/>
      <c r="R2034" s="247"/>
      <c r="S2034" s="247"/>
      <c r="T2034" s="247"/>
      <c r="U2034" s="247"/>
      <c r="V2034" s="247"/>
      <c r="W2034" s="247"/>
      <c r="X2034" s="290"/>
      <c r="Y2034" s="290"/>
    </row>
    <row r="2035" spans="1:25" ht="14.25">
      <c r="A2035" s="299"/>
      <c r="B2035" s="225"/>
      <c r="C2035" s="225"/>
      <c r="D2035" s="225"/>
      <c r="E2035" s="225"/>
      <c r="F2035" s="225"/>
      <c r="G2035" s="247"/>
      <c r="H2035" s="246"/>
      <c r="I2035" s="246"/>
      <c r="J2035" s="247"/>
      <c r="K2035" s="247"/>
      <c r="L2035" s="247"/>
      <c r="M2035" s="247"/>
      <c r="N2035" s="247"/>
      <c r="O2035" s="247"/>
      <c r="P2035" s="247"/>
      <c r="Q2035" s="247"/>
      <c r="R2035" s="247"/>
      <c r="S2035" s="247"/>
      <c r="T2035" s="247"/>
      <c r="U2035" s="247"/>
      <c r="V2035" s="247"/>
      <c r="W2035" s="247"/>
      <c r="X2035" s="290"/>
      <c r="Y2035" s="290"/>
    </row>
    <row r="2036" spans="1:25" ht="14.25">
      <c r="A2036" s="299"/>
      <c r="B2036" s="225"/>
      <c r="C2036" s="225"/>
      <c r="D2036" s="225"/>
      <c r="E2036" s="225"/>
      <c r="F2036" s="225"/>
      <c r="G2036" s="247"/>
      <c r="H2036" s="246"/>
      <c r="I2036" s="246"/>
      <c r="J2036" s="247"/>
      <c r="K2036" s="247"/>
      <c r="L2036" s="247"/>
      <c r="M2036" s="247"/>
      <c r="N2036" s="247"/>
      <c r="O2036" s="247"/>
      <c r="P2036" s="247"/>
      <c r="Q2036" s="247"/>
      <c r="R2036" s="247"/>
      <c r="S2036" s="247"/>
      <c r="T2036" s="247"/>
      <c r="U2036" s="247"/>
      <c r="V2036" s="247"/>
      <c r="W2036" s="247"/>
      <c r="X2036" s="290"/>
      <c r="Y2036" s="290"/>
    </row>
    <row r="2037" spans="1:25" ht="14.25">
      <c r="A2037" s="299"/>
      <c r="B2037" s="225"/>
      <c r="C2037" s="225"/>
      <c r="D2037" s="225"/>
      <c r="E2037" s="225"/>
      <c r="F2037" s="225"/>
      <c r="G2037" s="247"/>
      <c r="H2037" s="246"/>
      <c r="I2037" s="246"/>
      <c r="J2037" s="247"/>
      <c r="K2037" s="247"/>
      <c r="L2037" s="247"/>
      <c r="M2037" s="247"/>
      <c r="N2037" s="247"/>
      <c r="O2037" s="247"/>
      <c r="P2037" s="247"/>
      <c r="Q2037" s="247"/>
      <c r="R2037" s="247"/>
      <c r="S2037" s="247"/>
      <c r="T2037" s="247"/>
      <c r="U2037" s="247"/>
      <c r="V2037" s="247"/>
      <c r="W2037" s="247"/>
      <c r="X2037" s="290"/>
      <c r="Y2037" s="290"/>
    </row>
    <row r="2038" spans="1:25" ht="14.25">
      <c r="A2038" s="299"/>
      <c r="B2038" s="225"/>
      <c r="C2038" s="225"/>
      <c r="D2038" s="225"/>
      <c r="E2038" s="225"/>
      <c r="F2038" s="225"/>
      <c r="G2038" s="247"/>
      <c r="H2038" s="246"/>
      <c r="I2038" s="246"/>
      <c r="J2038" s="247"/>
      <c r="K2038" s="247"/>
      <c r="L2038" s="247"/>
      <c r="M2038" s="247"/>
      <c r="N2038" s="247"/>
      <c r="O2038" s="247"/>
      <c r="P2038" s="247"/>
      <c r="Q2038" s="247"/>
      <c r="R2038" s="247"/>
      <c r="S2038" s="247"/>
      <c r="T2038" s="247"/>
      <c r="U2038" s="247"/>
      <c r="V2038" s="247"/>
      <c r="W2038" s="247"/>
      <c r="X2038" s="290"/>
      <c r="Y2038" s="290"/>
    </row>
    <row r="2039" spans="1:25" ht="14.25">
      <c r="A2039" s="299"/>
      <c r="B2039" s="225"/>
      <c r="C2039" s="225"/>
      <c r="D2039" s="225"/>
      <c r="E2039" s="225"/>
      <c r="F2039" s="225"/>
      <c r="G2039" s="247"/>
      <c r="H2039" s="246"/>
      <c r="I2039" s="246"/>
      <c r="J2039" s="247"/>
      <c r="K2039" s="247"/>
      <c r="L2039" s="247"/>
      <c r="M2039" s="247"/>
      <c r="N2039" s="247"/>
      <c r="O2039" s="247"/>
      <c r="P2039" s="247"/>
      <c r="Q2039" s="247"/>
      <c r="R2039" s="247"/>
      <c r="S2039" s="247"/>
      <c r="T2039" s="247"/>
      <c r="U2039" s="247"/>
      <c r="V2039" s="247"/>
      <c r="W2039" s="247"/>
      <c r="X2039" s="290"/>
      <c r="Y2039" s="290"/>
    </row>
    <row r="2040" spans="1:25" ht="14.25">
      <c r="A2040" s="299"/>
      <c r="B2040" s="225"/>
      <c r="C2040" s="225"/>
      <c r="D2040" s="225"/>
      <c r="E2040" s="225"/>
      <c r="F2040" s="225"/>
      <c r="G2040" s="247"/>
      <c r="H2040" s="246"/>
      <c r="I2040" s="246"/>
      <c r="J2040" s="247"/>
      <c r="K2040" s="247"/>
      <c r="L2040" s="247"/>
      <c r="M2040" s="247"/>
      <c r="N2040" s="247"/>
      <c r="O2040" s="247"/>
      <c r="P2040" s="247"/>
      <c r="Q2040" s="247"/>
      <c r="R2040" s="247"/>
      <c r="S2040" s="247"/>
      <c r="T2040" s="247"/>
      <c r="U2040" s="247"/>
      <c r="V2040" s="247"/>
      <c r="W2040" s="247"/>
      <c r="X2040" s="290"/>
      <c r="Y2040" s="290"/>
    </row>
    <row r="2041" spans="1:25" ht="14.25">
      <c r="A2041" s="299"/>
      <c r="B2041" s="225"/>
      <c r="C2041" s="225"/>
      <c r="D2041" s="225"/>
      <c r="E2041" s="225"/>
      <c r="F2041" s="225"/>
      <c r="G2041" s="247"/>
      <c r="H2041" s="246"/>
      <c r="I2041" s="246"/>
      <c r="J2041" s="247"/>
      <c r="K2041" s="247"/>
      <c r="L2041" s="247"/>
      <c r="M2041" s="247"/>
      <c r="N2041" s="247"/>
      <c r="O2041" s="247"/>
      <c r="P2041" s="247"/>
      <c r="Q2041" s="247"/>
      <c r="R2041" s="247"/>
      <c r="S2041" s="247"/>
      <c r="T2041" s="247"/>
      <c r="U2041" s="247"/>
      <c r="V2041" s="247"/>
      <c r="W2041" s="247"/>
      <c r="X2041" s="290"/>
      <c r="Y2041" s="290"/>
    </row>
    <row r="2042" spans="1:25" ht="14.25">
      <c r="A2042" s="299"/>
      <c r="B2042" s="225"/>
      <c r="C2042" s="225"/>
      <c r="D2042" s="225"/>
      <c r="E2042" s="225"/>
      <c r="F2042" s="225"/>
      <c r="G2042" s="247"/>
      <c r="H2042" s="246"/>
      <c r="I2042" s="246"/>
      <c r="J2042" s="247"/>
      <c r="K2042" s="247"/>
      <c r="L2042" s="247"/>
      <c r="M2042" s="247"/>
      <c r="N2042" s="247"/>
      <c r="O2042" s="247"/>
      <c r="P2042" s="247"/>
      <c r="Q2042" s="247"/>
      <c r="R2042" s="247"/>
      <c r="S2042" s="247"/>
      <c r="T2042" s="247"/>
      <c r="U2042" s="247"/>
      <c r="V2042" s="247"/>
      <c r="W2042" s="247"/>
      <c r="X2042" s="290"/>
      <c r="Y2042" s="290"/>
    </row>
    <row r="2043" spans="1:25" ht="14.25">
      <c r="A2043" s="299"/>
      <c r="B2043" s="225"/>
      <c r="C2043" s="225"/>
      <c r="D2043" s="225"/>
      <c r="E2043" s="225"/>
      <c r="F2043" s="225"/>
      <c r="G2043" s="247"/>
      <c r="H2043" s="246"/>
      <c r="I2043" s="246"/>
      <c r="J2043" s="247"/>
      <c r="K2043" s="247"/>
      <c r="L2043" s="247"/>
      <c r="M2043" s="247"/>
      <c r="N2043" s="247"/>
      <c r="O2043" s="247"/>
      <c r="P2043" s="247"/>
      <c r="Q2043" s="247"/>
      <c r="R2043" s="247"/>
      <c r="S2043" s="247"/>
      <c r="T2043" s="247"/>
      <c r="U2043" s="247"/>
      <c r="V2043" s="247"/>
      <c r="W2043" s="247"/>
      <c r="X2043" s="290"/>
      <c r="Y2043" s="290"/>
    </row>
    <row r="2044" spans="1:25" ht="14.25">
      <c r="A2044" s="299"/>
      <c r="B2044" s="225"/>
      <c r="C2044" s="225"/>
      <c r="D2044" s="225"/>
      <c r="E2044" s="225"/>
      <c r="F2044" s="225"/>
      <c r="G2044" s="247"/>
      <c r="H2044" s="246"/>
      <c r="I2044" s="246"/>
      <c r="J2044" s="247"/>
      <c r="K2044" s="247"/>
      <c r="L2044" s="247"/>
      <c r="M2044" s="247"/>
      <c r="N2044" s="247"/>
      <c r="O2044" s="247"/>
      <c r="P2044" s="247"/>
      <c r="Q2044" s="247"/>
      <c r="R2044" s="247"/>
      <c r="S2044" s="247"/>
      <c r="T2044" s="247"/>
      <c r="U2044" s="247"/>
      <c r="V2044" s="247"/>
      <c r="W2044" s="247"/>
      <c r="X2044" s="290"/>
      <c r="Y2044" s="290"/>
    </row>
    <row r="2045" spans="1:25" ht="14.25">
      <c r="A2045" s="299"/>
      <c r="B2045" s="225"/>
      <c r="C2045" s="225"/>
      <c r="D2045" s="225"/>
      <c r="E2045" s="225"/>
      <c r="F2045" s="225"/>
      <c r="G2045" s="247"/>
      <c r="H2045" s="246"/>
      <c r="I2045" s="246"/>
      <c r="J2045" s="247"/>
      <c r="K2045" s="247"/>
      <c r="L2045" s="247"/>
      <c r="M2045" s="247"/>
      <c r="N2045" s="247"/>
      <c r="O2045" s="247"/>
      <c r="P2045" s="247"/>
      <c r="Q2045" s="247"/>
      <c r="R2045" s="247"/>
      <c r="S2045" s="247"/>
      <c r="T2045" s="247"/>
      <c r="U2045" s="247"/>
      <c r="V2045" s="247"/>
      <c r="W2045" s="247"/>
      <c r="X2045" s="290"/>
      <c r="Y2045" s="290"/>
    </row>
    <row r="2046" spans="1:25" ht="14.25">
      <c r="A2046" s="299"/>
      <c r="B2046" s="225"/>
      <c r="C2046" s="225"/>
      <c r="D2046" s="225"/>
      <c r="E2046" s="225"/>
      <c r="F2046" s="225"/>
      <c r="G2046" s="247"/>
      <c r="H2046" s="246"/>
      <c r="I2046" s="246"/>
      <c r="J2046" s="247"/>
      <c r="K2046" s="247"/>
      <c r="L2046" s="247"/>
      <c r="M2046" s="247"/>
      <c r="N2046" s="247"/>
      <c r="O2046" s="247"/>
      <c r="P2046" s="247"/>
      <c r="Q2046" s="247"/>
      <c r="R2046" s="247"/>
      <c r="S2046" s="247"/>
      <c r="T2046" s="247"/>
      <c r="U2046" s="247"/>
      <c r="V2046" s="247"/>
      <c r="W2046" s="247"/>
      <c r="X2046" s="290"/>
      <c r="Y2046" s="290"/>
    </row>
    <row r="2047" spans="1:25" ht="14.25">
      <c r="A2047" s="299"/>
      <c r="B2047" s="225"/>
      <c r="C2047" s="225"/>
      <c r="D2047" s="225"/>
      <c r="E2047" s="225"/>
      <c r="F2047" s="225"/>
      <c r="G2047" s="247"/>
      <c r="H2047" s="246"/>
      <c r="I2047" s="246"/>
      <c r="J2047" s="247"/>
      <c r="K2047" s="247"/>
      <c r="L2047" s="247"/>
      <c r="M2047" s="247"/>
      <c r="N2047" s="247"/>
      <c r="O2047" s="247"/>
      <c r="P2047" s="247"/>
      <c r="Q2047" s="247"/>
      <c r="R2047" s="247"/>
      <c r="S2047" s="247"/>
      <c r="T2047" s="247"/>
      <c r="U2047" s="247"/>
      <c r="V2047" s="247"/>
      <c r="W2047" s="247"/>
      <c r="X2047" s="290"/>
      <c r="Y2047" s="290"/>
    </row>
    <row r="2048" spans="1:25" ht="14.25">
      <c r="A2048" s="299"/>
      <c r="B2048" s="225"/>
      <c r="C2048" s="225"/>
      <c r="D2048" s="225"/>
      <c r="E2048" s="225"/>
      <c r="F2048" s="225"/>
      <c r="G2048" s="247"/>
      <c r="H2048" s="246"/>
      <c r="I2048" s="246"/>
      <c r="J2048" s="247"/>
      <c r="K2048" s="247"/>
      <c r="L2048" s="247"/>
      <c r="M2048" s="247"/>
      <c r="N2048" s="247"/>
      <c r="O2048" s="247"/>
      <c r="P2048" s="247"/>
      <c r="Q2048" s="247"/>
      <c r="R2048" s="247"/>
      <c r="S2048" s="247"/>
      <c r="T2048" s="247"/>
      <c r="U2048" s="247"/>
      <c r="V2048" s="247"/>
      <c r="W2048" s="247"/>
      <c r="X2048" s="290"/>
      <c r="Y2048" s="290"/>
    </row>
    <row r="2049" spans="1:25" ht="14.25">
      <c r="A2049" s="299"/>
      <c r="B2049" s="225"/>
      <c r="C2049" s="225"/>
      <c r="D2049" s="225"/>
      <c r="E2049" s="225"/>
      <c r="F2049" s="225"/>
      <c r="G2049" s="247"/>
      <c r="H2049" s="246"/>
      <c r="I2049" s="246"/>
      <c r="J2049" s="247"/>
      <c r="K2049" s="247"/>
      <c r="L2049" s="247"/>
      <c r="M2049" s="247"/>
      <c r="N2049" s="247"/>
      <c r="O2049" s="247"/>
      <c r="P2049" s="247"/>
      <c r="Q2049" s="247"/>
      <c r="R2049" s="247"/>
      <c r="S2049" s="247"/>
      <c r="T2049" s="247"/>
      <c r="U2049" s="247"/>
      <c r="V2049" s="247"/>
      <c r="W2049" s="247"/>
      <c r="X2049" s="290"/>
      <c r="Y2049" s="290"/>
    </row>
    <row r="2050" spans="1:25" ht="14.25">
      <c r="A2050" s="299"/>
      <c r="B2050" s="225"/>
      <c r="C2050" s="225"/>
      <c r="D2050" s="225"/>
      <c r="E2050" s="225"/>
      <c r="F2050" s="225"/>
      <c r="G2050" s="247"/>
      <c r="H2050" s="246"/>
      <c r="I2050" s="246"/>
      <c r="J2050" s="247"/>
      <c r="K2050" s="247"/>
      <c r="L2050" s="247"/>
      <c r="M2050" s="247"/>
      <c r="N2050" s="247"/>
      <c r="O2050" s="247"/>
      <c r="P2050" s="247"/>
      <c r="Q2050" s="247"/>
      <c r="R2050" s="247"/>
      <c r="S2050" s="247"/>
      <c r="T2050" s="247"/>
      <c r="U2050" s="247"/>
      <c r="V2050" s="247"/>
      <c r="W2050" s="247"/>
      <c r="X2050" s="290"/>
      <c r="Y2050" s="290"/>
    </row>
    <row r="2051" spans="1:25" ht="14.25">
      <c r="A2051" s="299"/>
      <c r="B2051" s="225"/>
      <c r="C2051" s="225"/>
      <c r="D2051" s="225"/>
      <c r="E2051" s="225"/>
      <c r="F2051" s="225"/>
      <c r="G2051" s="247"/>
      <c r="H2051" s="246"/>
      <c r="I2051" s="246"/>
      <c r="J2051" s="247"/>
      <c r="K2051" s="247"/>
      <c r="L2051" s="247"/>
      <c r="M2051" s="247"/>
      <c r="N2051" s="247"/>
      <c r="O2051" s="247"/>
      <c r="P2051" s="247"/>
      <c r="Q2051" s="247"/>
      <c r="R2051" s="247"/>
      <c r="S2051" s="247"/>
      <c r="T2051" s="247"/>
      <c r="U2051" s="247"/>
      <c r="V2051" s="247"/>
      <c r="W2051" s="247"/>
      <c r="X2051" s="290"/>
      <c r="Y2051" s="290"/>
    </row>
    <row r="2052" spans="1:25" ht="14.25">
      <c r="A2052" s="299"/>
      <c r="B2052" s="225"/>
      <c r="C2052" s="225"/>
      <c r="D2052" s="225"/>
      <c r="E2052" s="225"/>
      <c r="F2052" s="225"/>
      <c r="G2052" s="247"/>
      <c r="H2052" s="246"/>
      <c r="I2052" s="246"/>
      <c r="J2052" s="247"/>
      <c r="K2052" s="247"/>
      <c r="L2052" s="247"/>
      <c r="M2052" s="247"/>
      <c r="N2052" s="247"/>
      <c r="O2052" s="247"/>
      <c r="P2052" s="247"/>
      <c r="Q2052" s="247"/>
      <c r="R2052" s="247"/>
      <c r="S2052" s="247"/>
      <c r="T2052" s="247"/>
      <c r="U2052" s="247"/>
      <c r="V2052" s="247"/>
      <c r="W2052" s="247"/>
      <c r="X2052" s="290"/>
      <c r="Y2052" s="290"/>
    </row>
    <row r="2053" spans="1:25" ht="14.25">
      <c r="A2053" s="299"/>
      <c r="B2053" s="225"/>
      <c r="C2053" s="225"/>
      <c r="D2053" s="225"/>
      <c r="E2053" s="225"/>
      <c r="F2053" s="225"/>
      <c r="G2053" s="247"/>
      <c r="H2053" s="246"/>
      <c r="I2053" s="246"/>
      <c r="J2053" s="247"/>
      <c r="K2053" s="247"/>
      <c r="L2053" s="247"/>
      <c r="M2053" s="247"/>
      <c r="N2053" s="247"/>
      <c r="O2053" s="247"/>
      <c r="P2053" s="247"/>
      <c r="Q2053" s="247"/>
      <c r="R2053" s="247"/>
      <c r="S2053" s="247"/>
      <c r="T2053" s="247"/>
      <c r="U2053" s="247"/>
      <c r="V2053" s="247"/>
      <c r="W2053" s="247"/>
      <c r="X2053" s="290"/>
      <c r="Y2053" s="290"/>
    </row>
    <row r="2054" spans="1:25" ht="14.25">
      <c r="A2054" s="299"/>
      <c r="B2054" s="225"/>
      <c r="C2054" s="225"/>
      <c r="D2054" s="225"/>
      <c r="E2054" s="225"/>
      <c r="F2054" s="225"/>
      <c r="G2054" s="247"/>
      <c r="H2054" s="246"/>
      <c r="I2054" s="246"/>
      <c r="J2054" s="247"/>
      <c r="K2054" s="247"/>
      <c r="L2054" s="247"/>
      <c r="M2054" s="247"/>
      <c r="N2054" s="247"/>
      <c r="O2054" s="247"/>
      <c r="P2054" s="247"/>
      <c r="Q2054" s="247"/>
      <c r="R2054" s="247"/>
      <c r="S2054" s="247"/>
      <c r="T2054" s="247"/>
      <c r="U2054" s="247"/>
      <c r="V2054" s="247"/>
      <c r="W2054" s="247"/>
      <c r="X2054" s="290"/>
      <c r="Y2054" s="290"/>
    </row>
    <row r="2055" spans="1:25" ht="14.25">
      <c r="A2055" s="299"/>
      <c r="B2055" s="225"/>
      <c r="C2055" s="225"/>
      <c r="D2055" s="225"/>
      <c r="E2055" s="225"/>
      <c r="F2055" s="225"/>
      <c r="G2055" s="247"/>
      <c r="H2055" s="246"/>
      <c r="I2055" s="246"/>
      <c r="J2055" s="247"/>
      <c r="K2055" s="247"/>
      <c r="L2055" s="247"/>
      <c r="M2055" s="247"/>
      <c r="N2055" s="247"/>
      <c r="O2055" s="247"/>
      <c r="P2055" s="247"/>
      <c r="Q2055" s="247"/>
      <c r="R2055" s="247"/>
      <c r="S2055" s="247"/>
      <c r="T2055" s="247"/>
      <c r="U2055" s="247"/>
      <c r="V2055" s="247"/>
      <c r="W2055" s="247"/>
      <c r="X2055" s="290"/>
      <c r="Y2055" s="290"/>
    </row>
    <row r="2056" spans="1:25" ht="14.25">
      <c r="A2056" s="299"/>
      <c r="B2056" s="225"/>
      <c r="C2056" s="225"/>
      <c r="D2056" s="225"/>
      <c r="E2056" s="225"/>
      <c r="F2056" s="225"/>
      <c r="G2056" s="247"/>
      <c r="H2056" s="246"/>
      <c r="I2056" s="246"/>
      <c r="J2056" s="247"/>
      <c r="K2056" s="247"/>
      <c r="L2056" s="247"/>
      <c r="M2056" s="247"/>
      <c r="N2056" s="247"/>
      <c r="O2056" s="247"/>
      <c r="P2056" s="247"/>
      <c r="Q2056" s="247"/>
      <c r="R2056" s="247"/>
      <c r="S2056" s="247"/>
      <c r="T2056" s="247"/>
      <c r="U2056" s="247"/>
      <c r="V2056" s="247"/>
      <c r="W2056" s="247"/>
      <c r="X2056" s="290"/>
      <c r="Y2056" s="290"/>
    </row>
    <row r="2057" spans="1:25" ht="14.25">
      <c r="A2057" s="299"/>
      <c r="B2057" s="225"/>
      <c r="C2057" s="225"/>
      <c r="D2057" s="225"/>
      <c r="E2057" s="225"/>
      <c r="F2057" s="225"/>
      <c r="G2057" s="247"/>
      <c r="H2057" s="246"/>
      <c r="I2057" s="246"/>
      <c r="J2057" s="247"/>
      <c r="K2057" s="247"/>
      <c r="L2057" s="247"/>
      <c r="M2057" s="247"/>
      <c r="N2057" s="247"/>
      <c r="O2057" s="247"/>
      <c r="P2057" s="247"/>
      <c r="Q2057" s="247"/>
      <c r="R2057" s="247"/>
      <c r="S2057" s="247"/>
      <c r="T2057" s="247"/>
      <c r="U2057" s="247"/>
      <c r="V2057" s="247"/>
      <c r="W2057" s="247"/>
      <c r="X2057" s="290"/>
      <c r="Y2057" s="290"/>
    </row>
    <row r="2058" spans="1:25" ht="14.25">
      <c r="A2058" s="299"/>
      <c r="B2058" s="225"/>
      <c r="C2058" s="225"/>
      <c r="D2058" s="225"/>
      <c r="E2058" s="225"/>
      <c r="F2058" s="225"/>
      <c r="G2058" s="247"/>
      <c r="H2058" s="246"/>
      <c r="I2058" s="246"/>
      <c r="J2058" s="247"/>
      <c r="K2058" s="247"/>
      <c r="L2058" s="247"/>
      <c r="M2058" s="247"/>
      <c r="N2058" s="247"/>
      <c r="O2058" s="247"/>
      <c r="P2058" s="247"/>
      <c r="Q2058" s="247"/>
      <c r="R2058" s="247"/>
      <c r="S2058" s="247"/>
      <c r="T2058" s="247"/>
      <c r="U2058" s="247"/>
      <c r="V2058" s="247"/>
      <c r="W2058" s="247"/>
      <c r="X2058" s="290"/>
      <c r="Y2058" s="290"/>
    </row>
    <row r="2059" spans="1:25" ht="14.25">
      <c r="A2059" s="299"/>
      <c r="B2059" s="225"/>
      <c r="C2059" s="225"/>
      <c r="D2059" s="225"/>
      <c r="E2059" s="225"/>
      <c r="F2059" s="225"/>
      <c r="G2059" s="247"/>
      <c r="H2059" s="246"/>
      <c r="I2059" s="246"/>
      <c r="J2059" s="247"/>
      <c r="K2059" s="247"/>
      <c r="L2059" s="247"/>
      <c r="M2059" s="247"/>
      <c r="N2059" s="247"/>
      <c r="O2059" s="247"/>
      <c r="P2059" s="247"/>
      <c r="Q2059" s="247"/>
      <c r="R2059" s="247"/>
      <c r="S2059" s="247"/>
      <c r="T2059" s="247"/>
      <c r="U2059" s="247"/>
      <c r="V2059" s="247"/>
      <c r="W2059" s="247"/>
      <c r="X2059" s="290"/>
      <c r="Y2059" s="290"/>
    </row>
    <row r="2060" spans="1:25" ht="14.25">
      <c r="A2060" s="299"/>
      <c r="B2060" s="225"/>
      <c r="C2060" s="225"/>
      <c r="D2060" s="225"/>
      <c r="E2060" s="225"/>
      <c r="F2060" s="225"/>
      <c r="G2060" s="247"/>
      <c r="H2060" s="246"/>
      <c r="I2060" s="246"/>
      <c r="J2060" s="247"/>
      <c r="K2060" s="247"/>
      <c r="L2060" s="247"/>
      <c r="M2060" s="247"/>
      <c r="N2060" s="247"/>
      <c r="O2060" s="247"/>
      <c r="P2060" s="247"/>
      <c r="Q2060" s="247"/>
      <c r="R2060" s="247"/>
      <c r="S2060" s="247"/>
      <c r="T2060" s="247"/>
      <c r="U2060" s="247"/>
      <c r="V2060" s="247"/>
      <c r="W2060" s="247"/>
      <c r="X2060" s="290"/>
      <c r="Y2060" s="290"/>
    </row>
    <row r="2061" spans="1:25" ht="14.25">
      <c r="A2061" s="299"/>
      <c r="B2061" s="225"/>
      <c r="C2061" s="225"/>
      <c r="D2061" s="225"/>
      <c r="E2061" s="225"/>
      <c r="F2061" s="225"/>
      <c r="G2061" s="247"/>
      <c r="H2061" s="246"/>
      <c r="I2061" s="246"/>
      <c r="J2061" s="247"/>
      <c r="K2061" s="247"/>
      <c r="L2061" s="247"/>
      <c r="M2061" s="247"/>
      <c r="N2061" s="247"/>
      <c r="O2061" s="247"/>
      <c r="P2061" s="247"/>
      <c r="Q2061" s="247"/>
      <c r="R2061" s="247"/>
      <c r="S2061" s="247"/>
      <c r="T2061" s="247"/>
      <c r="U2061" s="247"/>
      <c r="V2061" s="247"/>
      <c r="W2061" s="247"/>
      <c r="X2061" s="290"/>
      <c r="Y2061" s="290"/>
    </row>
    <row r="2062" spans="1:25" ht="14.25">
      <c r="A2062" s="299"/>
      <c r="B2062" s="225"/>
      <c r="C2062" s="225"/>
      <c r="D2062" s="225"/>
      <c r="E2062" s="225"/>
      <c r="F2062" s="225"/>
      <c r="G2062" s="247"/>
      <c r="H2062" s="246"/>
      <c r="I2062" s="246"/>
      <c r="J2062" s="247"/>
      <c r="K2062" s="247"/>
      <c r="L2062" s="247"/>
      <c r="M2062" s="247"/>
      <c r="N2062" s="247"/>
      <c r="O2062" s="247"/>
      <c r="P2062" s="247"/>
      <c r="Q2062" s="247"/>
      <c r="R2062" s="247"/>
      <c r="S2062" s="247"/>
      <c r="T2062" s="247"/>
      <c r="U2062" s="247"/>
      <c r="V2062" s="247"/>
      <c r="W2062" s="247"/>
      <c r="X2062" s="290"/>
      <c r="Y2062" s="290"/>
    </row>
    <row r="2063" spans="1:25" ht="14.25">
      <c r="A2063" s="299"/>
      <c r="B2063" s="225"/>
      <c r="C2063" s="225"/>
      <c r="D2063" s="225"/>
      <c r="E2063" s="225"/>
      <c r="F2063" s="225"/>
      <c r="G2063" s="247"/>
      <c r="H2063" s="246"/>
      <c r="I2063" s="246"/>
      <c r="J2063" s="247"/>
      <c r="K2063" s="247"/>
      <c r="L2063" s="247"/>
      <c r="M2063" s="247"/>
      <c r="N2063" s="247"/>
      <c r="O2063" s="247"/>
      <c r="P2063" s="247"/>
      <c r="Q2063" s="247"/>
      <c r="R2063" s="247"/>
      <c r="S2063" s="247"/>
      <c r="T2063" s="247"/>
      <c r="U2063" s="247"/>
      <c r="V2063" s="247"/>
      <c r="W2063" s="247"/>
      <c r="X2063" s="290"/>
      <c r="Y2063" s="290"/>
    </row>
    <row r="2064" spans="1:25" ht="14.25">
      <c r="A2064" s="299"/>
      <c r="B2064" s="225"/>
      <c r="C2064" s="225"/>
      <c r="D2064" s="225"/>
      <c r="E2064" s="225"/>
      <c r="F2064" s="225"/>
      <c r="G2064" s="247"/>
      <c r="H2064" s="246"/>
      <c r="I2064" s="246"/>
      <c r="J2064" s="247"/>
      <c r="K2064" s="247"/>
      <c r="L2064" s="247"/>
      <c r="M2064" s="247"/>
      <c r="N2064" s="247"/>
      <c r="O2064" s="247"/>
      <c r="P2064" s="247"/>
      <c r="Q2064" s="247"/>
      <c r="R2064" s="247"/>
      <c r="S2064" s="247"/>
      <c r="T2064" s="247"/>
      <c r="U2064" s="247"/>
      <c r="V2064" s="247"/>
      <c r="W2064" s="247"/>
      <c r="X2064" s="290"/>
      <c r="Y2064" s="290"/>
    </row>
    <row r="2065" spans="1:25" ht="14.25">
      <c r="A2065" s="299"/>
      <c r="B2065" s="225"/>
      <c r="C2065" s="225"/>
      <c r="D2065" s="225"/>
      <c r="E2065" s="225"/>
      <c r="F2065" s="225"/>
      <c r="G2065" s="247"/>
      <c r="H2065" s="246"/>
      <c r="I2065" s="246"/>
      <c r="J2065" s="247"/>
      <c r="K2065" s="247"/>
      <c r="L2065" s="247"/>
      <c r="M2065" s="247"/>
      <c r="N2065" s="247"/>
      <c r="O2065" s="247"/>
      <c r="P2065" s="247"/>
      <c r="Q2065" s="247"/>
      <c r="R2065" s="247"/>
      <c r="S2065" s="247"/>
      <c r="T2065" s="247"/>
      <c r="U2065" s="247"/>
      <c r="V2065" s="247"/>
      <c r="W2065" s="247"/>
      <c r="X2065" s="290"/>
      <c r="Y2065" s="290"/>
    </row>
    <row r="2066" spans="1:25" ht="14.25">
      <c r="A2066" s="299"/>
      <c r="B2066" s="225"/>
      <c r="C2066" s="225"/>
      <c r="D2066" s="225"/>
      <c r="E2066" s="225"/>
      <c r="F2066" s="225"/>
      <c r="G2066" s="247"/>
      <c r="H2066" s="246"/>
      <c r="I2066" s="246"/>
      <c r="J2066" s="247"/>
      <c r="K2066" s="247"/>
      <c r="L2066" s="247"/>
      <c r="M2066" s="247"/>
      <c r="N2066" s="247"/>
      <c r="O2066" s="247"/>
      <c r="P2066" s="247"/>
      <c r="Q2066" s="247"/>
      <c r="R2066" s="247"/>
      <c r="S2066" s="247"/>
      <c r="T2066" s="247"/>
      <c r="U2066" s="247"/>
      <c r="V2066" s="247"/>
      <c r="W2066" s="247"/>
      <c r="X2066" s="290"/>
      <c r="Y2066" s="290"/>
    </row>
    <row r="2067" spans="1:25" ht="14.25">
      <c r="A2067" s="299"/>
      <c r="B2067" s="225"/>
      <c r="C2067" s="225"/>
      <c r="D2067" s="225"/>
      <c r="E2067" s="225"/>
      <c r="F2067" s="225"/>
      <c r="G2067" s="247"/>
      <c r="H2067" s="246"/>
      <c r="I2067" s="246"/>
      <c r="J2067" s="247"/>
      <c r="K2067" s="247"/>
      <c r="L2067" s="247"/>
      <c r="M2067" s="247"/>
      <c r="N2067" s="247"/>
      <c r="O2067" s="247"/>
      <c r="P2067" s="247"/>
      <c r="Q2067" s="247"/>
      <c r="R2067" s="247"/>
      <c r="S2067" s="247"/>
      <c r="T2067" s="247"/>
      <c r="U2067" s="247"/>
      <c r="V2067" s="247"/>
      <c r="W2067" s="247"/>
      <c r="X2067" s="290"/>
      <c r="Y2067" s="290"/>
    </row>
    <row r="2068" spans="1:25" ht="14.25">
      <c r="A2068" s="299"/>
      <c r="B2068" s="225"/>
      <c r="C2068" s="225"/>
      <c r="D2068" s="225"/>
      <c r="E2068" s="225"/>
      <c r="F2068" s="225"/>
      <c r="G2068" s="247"/>
      <c r="H2068" s="246"/>
      <c r="I2068" s="246"/>
      <c r="J2068" s="247"/>
      <c r="K2068" s="247"/>
      <c r="L2068" s="247"/>
      <c r="M2068" s="247"/>
      <c r="N2068" s="247"/>
      <c r="O2068" s="247"/>
      <c r="P2068" s="247"/>
      <c r="Q2068" s="247"/>
      <c r="R2068" s="247"/>
      <c r="S2068" s="247"/>
      <c r="T2068" s="247"/>
      <c r="U2068" s="247"/>
      <c r="V2068" s="247"/>
      <c r="W2068" s="247"/>
      <c r="X2068" s="290"/>
      <c r="Y2068" s="290"/>
    </row>
    <row r="2069" spans="1:25" ht="14.25">
      <c r="A2069" s="299"/>
      <c r="B2069" s="225"/>
      <c r="C2069" s="225"/>
      <c r="D2069" s="225"/>
      <c r="E2069" s="225"/>
      <c r="F2069" s="225"/>
      <c r="G2069" s="247"/>
      <c r="H2069" s="246"/>
      <c r="I2069" s="246"/>
      <c r="J2069" s="247"/>
      <c r="K2069" s="247"/>
      <c r="L2069" s="247"/>
      <c r="M2069" s="247"/>
      <c r="N2069" s="247"/>
      <c r="O2069" s="247"/>
      <c r="P2069" s="247"/>
      <c r="Q2069" s="247"/>
      <c r="R2069" s="247"/>
      <c r="S2069" s="247"/>
      <c r="T2069" s="247"/>
      <c r="U2069" s="247"/>
      <c r="V2069" s="247"/>
      <c r="W2069" s="247"/>
      <c r="X2069" s="290"/>
      <c r="Y2069" s="290"/>
    </row>
    <row r="2070" spans="1:25" ht="14.25">
      <c r="A2070" s="299"/>
      <c r="B2070" s="225"/>
      <c r="C2070" s="225"/>
      <c r="D2070" s="225"/>
      <c r="E2070" s="225"/>
      <c r="F2070" s="225"/>
      <c r="G2070" s="247"/>
      <c r="H2070" s="246"/>
      <c r="I2070" s="246"/>
      <c r="J2070" s="247"/>
      <c r="K2070" s="247"/>
      <c r="L2070" s="247"/>
      <c r="M2070" s="247"/>
      <c r="N2070" s="247"/>
      <c r="O2070" s="247"/>
      <c r="P2070" s="247"/>
      <c r="Q2070" s="247"/>
      <c r="R2070" s="247"/>
      <c r="S2070" s="247"/>
      <c r="T2070" s="247"/>
      <c r="U2070" s="247"/>
      <c r="V2070" s="247"/>
      <c r="W2070" s="247"/>
      <c r="X2070" s="290"/>
      <c r="Y2070" s="290"/>
    </row>
    <row r="2071" spans="1:25" ht="14.25">
      <c r="A2071" s="299"/>
      <c r="B2071" s="225"/>
      <c r="C2071" s="225"/>
      <c r="D2071" s="225"/>
      <c r="E2071" s="225"/>
      <c r="F2071" s="225"/>
      <c r="G2071" s="247"/>
      <c r="H2071" s="246"/>
      <c r="I2071" s="246"/>
      <c r="J2071" s="247"/>
      <c r="K2071" s="247"/>
      <c r="L2071" s="247"/>
      <c r="M2071" s="247"/>
      <c r="N2071" s="247"/>
      <c r="O2071" s="247"/>
      <c r="P2071" s="247"/>
      <c r="Q2071" s="247"/>
      <c r="R2071" s="247"/>
      <c r="S2071" s="247"/>
      <c r="T2071" s="247"/>
      <c r="U2071" s="247"/>
      <c r="V2071" s="247"/>
      <c r="W2071" s="247"/>
      <c r="X2071" s="290"/>
      <c r="Y2071" s="290"/>
    </row>
    <row r="2072" spans="1:25" ht="14.25">
      <c r="A2072" s="299"/>
      <c r="B2072" s="225"/>
      <c r="C2072" s="225"/>
      <c r="D2072" s="225"/>
      <c r="E2072" s="225"/>
      <c r="F2072" s="225"/>
      <c r="G2072" s="247"/>
      <c r="H2072" s="246"/>
      <c r="I2072" s="246"/>
      <c r="J2072" s="247"/>
      <c r="K2072" s="247"/>
      <c r="L2072" s="247"/>
      <c r="M2072" s="247"/>
      <c r="N2072" s="247"/>
      <c r="O2072" s="247"/>
      <c r="P2072" s="247"/>
      <c r="Q2072" s="247"/>
      <c r="R2072" s="247"/>
      <c r="S2072" s="247"/>
      <c r="T2072" s="247"/>
      <c r="U2072" s="247"/>
      <c r="V2072" s="247"/>
      <c r="W2072" s="247"/>
      <c r="X2072" s="290"/>
      <c r="Y2072" s="290"/>
    </row>
    <row r="2073" spans="1:25" ht="14.25">
      <c r="A2073" s="299"/>
      <c r="B2073" s="225"/>
      <c r="C2073" s="225"/>
      <c r="D2073" s="225"/>
      <c r="E2073" s="225"/>
      <c r="F2073" s="225"/>
      <c r="G2073" s="247"/>
      <c r="H2073" s="246"/>
      <c r="I2073" s="246"/>
      <c r="J2073" s="247"/>
      <c r="K2073" s="247"/>
      <c r="L2073" s="247"/>
      <c r="M2073" s="247"/>
      <c r="N2073" s="247"/>
      <c r="O2073" s="247"/>
      <c r="P2073" s="247"/>
      <c r="Q2073" s="247"/>
      <c r="R2073" s="247"/>
      <c r="S2073" s="247"/>
      <c r="T2073" s="247"/>
      <c r="U2073" s="247"/>
      <c r="V2073" s="247"/>
      <c r="W2073" s="247"/>
      <c r="X2073" s="290"/>
      <c r="Y2073" s="290"/>
    </row>
    <row r="2074" spans="1:25" ht="14.25">
      <c r="A2074" s="299"/>
      <c r="B2074" s="225"/>
      <c r="C2074" s="225"/>
      <c r="D2074" s="225"/>
      <c r="E2074" s="225"/>
      <c r="F2074" s="225"/>
      <c r="G2074" s="247"/>
      <c r="H2074" s="246"/>
      <c r="I2074" s="246"/>
      <c r="J2074" s="247"/>
      <c r="K2074" s="247"/>
      <c r="L2074" s="247"/>
      <c r="M2074" s="247"/>
      <c r="N2074" s="247"/>
      <c r="O2074" s="247"/>
      <c r="P2074" s="247"/>
      <c r="Q2074" s="247"/>
      <c r="R2074" s="247"/>
      <c r="S2074" s="247"/>
      <c r="T2074" s="247"/>
      <c r="U2074" s="247"/>
      <c r="V2074" s="247"/>
      <c r="W2074" s="247"/>
      <c r="X2074" s="290"/>
      <c r="Y2074" s="290"/>
    </row>
    <row r="2075" spans="1:25" ht="14.25">
      <c r="A2075" s="299"/>
      <c r="B2075" s="225"/>
      <c r="C2075" s="225"/>
      <c r="D2075" s="225"/>
      <c r="E2075" s="225"/>
      <c r="F2075" s="225"/>
      <c r="G2075" s="247"/>
      <c r="H2075" s="246"/>
      <c r="I2075" s="246"/>
      <c r="J2075" s="247"/>
      <c r="K2075" s="247"/>
      <c r="L2075" s="247"/>
      <c r="M2075" s="247"/>
      <c r="N2075" s="247"/>
      <c r="O2075" s="247"/>
      <c r="P2075" s="247"/>
      <c r="Q2075" s="247"/>
      <c r="R2075" s="247"/>
      <c r="S2075" s="247"/>
      <c r="T2075" s="247"/>
      <c r="U2075" s="247"/>
      <c r="V2075" s="247"/>
      <c r="W2075" s="247"/>
      <c r="X2075" s="290"/>
      <c r="Y2075" s="290"/>
    </row>
    <row r="2076" spans="1:25" ht="14.25">
      <c r="A2076" s="299"/>
      <c r="B2076" s="225"/>
      <c r="C2076" s="225"/>
      <c r="D2076" s="225"/>
      <c r="E2076" s="225"/>
      <c r="F2076" s="225"/>
      <c r="G2076" s="247"/>
      <c r="H2076" s="246"/>
      <c r="I2076" s="246"/>
      <c r="J2076" s="247"/>
      <c r="K2076" s="247"/>
      <c r="L2076" s="247"/>
      <c r="M2076" s="247"/>
      <c r="N2076" s="247"/>
      <c r="O2076" s="247"/>
      <c r="P2076" s="247"/>
      <c r="Q2076" s="247"/>
      <c r="R2076" s="247"/>
      <c r="S2076" s="247"/>
      <c r="T2076" s="247"/>
      <c r="U2076" s="247"/>
      <c r="V2076" s="247"/>
      <c r="W2076" s="247"/>
      <c r="X2076" s="290"/>
      <c r="Y2076" s="290"/>
    </row>
    <row r="2077" spans="1:25" ht="14.25">
      <c r="A2077" s="299"/>
      <c r="B2077" s="225"/>
      <c r="C2077" s="225"/>
      <c r="D2077" s="225"/>
      <c r="E2077" s="225"/>
      <c r="F2077" s="225"/>
      <c r="G2077" s="247"/>
      <c r="H2077" s="246"/>
      <c r="I2077" s="246"/>
      <c r="J2077" s="247"/>
      <c r="K2077" s="247"/>
      <c r="L2077" s="247"/>
      <c r="M2077" s="247"/>
      <c r="N2077" s="247"/>
      <c r="O2077" s="247"/>
      <c r="P2077" s="247"/>
      <c r="Q2077" s="247"/>
      <c r="R2077" s="247"/>
      <c r="S2077" s="247"/>
      <c r="T2077" s="247"/>
      <c r="U2077" s="247"/>
      <c r="V2077" s="247"/>
      <c r="W2077" s="247"/>
      <c r="X2077" s="290"/>
      <c r="Y2077" s="290"/>
    </row>
    <row r="2078" spans="1:25" ht="14.25">
      <c r="A2078" s="299"/>
      <c r="B2078" s="225"/>
      <c r="C2078" s="225"/>
      <c r="D2078" s="225"/>
      <c r="E2078" s="225"/>
      <c r="F2078" s="225"/>
      <c r="G2078" s="247"/>
      <c r="H2078" s="246"/>
      <c r="I2078" s="246"/>
      <c r="J2078" s="247"/>
      <c r="K2078" s="247"/>
      <c r="L2078" s="247"/>
      <c r="M2078" s="247"/>
      <c r="N2078" s="247"/>
      <c r="O2078" s="247"/>
      <c r="P2078" s="247"/>
      <c r="Q2078" s="247"/>
      <c r="R2078" s="247"/>
      <c r="S2078" s="247"/>
      <c r="T2078" s="247"/>
      <c r="U2078" s="247"/>
      <c r="V2078" s="247"/>
      <c r="W2078" s="247"/>
      <c r="X2078" s="290"/>
      <c r="Y2078" s="290"/>
    </row>
    <row r="2079" spans="1:25" ht="14.25">
      <c r="A2079" s="299"/>
      <c r="B2079" s="225"/>
      <c r="C2079" s="225"/>
      <c r="D2079" s="225"/>
      <c r="E2079" s="225"/>
      <c r="F2079" s="225"/>
      <c r="G2079" s="247"/>
      <c r="H2079" s="246"/>
      <c r="I2079" s="246"/>
      <c r="J2079" s="247"/>
      <c r="K2079" s="247"/>
      <c r="L2079" s="247"/>
      <c r="M2079" s="247"/>
      <c r="N2079" s="247"/>
      <c r="O2079" s="247"/>
      <c r="P2079" s="247"/>
      <c r="Q2079" s="247"/>
      <c r="R2079" s="247"/>
      <c r="S2079" s="247"/>
      <c r="T2079" s="247"/>
      <c r="U2079" s="247"/>
      <c r="V2079" s="247"/>
      <c r="W2079" s="247"/>
      <c r="X2079" s="290"/>
      <c r="Y2079" s="290"/>
    </row>
    <row r="2080" spans="1:25" ht="14.25">
      <c r="A2080" s="299"/>
      <c r="B2080" s="225"/>
      <c r="C2080" s="225"/>
      <c r="D2080" s="225"/>
      <c r="E2080" s="225"/>
      <c r="F2080" s="225"/>
      <c r="G2080" s="247"/>
      <c r="H2080" s="246"/>
      <c r="I2080" s="246"/>
      <c r="J2080" s="247"/>
      <c r="K2080" s="247"/>
      <c r="L2080" s="247"/>
      <c r="M2080" s="247"/>
      <c r="N2080" s="247"/>
      <c r="O2080" s="247"/>
      <c r="P2080" s="247"/>
      <c r="Q2080" s="247"/>
      <c r="R2080" s="247"/>
      <c r="S2080" s="247"/>
      <c r="T2080" s="247"/>
      <c r="U2080" s="247"/>
      <c r="V2080" s="247"/>
      <c r="W2080" s="247"/>
      <c r="X2080" s="290"/>
      <c r="Y2080" s="290"/>
    </row>
    <row r="2081" spans="1:25" ht="14.25">
      <c r="A2081" s="299"/>
      <c r="B2081" s="225"/>
      <c r="C2081" s="225"/>
      <c r="D2081" s="225"/>
      <c r="E2081" s="225"/>
      <c r="F2081" s="225"/>
      <c r="G2081" s="247"/>
      <c r="H2081" s="246"/>
      <c r="I2081" s="246"/>
      <c r="J2081" s="247"/>
      <c r="K2081" s="247"/>
      <c r="L2081" s="247"/>
      <c r="M2081" s="247"/>
      <c r="N2081" s="247"/>
      <c r="O2081" s="247"/>
      <c r="P2081" s="247"/>
      <c r="Q2081" s="247"/>
      <c r="R2081" s="247"/>
      <c r="S2081" s="247"/>
      <c r="T2081" s="247"/>
      <c r="U2081" s="247"/>
      <c r="V2081" s="247"/>
      <c r="W2081" s="247"/>
      <c r="X2081" s="290"/>
      <c r="Y2081" s="290"/>
    </row>
    <row r="2082" spans="1:25" ht="14.25">
      <c r="A2082" s="299"/>
      <c r="B2082" s="225"/>
      <c r="C2082" s="225"/>
      <c r="D2082" s="225"/>
      <c r="E2082" s="225"/>
      <c r="F2082" s="225"/>
      <c r="G2082" s="247"/>
      <c r="H2082" s="246"/>
      <c r="I2082" s="246"/>
      <c r="J2082" s="247"/>
      <c r="K2082" s="247"/>
      <c r="L2082" s="247"/>
      <c r="M2082" s="247"/>
      <c r="N2082" s="247"/>
      <c r="O2082" s="247"/>
      <c r="P2082" s="247"/>
      <c r="Q2082" s="247"/>
      <c r="R2082" s="247"/>
      <c r="S2082" s="247"/>
      <c r="T2082" s="247"/>
      <c r="U2082" s="247"/>
      <c r="V2082" s="247"/>
      <c r="W2082" s="247"/>
      <c r="X2082" s="290"/>
      <c r="Y2082" s="290"/>
    </row>
    <row r="2083" spans="1:25" ht="14.25">
      <c r="A2083" s="299"/>
      <c r="B2083" s="225"/>
      <c r="C2083" s="225"/>
      <c r="D2083" s="225"/>
      <c r="E2083" s="225"/>
      <c r="F2083" s="225"/>
      <c r="G2083" s="247"/>
      <c r="H2083" s="246"/>
      <c r="I2083" s="246"/>
      <c r="J2083" s="247"/>
      <c r="K2083" s="247"/>
      <c r="L2083" s="247"/>
      <c r="M2083" s="247"/>
      <c r="N2083" s="247"/>
      <c r="O2083" s="247"/>
      <c r="P2083" s="247"/>
      <c r="Q2083" s="247"/>
      <c r="R2083" s="247"/>
      <c r="S2083" s="247"/>
      <c r="T2083" s="247"/>
      <c r="U2083" s="247"/>
      <c r="V2083" s="247"/>
      <c r="W2083" s="247"/>
      <c r="X2083" s="290"/>
      <c r="Y2083" s="290"/>
    </row>
    <row r="2084" spans="1:25" ht="14.25">
      <c r="A2084" s="299"/>
      <c r="B2084" s="225"/>
      <c r="C2084" s="225"/>
      <c r="D2084" s="225"/>
      <c r="E2084" s="225"/>
      <c r="F2084" s="225"/>
      <c r="G2084" s="247"/>
      <c r="H2084" s="246"/>
      <c r="I2084" s="246"/>
      <c r="J2084" s="247"/>
      <c r="K2084" s="247"/>
      <c r="L2084" s="247"/>
      <c r="M2084" s="247"/>
      <c r="N2084" s="247"/>
      <c r="O2084" s="247"/>
      <c r="P2084" s="247"/>
      <c r="Q2084" s="247"/>
      <c r="R2084" s="247"/>
      <c r="S2084" s="247"/>
      <c r="T2084" s="247"/>
      <c r="U2084" s="247"/>
      <c r="V2084" s="247"/>
      <c r="W2084" s="247"/>
      <c r="X2084" s="290"/>
      <c r="Y2084" s="290"/>
    </row>
    <row r="2085" spans="1:25" ht="14.25">
      <c r="A2085" s="299"/>
      <c r="B2085" s="225"/>
      <c r="C2085" s="225"/>
      <c r="D2085" s="225"/>
      <c r="E2085" s="225"/>
      <c r="F2085" s="225"/>
      <c r="G2085" s="247"/>
      <c r="H2085" s="246"/>
      <c r="I2085" s="246"/>
      <c r="J2085" s="247"/>
      <c r="K2085" s="247"/>
      <c r="L2085" s="247"/>
      <c r="M2085" s="247"/>
      <c r="N2085" s="247"/>
      <c r="O2085" s="247"/>
      <c r="P2085" s="247"/>
      <c r="Q2085" s="247"/>
      <c r="R2085" s="247"/>
      <c r="S2085" s="247"/>
      <c r="T2085" s="247"/>
      <c r="U2085" s="247"/>
      <c r="V2085" s="247"/>
      <c r="W2085" s="247"/>
      <c r="X2085" s="290"/>
      <c r="Y2085" s="290"/>
    </row>
    <row r="2086" spans="1:25" ht="14.25">
      <c r="A2086" s="299"/>
      <c r="B2086" s="225"/>
      <c r="C2086" s="225"/>
      <c r="D2086" s="225"/>
      <c r="E2086" s="225"/>
      <c r="F2086" s="225"/>
      <c r="G2086" s="247"/>
      <c r="H2086" s="246"/>
      <c r="I2086" s="246"/>
      <c r="J2086" s="247"/>
      <c r="K2086" s="247"/>
      <c r="L2086" s="247"/>
      <c r="M2086" s="247"/>
      <c r="N2086" s="247"/>
      <c r="O2086" s="247"/>
      <c r="P2086" s="247"/>
      <c r="Q2086" s="247"/>
      <c r="R2086" s="247"/>
      <c r="S2086" s="247"/>
      <c r="T2086" s="247"/>
      <c r="U2086" s="247"/>
      <c r="V2086" s="247"/>
      <c r="W2086" s="247"/>
      <c r="X2086" s="290"/>
      <c r="Y2086" s="290"/>
    </row>
    <row r="2087" spans="1:25" ht="14.25">
      <c r="A2087" s="299"/>
      <c r="B2087" s="225"/>
      <c r="C2087" s="225"/>
      <c r="D2087" s="225"/>
      <c r="E2087" s="225"/>
      <c r="F2087" s="225"/>
      <c r="G2087" s="247"/>
      <c r="H2087" s="246"/>
      <c r="I2087" s="246"/>
      <c r="J2087" s="247"/>
      <c r="K2087" s="247"/>
      <c r="L2087" s="247"/>
      <c r="M2087" s="247"/>
      <c r="N2087" s="247"/>
      <c r="O2087" s="247"/>
      <c r="P2087" s="247"/>
      <c r="Q2087" s="247"/>
      <c r="R2087" s="247"/>
      <c r="S2087" s="247"/>
      <c r="T2087" s="247"/>
      <c r="U2087" s="247"/>
      <c r="V2087" s="247"/>
      <c r="W2087" s="247"/>
      <c r="X2087" s="290"/>
      <c r="Y2087" s="290"/>
    </row>
    <row r="2088" spans="1:25" ht="14.25">
      <c r="A2088" s="299"/>
      <c r="B2088" s="225"/>
      <c r="C2088" s="225"/>
      <c r="D2088" s="225"/>
      <c r="E2088" s="225"/>
      <c r="F2088" s="225"/>
      <c r="G2088" s="247"/>
      <c r="H2088" s="246"/>
      <c r="I2088" s="246"/>
      <c r="J2088" s="247"/>
      <c r="K2088" s="247"/>
      <c r="L2088" s="247"/>
      <c r="M2088" s="247"/>
      <c r="N2088" s="247"/>
      <c r="O2088" s="247"/>
      <c r="P2088" s="247"/>
      <c r="Q2088" s="247"/>
      <c r="R2088" s="247"/>
      <c r="S2088" s="247"/>
      <c r="T2088" s="247"/>
      <c r="U2088" s="247"/>
      <c r="V2088" s="247"/>
      <c r="W2088" s="247"/>
      <c r="X2088" s="290"/>
      <c r="Y2088" s="290"/>
    </row>
    <row r="2089" spans="1:25" ht="14.25">
      <c r="A2089" s="299"/>
      <c r="B2089" s="225"/>
      <c r="C2089" s="225"/>
      <c r="D2089" s="225"/>
      <c r="E2089" s="225"/>
      <c r="F2089" s="225"/>
      <c r="G2089" s="247"/>
      <c r="H2089" s="246"/>
      <c r="I2089" s="246"/>
      <c r="J2089" s="247"/>
      <c r="K2089" s="247"/>
      <c r="L2089" s="247"/>
      <c r="M2089" s="247"/>
      <c r="N2089" s="247"/>
      <c r="O2089" s="247"/>
      <c r="P2089" s="247"/>
      <c r="Q2089" s="247"/>
      <c r="R2089" s="247"/>
      <c r="S2089" s="247"/>
      <c r="T2089" s="247"/>
      <c r="U2089" s="247"/>
      <c r="V2089" s="247"/>
      <c r="W2089" s="247"/>
      <c r="X2089" s="290"/>
      <c r="Y2089" s="290"/>
    </row>
    <row r="2090" spans="1:25" ht="14.25">
      <c r="A2090" s="299"/>
      <c r="B2090" s="225"/>
      <c r="C2090" s="225"/>
      <c r="D2090" s="225"/>
      <c r="E2090" s="225"/>
      <c r="F2090" s="225"/>
      <c r="G2090" s="247"/>
      <c r="H2090" s="246"/>
      <c r="I2090" s="246"/>
      <c r="J2090" s="247"/>
      <c r="K2090" s="247"/>
      <c r="L2090" s="247"/>
      <c r="M2090" s="247"/>
      <c r="N2090" s="247"/>
      <c r="O2090" s="247"/>
      <c r="P2090" s="247"/>
      <c r="Q2090" s="247"/>
      <c r="R2090" s="247"/>
      <c r="S2090" s="247"/>
      <c r="T2090" s="247"/>
      <c r="U2090" s="247"/>
      <c r="V2090" s="247"/>
      <c r="W2090" s="247"/>
      <c r="X2090" s="290"/>
      <c r="Y2090" s="290"/>
    </row>
    <row r="2091" spans="1:25" ht="14.25">
      <c r="A2091" s="299"/>
      <c r="B2091" s="225"/>
      <c r="C2091" s="225"/>
      <c r="D2091" s="225"/>
      <c r="E2091" s="225"/>
      <c r="F2091" s="225"/>
      <c r="G2091" s="247"/>
      <c r="H2091" s="246"/>
      <c r="I2091" s="246"/>
      <c r="J2091" s="247"/>
      <c r="K2091" s="247"/>
      <c r="L2091" s="247"/>
      <c r="M2091" s="247"/>
      <c r="N2091" s="247"/>
      <c r="O2091" s="247"/>
      <c r="P2091" s="247"/>
      <c r="Q2091" s="247"/>
      <c r="R2091" s="247"/>
      <c r="S2091" s="247"/>
      <c r="T2091" s="247"/>
      <c r="U2091" s="247"/>
      <c r="V2091" s="247"/>
      <c r="W2091" s="247"/>
      <c r="X2091" s="290"/>
      <c r="Y2091" s="290"/>
    </row>
    <row r="2092" spans="1:25" ht="14.25">
      <c r="A2092" s="299"/>
      <c r="B2092" s="225"/>
      <c r="C2092" s="225"/>
      <c r="D2092" s="225"/>
      <c r="E2092" s="225"/>
      <c r="F2092" s="225"/>
      <c r="G2092" s="247"/>
      <c r="H2092" s="246"/>
      <c r="I2092" s="246"/>
      <c r="J2092" s="247"/>
      <c r="K2092" s="247"/>
      <c r="L2092" s="247"/>
      <c r="M2092" s="247"/>
      <c r="N2092" s="247"/>
      <c r="O2092" s="247"/>
      <c r="P2092" s="247"/>
      <c r="Q2092" s="247"/>
      <c r="R2092" s="247"/>
      <c r="S2092" s="247"/>
      <c r="T2092" s="247"/>
      <c r="U2092" s="247"/>
      <c r="V2092" s="247"/>
      <c r="W2092" s="247"/>
      <c r="X2092" s="290"/>
      <c r="Y2092" s="290"/>
    </row>
    <row r="2093" spans="1:25" ht="14.25">
      <c r="A2093" s="299"/>
      <c r="B2093" s="225"/>
      <c r="C2093" s="225"/>
      <c r="D2093" s="225"/>
      <c r="E2093" s="225"/>
      <c r="F2093" s="225"/>
      <c r="G2093" s="247"/>
      <c r="H2093" s="246"/>
      <c r="I2093" s="246"/>
      <c r="J2093" s="247"/>
      <c r="K2093" s="247"/>
      <c r="L2093" s="247"/>
      <c r="M2093" s="247"/>
      <c r="N2093" s="247"/>
      <c r="O2093" s="247"/>
      <c r="P2093" s="247"/>
      <c r="Q2093" s="247"/>
      <c r="R2093" s="247"/>
      <c r="S2093" s="247"/>
      <c r="T2093" s="247"/>
      <c r="U2093" s="247"/>
      <c r="V2093" s="247"/>
      <c r="W2093" s="247"/>
      <c r="X2093" s="290"/>
      <c r="Y2093" s="290"/>
    </row>
    <row r="2094" spans="1:25" ht="14.25">
      <c r="A2094" s="299"/>
      <c r="B2094" s="225"/>
      <c r="C2094" s="225"/>
      <c r="D2094" s="225"/>
      <c r="E2094" s="225"/>
      <c r="F2094" s="225"/>
      <c r="G2094" s="247"/>
      <c r="H2094" s="246"/>
      <c r="I2094" s="246"/>
      <c r="J2094" s="247"/>
      <c r="K2094" s="247"/>
      <c r="L2094" s="247"/>
      <c r="M2094" s="247"/>
      <c r="N2094" s="247"/>
      <c r="O2094" s="247"/>
      <c r="P2094" s="247"/>
      <c r="Q2094" s="247"/>
      <c r="R2094" s="247"/>
      <c r="S2094" s="247"/>
      <c r="T2094" s="247"/>
      <c r="U2094" s="247"/>
      <c r="V2094" s="247"/>
      <c r="W2094" s="247"/>
      <c r="X2094" s="290"/>
      <c r="Y2094" s="290"/>
    </row>
    <row r="2095" spans="1:25" ht="14.25">
      <c r="A2095" s="299"/>
      <c r="B2095" s="225"/>
      <c r="C2095" s="225"/>
      <c r="D2095" s="225"/>
      <c r="E2095" s="225"/>
      <c r="F2095" s="225"/>
      <c r="G2095" s="247"/>
      <c r="H2095" s="246"/>
      <c r="I2095" s="246"/>
      <c r="J2095" s="247"/>
      <c r="K2095" s="247"/>
      <c r="L2095" s="247"/>
      <c r="M2095" s="247"/>
      <c r="N2095" s="247"/>
      <c r="O2095" s="247"/>
      <c r="P2095" s="247"/>
      <c r="Q2095" s="247"/>
      <c r="R2095" s="247"/>
      <c r="S2095" s="247"/>
      <c r="T2095" s="247"/>
      <c r="U2095" s="247"/>
      <c r="V2095" s="247"/>
      <c r="W2095" s="247"/>
      <c r="X2095" s="290"/>
      <c r="Y2095" s="290"/>
    </row>
    <row r="2096" spans="1:25" ht="14.25">
      <c r="A2096" s="299"/>
      <c r="B2096" s="225"/>
      <c r="C2096" s="225"/>
      <c r="D2096" s="225"/>
      <c r="E2096" s="225"/>
      <c r="F2096" s="225"/>
      <c r="G2096" s="247"/>
      <c r="H2096" s="246"/>
      <c r="I2096" s="246"/>
      <c r="J2096" s="247"/>
      <c r="K2096" s="247"/>
      <c r="L2096" s="247"/>
      <c r="M2096" s="247"/>
      <c r="N2096" s="247"/>
      <c r="O2096" s="247"/>
      <c r="P2096" s="247"/>
      <c r="Q2096" s="247"/>
      <c r="R2096" s="247"/>
      <c r="S2096" s="247"/>
      <c r="T2096" s="247"/>
      <c r="U2096" s="247"/>
      <c r="V2096" s="247"/>
      <c r="W2096" s="247"/>
      <c r="X2096" s="290"/>
      <c r="Y2096" s="290"/>
    </row>
    <row r="2097" spans="1:25" ht="14.25">
      <c r="A2097" s="299"/>
      <c r="B2097" s="225"/>
      <c r="C2097" s="225"/>
      <c r="D2097" s="225"/>
      <c r="E2097" s="225"/>
      <c r="F2097" s="225"/>
      <c r="G2097" s="247"/>
      <c r="H2097" s="246"/>
      <c r="I2097" s="246"/>
      <c r="J2097" s="247"/>
      <c r="K2097" s="247"/>
      <c r="L2097" s="247"/>
      <c r="M2097" s="247"/>
      <c r="N2097" s="247"/>
      <c r="O2097" s="247"/>
      <c r="P2097" s="247"/>
      <c r="Q2097" s="247"/>
      <c r="R2097" s="247"/>
      <c r="S2097" s="247"/>
      <c r="T2097" s="247"/>
      <c r="U2097" s="247"/>
      <c r="V2097" s="247"/>
      <c r="W2097" s="247"/>
      <c r="X2097" s="290"/>
      <c r="Y2097" s="290"/>
    </row>
    <row r="2098" spans="1:25" ht="14.25">
      <c r="A2098" s="299"/>
      <c r="B2098" s="225"/>
      <c r="C2098" s="225"/>
      <c r="D2098" s="225"/>
      <c r="E2098" s="225"/>
      <c r="F2098" s="225"/>
      <c r="G2098" s="247"/>
      <c r="H2098" s="246"/>
      <c r="I2098" s="246"/>
      <c r="J2098" s="247"/>
      <c r="K2098" s="247"/>
      <c r="L2098" s="247"/>
      <c r="M2098" s="247"/>
      <c r="N2098" s="247"/>
      <c r="O2098" s="247"/>
      <c r="P2098" s="247"/>
      <c r="Q2098" s="247"/>
      <c r="R2098" s="247"/>
      <c r="S2098" s="247"/>
      <c r="T2098" s="247"/>
      <c r="U2098" s="247"/>
      <c r="V2098" s="247"/>
      <c r="W2098" s="247"/>
      <c r="X2098" s="290"/>
      <c r="Y2098" s="290"/>
    </row>
    <row r="2099" spans="1:25" ht="14.25">
      <c r="A2099" s="299"/>
      <c r="B2099" s="225"/>
      <c r="C2099" s="225"/>
      <c r="D2099" s="225"/>
      <c r="E2099" s="225"/>
      <c r="F2099" s="225"/>
      <c r="G2099" s="247"/>
      <c r="H2099" s="246"/>
      <c r="I2099" s="246"/>
      <c r="J2099" s="247"/>
      <c r="K2099" s="247"/>
      <c r="L2099" s="247"/>
      <c r="M2099" s="247"/>
      <c r="N2099" s="247"/>
      <c r="O2099" s="247"/>
      <c r="P2099" s="247"/>
      <c r="Q2099" s="247"/>
      <c r="R2099" s="247"/>
      <c r="S2099" s="247"/>
      <c r="T2099" s="247"/>
      <c r="U2099" s="247"/>
      <c r="V2099" s="247"/>
      <c r="W2099" s="247"/>
      <c r="X2099" s="290"/>
      <c r="Y2099" s="290"/>
    </row>
    <row r="2100" spans="1:25" ht="14.25">
      <c r="A2100" s="299"/>
      <c r="B2100" s="225"/>
      <c r="C2100" s="225"/>
      <c r="D2100" s="225"/>
      <c r="E2100" s="225"/>
      <c r="F2100" s="225"/>
      <c r="G2100" s="247"/>
      <c r="H2100" s="246"/>
      <c r="I2100" s="246"/>
      <c r="J2100" s="247"/>
      <c r="K2100" s="247"/>
      <c r="L2100" s="247"/>
      <c r="M2100" s="247"/>
      <c r="N2100" s="247"/>
      <c r="O2100" s="247"/>
      <c r="P2100" s="247"/>
      <c r="Q2100" s="247"/>
      <c r="R2100" s="247"/>
      <c r="S2100" s="247"/>
      <c r="T2100" s="247"/>
      <c r="U2100" s="247"/>
      <c r="V2100" s="247"/>
      <c r="W2100" s="247"/>
      <c r="X2100" s="290"/>
      <c r="Y2100" s="290"/>
    </row>
    <row r="2101" spans="1:25" ht="14.25">
      <c r="A2101" s="299"/>
      <c r="B2101" s="225"/>
      <c r="C2101" s="225"/>
      <c r="D2101" s="225"/>
      <c r="E2101" s="225"/>
      <c r="F2101" s="225"/>
      <c r="G2101" s="247"/>
      <c r="H2101" s="246"/>
      <c r="I2101" s="246"/>
      <c r="J2101" s="247"/>
      <c r="K2101" s="247"/>
      <c r="L2101" s="247"/>
      <c r="M2101" s="247"/>
      <c r="N2101" s="247"/>
      <c r="O2101" s="247"/>
      <c r="P2101" s="247"/>
      <c r="Q2101" s="247"/>
      <c r="R2101" s="247"/>
      <c r="S2101" s="247"/>
      <c r="T2101" s="247"/>
      <c r="U2101" s="247"/>
      <c r="V2101" s="247"/>
      <c r="W2101" s="247"/>
      <c r="X2101" s="290"/>
      <c r="Y2101" s="290"/>
    </row>
    <row r="2102" spans="1:25" ht="14.25">
      <c r="A2102" s="299"/>
      <c r="B2102" s="225"/>
      <c r="C2102" s="225"/>
      <c r="D2102" s="225"/>
      <c r="E2102" s="225"/>
      <c r="F2102" s="225"/>
      <c r="G2102" s="247"/>
      <c r="H2102" s="246"/>
      <c r="I2102" s="246"/>
      <c r="J2102" s="247"/>
      <c r="K2102" s="247"/>
      <c r="L2102" s="247"/>
      <c r="M2102" s="247"/>
      <c r="N2102" s="247"/>
      <c r="O2102" s="247"/>
      <c r="P2102" s="247"/>
      <c r="Q2102" s="247"/>
      <c r="R2102" s="247"/>
      <c r="S2102" s="247"/>
      <c r="T2102" s="247"/>
      <c r="U2102" s="247"/>
      <c r="V2102" s="247"/>
      <c r="W2102" s="247"/>
      <c r="X2102" s="290"/>
      <c r="Y2102" s="290"/>
    </row>
    <row r="2103" spans="1:25" ht="14.25">
      <c r="A2103" s="299"/>
      <c r="B2103" s="225"/>
      <c r="C2103" s="225"/>
      <c r="D2103" s="225"/>
      <c r="E2103" s="225"/>
      <c r="F2103" s="225"/>
      <c r="G2103" s="247"/>
      <c r="H2103" s="246"/>
      <c r="I2103" s="246"/>
      <c r="J2103" s="247"/>
      <c r="K2103" s="247"/>
      <c r="L2103" s="247"/>
      <c r="M2103" s="247"/>
      <c r="N2103" s="247"/>
      <c r="O2103" s="247"/>
      <c r="P2103" s="247"/>
      <c r="Q2103" s="247"/>
      <c r="R2103" s="247"/>
      <c r="S2103" s="247"/>
      <c r="T2103" s="247"/>
      <c r="U2103" s="247"/>
      <c r="V2103" s="247"/>
      <c r="W2103" s="247"/>
      <c r="X2103" s="290"/>
      <c r="Y2103" s="290"/>
    </row>
    <row r="2104" spans="1:25" ht="14.25">
      <c r="A2104" s="299"/>
      <c r="B2104" s="225"/>
      <c r="C2104" s="225"/>
      <c r="D2104" s="225"/>
      <c r="E2104" s="225"/>
      <c r="F2104" s="225"/>
      <c r="G2104" s="247"/>
      <c r="H2104" s="246"/>
      <c r="I2104" s="246"/>
      <c r="J2104" s="247"/>
      <c r="K2104" s="247"/>
      <c r="L2104" s="247"/>
      <c r="M2104" s="247"/>
      <c r="N2104" s="247"/>
      <c r="O2104" s="247"/>
      <c r="P2104" s="247"/>
      <c r="Q2104" s="247"/>
      <c r="R2104" s="247"/>
      <c r="S2104" s="247"/>
      <c r="T2104" s="247"/>
      <c r="U2104" s="247"/>
      <c r="V2104" s="247"/>
      <c r="W2104" s="247"/>
      <c r="X2104" s="290"/>
      <c r="Y2104" s="290"/>
    </row>
    <row r="2105" spans="1:25" ht="14.25">
      <c r="A2105" s="299"/>
      <c r="B2105" s="225"/>
      <c r="C2105" s="225"/>
      <c r="D2105" s="225"/>
      <c r="E2105" s="225"/>
      <c r="F2105" s="225"/>
      <c r="G2105" s="247"/>
      <c r="H2105" s="246"/>
      <c r="I2105" s="246"/>
      <c r="J2105" s="247"/>
      <c r="K2105" s="247"/>
      <c r="L2105" s="247"/>
      <c r="M2105" s="247"/>
      <c r="N2105" s="247"/>
      <c r="O2105" s="247"/>
      <c r="P2105" s="247"/>
      <c r="Q2105" s="247"/>
      <c r="R2105" s="247"/>
      <c r="S2105" s="247"/>
      <c r="T2105" s="247"/>
      <c r="U2105" s="247"/>
      <c r="V2105" s="247"/>
      <c r="W2105" s="247"/>
      <c r="X2105" s="290"/>
      <c r="Y2105" s="290"/>
    </row>
    <row r="2106" spans="1:25" ht="14.25">
      <c r="A2106" s="299"/>
      <c r="B2106" s="225"/>
      <c r="C2106" s="225"/>
      <c r="D2106" s="225"/>
      <c r="E2106" s="225"/>
      <c r="F2106" s="225"/>
      <c r="G2106" s="247"/>
      <c r="H2106" s="246"/>
      <c r="I2106" s="246"/>
      <c r="J2106" s="247"/>
      <c r="K2106" s="247"/>
      <c r="L2106" s="247"/>
      <c r="M2106" s="247"/>
      <c r="N2106" s="247"/>
      <c r="O2106" s="247"/>
      <c r="P2106" s="247"/>
      <c r="Q2106" s="247"/>
      <c r="R2106" s="247"/>
      <c r="S2106" s="247"/>
      <c r="T2106" s="247"/>
      <c r="U2106" s="247"/>
      <c r="V2106" s="247"/>
      <c r="W2106" s="247"/>
      <c r="X2106" s="290"/>
      <c r="Y2106" s="290"/>
    </row>
    <row r="2107" spans="1:25" ht="14.25">
      <c r="A2107" s="299"/>
      <c r="B2107" s="225"/>
      <c r="C2107" s="225"/>
      <c r="D2107" s="225"/>
      <c r="E2107" s="225"/>
      <c r="F2107" s="225"/>
      <c r="G2107" s="247"/>
      <c r="H2107" s="246"/>
      <c r="I2107" s="246"/>
      <c r="J2107" s="247"/>
      <c r="K2107" s="247"/>
      <c r="L2107" s="247"/>
      <c r="M2107" s="247"/>
      <c r="N2107" s="247"/>
      <c r="O2107" s="247"/>
      <c r="P2107" s="247"/>
      <c r="Q2107" s="247"/>
      <c r="R2107" s="247"/>
      <c r="S2107" s="247"/>
      <c r="T2107" s="247"/>
      <c r="U2107" s="247"/>
      <c r="V2107" s="247"/>
      <c r="W2107" s="247"/>
      <c r="X2107" s="290"/>
      <c r="Y2107" s="290"/>
    </row>
    <row r="2108" spans="1:25" ht="14.25">
      <c r="A2108" s="299"/>
      <c r="B2108" s="225"/>
      <c r="C2108" s="225"/>
      <c r="D2108" s="225"/>
      <c r="E2108" s="225"/>
      <c r="F2108" s="225"/>
      <c r="G2108" s="247"/>
      <c r="H2108" s="246"/>
      <c r="I2108" s="246"/>
      <c r="J2108" s="247"/>
      <c r="K2108" s="247"/>
      <c r="L2108" s="247"/>
      <c r="M2108" s="247"/>
      <c r="N2108" s="247"/>
      <c r="O2108" s="247"/>
      <c r="P2108" s="247"/>
      <c r="Q2108" s="247"/>
      <c r="R2108" s="247"/>
      <c r="S2108" s="247"/>
      <c r="T2108" s="247"/>
      <c r="U2108" s="247"/>
      <c r="V2108" s="247"/>
      <c r="W2108" s="247"/>
      <c r="X2108" s="290"/>
      <c r="Y2108" s="290"/>
    </row>
    <row r="2109" spans="1:25" ht="14.25">
      <c r="A2109" s="299"/>
      <c r="B2109" s="225"/>
      <c r="C2109" s="225"/>
      <c r="D2109" s="225"/>
      <c r="E2109" s="225"/>
      <c r="F2109" s="225"/>
      <c r="G2109" s="247"/>
      <c r="H2109" s="246"/>
      <c r="I2109" s="246"/>
      <c r="J2109" s="247"/>
      <c r="K2109" s="247"/>
      <c r="L2109" s="247"/>
      <c r="M2109" s="247"/>
      <c r="N2109" s="247"/>
      <c r="O2109" s="247"/>
      <c r="P2109" s="247"/>
      <c r="Q2109" s="247"/>
      <c r="R2109" s="247"/>
      <c r="S2109" s="247"/>
      <c r="T2109" s="247"/>
      <c r="U2109" s="247"/>
      <c r="V2109" s="247"/>
      <c r="W2109" s="247"/>
      <c r="X2109" s="290"/>
      <c r="Y2109" s="290"/>
    </row>
    <row r="2110" spans="1:25" ht="14.25">
      <c r="A2110" s="299"/>
      <c r="B2110" s="225"/>
      <c r="C2110" s="225"/>
      <c r="D2110" s="225"/>
      <c r="E2110" s="225"/>
      <c r="F2110" s="225"/>
      <c r="G2110" s="247"/>
      <c r="H2110" s="246"/>
      <c r="I2110" s="246"/>
      <c r="J2110" s="247"/>
      <c r="K2110" s="247"/>
      <c r="L2110" s="247"/>
      <c r="M2110" s="247"/>
      <c r="N2110" s="247"/>
      <c r="O2110" s="247"/>
      <c r="P2110" s="247"/>
      <c r="Q2110" s="247"/>
      <c r="R2110" s="247"/>
      <c r="S2110" s="247"/>
      <c r="T2110" s="247"/>
      <c r="U2110" s="247"/>
      <c r="V2110" s="247"/>
      <c r="W2110" s="247"/>
      <c r="X2110" s="290"/>
      <c r="Y2110" s="290"/>
    </row>
    <row r="2111" spans="1:25" ht="14.25">
      <c r="A2111" s="299"/>
      <c r="B2111" s="225"/>
      <c r="C2111" s="225"/>
      <c r="D2111" s="225"/>
      <c r="E2111" s="225"/>
      <c r="F2111" s="225"/>
      <c r="G2111" s="247"/>
      <c r="H2111" s="246"/>
      <c r="I2111" s="246"/>
      <c r="J2111" s="247"/>
      <c r="K2111" s="247"/>
      <c r="L2111" s="247"/>
      <c r="M2111" s="247"/>
      <c r="N2111" s="247"/>
      <c r="O2111" s="247"/>
      <c r="P2111" s="247"/>
      <c r="Q2111" s="247"/>
      <c r="R2111" s="247"/>
      <c r="S2111" s="247"/>
      <c r="T2111" s="247"/>
      <c r="U2111" s="247"/>
      <c r="V2111" s="247"/>
      <c r="W2111" s="247"/>
      <c r="X2111" s="290"/>
      <c r="Y2111" s="290"/>
    </row>
    <row r="2112" spans="1:25" ht="14.25">
      <c r="A2112" s="299"/>
      <c r="B2112" s="225"/>
      <c r="C2112" s="225"/>
      <c r="D2112" s="225"/>
      <c r="E2112" s="225"/>
      <c r="F2112" s="225"/>
      <c r="G2112" s="247"/>
      <c r="H2112" s="246"/>
      <c r="I2112" s="246"/>
      <c r="J2112" s="247"/>
      <c r="K2112" s="247"/>
      <c r="L2112" s="247"/>
      <c r="M2112" s="247"/>
      <c r="N2112" s="247"/>
      <c r="O2112" s="247"/>
      <c r="P2112" s="247"/>
      <c r="Q2112" s="247"/>
      <c r="R2112" s="247"/>
      <c r="S2112" s="247"/>
      <c r="T2112" s="247"/>
      <c r="U2112" s="247"/>
      <c r="V2112" s="247"/>
      <c r="W2112" s="247"/>
      <c r="X2112" s="290"/>
      <c r="Y2112" s="290"/>
    </row>
    <row r="2113" spans="1:25" ht="14.25">
      <c r="A2113" s="299"/>
      <c r="B2113" s="225"/>
      <c r="C2113" s="225"/>
      <c r="D2113" s="225"/>
      <c r="E2113" s="225"/>
      <c r="F2113" s="225"/>
      <c r="G2113" s="247"/>
      <c r="H2113" s="246"/>
      <c r="I2113" s="246"/>
      <c r="J2113" s="247"/>
      <c r="K2113" s="247"/>
      <c r="L2113" s="247"/>
      <c r="M2113" s="247"/>
      <c r="N2113" s="247"/>
      <c r="O2113" s="247"/>
      <c r="P2113" s="247"/>
      <c r="Q2113" s="247"/>
      <c r="R2113" s="247"/>
      <c r="S2113" s="247"/>
      <c r="T2113" s="247"/>
      <c r="U2113" s="247"/>
      <c r="V2113" s="247"/>
      <c r="W2113" s="247"/>
      <c r="X2113" s="290"/>
      <c r="Y2113" s="290"/>
    </row>
    <row r="2114" spans="1:25" ht="14.25">
      <c r="A2114" s="299"/>
      <c r="B2114" s="225"/>
      <c r="C2114" s="225"/>
      <c r="D2114" s="225"/>
      <c r="E2114" s="225"/>
      <c r="F2114" s="225"/>
      <c r="G2114" s="247"/>
      <c r="H2114" s="246"/>
      <c r="I2114" s="246"/>
      <c r="J2114" s="247"/>
      <c r="K2114" s="247"/>
      <c r="L2114" s="247"/>
      <c r="M2114" s="247"/>
      <c r="N2114" s="247"/>
      <c r="O2114" s="247"/>
      <c r="P2114" s="247"/>
      <c r="Q2114" s="247"/>
      <c r="R2114" s="247"/>
      <c r="S2114" s="247"/>
      <c r="T2114" s="247"/>
      <c r="U2114" s="247"/>
      <c r="V2114" s="247"/>
      <c r="W2114" s="247"/>
      <c r="X2114" s="290"/>
      <c r="Y2114" s="290"/>
    </row>
    <row r="2115" spans="1:25" ht="14.25">
      <c r="A2115" s="299"/>
      <c r="B2115" s="225"/>
      <c r="C2115" s="225"/>
      <c r="D2115" s="225"/>
      <c r="E2115" s="225"/>
      <c r="F2115" s="225"/>
      <c r="G2115" s="247"/>
      <c r="H2115" s="246"/>
      <c r="I2115" s="246"/>
      <c r="J2115" s="247"/>
      <c r="K2115" s="247"/>
      <c r="L2115" s="247"/>
      <c r="M2115" s="247"/>
      <c r="N2115" s="247"/>
      <c r="O2115" s="247"/>
      <c r="P2115" s="247"/>
      <c r="Q2115" s="247"/>
      <c r="R2115" s="247"/>
      <c r="S2115" s="247"/>
      <c r="T2115" s="247"/>
      <c r="U2115" s="247"/>
      <c r="V2115" s="247"/>
      <c r="W2115" s="247"/>
      <c r="X2115" s="290"/>
      <c r="Y2115" s="290"/>
    </row>
    <row r="2116" spans="1:25" ht="14.25">
      <c r="A2116" s="299"/>
      <c r="B2116" s="225"/>
      <c r="C2116" s="225"/>
      <c r="D2116" s="225"/>
      <c r="E2116" s="225"/>
      <c r="F2116" s="225"/>
      <c r="G2116" s="247"/>
      <c r="H2116" s="246"/>
      <c r="I2116" s="246"/>
      <c r="J2116" s="247"/>
      <c r="K2116" s="247"/>
      <c r="L2116" s="247"/>
      <c r="M2116" s="247"/>
      <c r="N2116" s="247"/>
      <c r="O2116" s="247"/>
      <c r="P2116" s="247"/>
      <c r="Q2116" s="247"/>
      <c r="R2116" s="247"/>
      <c r="S2116" s="247"/>
      <c r="T2116" s="247"/>
      <c r="U2116" s="247"/>
      <c r="V2116" s="247"/>
      <c r="W2116" s="247"/>
      <c r="X2116" s="290"/>
      <c r="Y2116" s="290"/>
    </row>
    <row r="2117" spans="1:25" ht="14.25">
      <c r="A2117" s="299"/>
      <c r="B2117" s="225"/>
      <c r="C2117" s="225"/>
      <c r="D2117" s="225"/>
      <c r="E2117" s="225"/>
      <c r="F2117" s="225"/>
      <c r="G2117" s="247"/>
      <c r="H2117" s="246"/>
      <c r="I2117" s="246"/>
      <c r="J2117" s="247"/>
      <c r="K2117" s="247"/>
      <c r="L2117" s="247"/>
      <c r="M2117" s="247"/>
      <c r="N2117" s="247"/>
      <c r="O2117" s="247"/>
      <c r="P2117" s="247"/>
      <c r="Q2117" s="247"/>
      <c r="R2117" s="247"/>
      <c r="S2117" s="247"/>
      <c r="T2117" s="247"/>
      <c r="U2117" s="247"/>
      <c r="V2117" s="247"/>
      <c r="W2117" s="247"/>
      <c r="X2117" s="290"/>
      <c r="Y2117" s="290"/>
    </row>
    <row r="2118" spans="1:25" ht="14.25">
      <c r="A2118" s="299"/>
      <c r="B2118" s="225"/>
      <c r="C2118" s="225"/>
      <c r="D2118" s="225"/>
      <c r="E2118" s="225"/>
      <c r="F2118" s="225"/>
      <c r="G2118" s="247"/>
      <c r="H2118" s="246"/>
      <c r="I2118" s="246"/>
      <c r="J2118" s="247"/>
      <c r="K2118" s="247"/>
      <c r="L2118" s="247"/>
      <c r="M2118" s="247"/>
      <c r="N2118" s="247"/>
      <c r="O2118" s="247"/>
      <c r="P2118" s="247"/>
      <c r="Q2118" s="247"/>
      <c r="R2118" s="247"/>
      <c r="S2118" s="247"/>
      <c r="T2118" s="247"/>
      <c r="U2118" s="247"/>
      <c r="V2118" s="247"/>
      <c r="W2118" s="247"/>
      <c r="X2118" s="290"/>
      <c r="Y2118" s="290"/>
    </row>
    <row r="2119" spans="1:25" ht="14.25">
      <c r="A2119" s="299"/>
      <c r="B2119" s="225"/>
      <c r="C2119" s="225"/>
      <c r="D2119" s="225"/>
      <c r="E2119" s="225"/>
      <c r="F2119" s="225"/>
      <c r="G2119" s="247"/>
      <c r="H2119" s="246"/>
      <c r="I2119" s="246"/>
      <c r="J2119" s="247"/>
      <c r="K2119" s="247"/>
      <c r="L2119" s="247"/>
      <c r="M2119" s="247"/>
      <c r="N2119" s="247"/>
      <c r="O2119" s="247"/>
      <c r="P2119" s="247"/>
      <c r="Q2119" s="247"/>
      <c r="R2119" s="247"/>
      <c r="S2119" s="247"/>
      <c r="T2119" s="247"/>
      <c r="U2119" s="247"/>
      <c r="V2119" s="247"/>
      <c r="W2119" s="247"/>
      <c r="X2119" s="290"/>
      <c r="Y2119" s="290"/>
    </row>
    <row r="2120" spans="1:25" ht="14.25">
      <c r="A2120" s="299"/>
      <c r="B2120" s="225"/>
      <c r="C2120" s="225"/>
      <c r="D2120" s="225"/>
      <c r="E2120" s="225"/>
      <c r="F2120" s="225"/>
      <c r="G2120" s="247"/>
      <c r="H2120" s="246"/>
      <c r="I2120" s="246"/>
      <c r="J2120" s="247"/>
      <c r="K2120" s="247"/>
      <c r="L2120" s="247"/>
      <c r="M2120" s="247"/>
      <c r="N2120" s="247"/>
      <c r="O2120" s="247"/>
      <c r="P2120" s="247"/>
      <c r="Q2120" s="247"/>
      <c r="R2120" s="247"/>
      <c r="S2120" s="247"/>
      <c r="T2120" s="247"/>
      <c r="U2120" s="247"/>
      <c r="V2120" s="247"/>
      <c r="W2120" s="247"/>
      <c r="X2120" s="290"/>
      <c r="Y2120" s="290"/>
    </row>
    <row r="2121" spans="1:25" ht="14.25">
      <c r="A2121" s="299"/>
      <c r="B2121" s="225"/>
      <c r="C2121" s="225"/>
      <c r="D2121" s="225"/>
      <c r="E2121" s="225"/>
      <c r="F2121" s="225"/>
      <c r="G2121" s="247"/>
      <c r="H2121" s="246"/>
      <c r="I2121" s="246"/>
      <c r="J2121" s="247"/>
      <c r="K2121" s="247"/>
      <c r="L2121" s="247"/>
      <c r="M2121" s="247"/>
      <c r="N2121" s="247"/>
      <c r="O2121" s="247"/>
      <c r="P2121" s="247"/>
      <c r="Q2121" s="247"/>
      <c r="R2121" s="247"/>
      <c r="S2121" s="247"/>
      <c r="T2121" s="247"/>
      <c r="U2121" s="247"/>
      <c r="V2121" s="247"/>
      <c r="W2121" s="247"/>
      <c r="X2121" s="290"/>
      <c r="Y2121" s="290"/>
    </row>
    <row r="2122" spans="1:25" ht="14.25">
      <c r="A2122" s="299"/>
      <c r="B2122" s="225"/>
      <c r="C2122" s="225"/>
      <c r="D2122" s="225"/>
      <c r="E2122" s="225"/>
      <c r="F2122" s="225"/>
      <c r="G2122" s="247"/>
      <c r="H2122" s="246"/>
      <c r="I2122" s="246"/>
      <c r="J2122" s="247"/>
      <c r="K2122" s="247"/>
      <c r="L2122" s="247"/>
      <c r="M2122" s="247"/>
      <c r="N2122" s="247"/>
      <c r="O2122" s="247"/>
      <c r="P2122" s="247"/>
      <c r="Q2122" s="247"/>
      <c r="R2122" s="247"/>
      <c r="S2122" s="247"/>
      <c r="T2122" s="247"/>
      <c r="U2122" s="247"/>
      <c r="V2122" s="247"/>
      <c r="W2122" s="247"/>
      <c r="X2122" s="290"/>
      <c r="Y2122" s="290"/>
    </row>
    <row r="2123" spans="1:25" ht="14.25">
      <c r="A2123" s="299"/>
      <c r="B2123" s="225"/>
      <c r="C2123" s="225"/>
      <c r="D2123" s="225"/>
      <c r="E2123" s="225"/>
      <c r="F2123" s="225"/>
      <c r="G2123" s="247"/>
      <c r="H2123" s="246"/>
      <c r="I2123" s="246"/>
      <c r="J2123" s="247"/>
      <c r="K2123" s="247"/>
      <c r="L2123" s="247"/>
      <c r="M2123" s="247"/>
      <c r="N2123" s="247"/>
      <c r="O2123" s="247"/>
      <c r="P2123" s="247"/>
      <c r="Q2123" s="247"/>
      <c r="R2123" s="247"/>
      <c r="S2123" s="247"/>
      <c r="T2123" s="247"/>
      <c r="U2123" s="247"/>
      <c r="V2123" s="247"/>
      <c r="W2123" s="247"/>
      <c r="X2123" s="290"/>
      <c r="Y2123" s="290"/>
    </row>
    <row r="2124" spans="1:25" ht="14.25">
      <c r="A2124" s="299"/>
      <c r="B2124" s="225"/>
      <c r="C2124" s="225"/>
      <c r="D2124" s="225"/>
      <c r="E2124" s="225"/>
      <c r="F2124" s="225"/>
      <c r="G2124" s="247"/>
      <c r="H2124" s="246"/>
      <c r="I2124" s="246"/>
      <c r="J2124" s="247"/>
      <c r="K2124" s="247"/>
      <c r="L2124" s="247"/>
      <c r="M2124" s="247"/>
      <c r="N2124" s="247"/>
      <c r="O2124" s="247"/>
      <c r="P2124" s="247"/>
      <c r="Q2124" s="247"/>
      <c r="R2124" s="247"/>
      <c r="S2124" s="247"/>
      <c r="T2124" s="247"/>
      <c r="U2124" s="247"/>
      <c r="V2124" s="247"/>
      <c r="W2124" s="247"/>
      <c r="X2124" s="290"/>
      <c r="Y2124" s="290"/>
    </row>
    <row r="2125" spans="1:25" ht="14.25">
      <c r="A2125" s="299"/>
      <c r="B2125" s="225"/>
      <c r="C2125" s="225"/>
      <c r="D2125" s="225"/>
      <c r="E2125" s="225"/>
      <c r="F2125" s="225"/>
      <c r="G2125" s="247"/>
      <c r="H2125" s="246"/>
      <c r="I2125" s="246"/>
      <c r="J2125" s="247"/>
      <c r="K2125" s="247"/>
      <c r="L2125" s="247"/>
      <c r="M2125" s="247"/>
      <c r="N2125" s="247"/>
      <c r="O2125" s="247"/>
      <c r="P2125" s="247"/>
      <c r="Q2125" s="247"/>
      <c r="R2125" s="247"/>
      <c r="S2125" s="247"/>
      <c r="T2125" s="247"/>
      <c r="U2125" s="247"/>
      <c r="V2125" s="247"/>
      <c r="W2125" s="247"/>
      <c r="X2125" s="290"/>
      <c r="Y2125" s="290"/>
    </row>
    <row r="2126" spans="1:25" ht="14.25">
      <c r="A2126" s="299"/>
      <c r="B2126" s="225"/>
      <c r="C2126" s="225"/>
      <c r="D2126" s="225"/>
      <c r="E2126" s="225"/>
      <c r="F2126" s="225"/>
      <c r="G2126" s="247"/>
      <c r="H2126" s="246"/>
      <c r="I2126" s="246"/>
      <c r="J2126" s="247"/>
      <c r="K2126" s="247"/>
      <c r="L2126" s="247"/>
      <c r="M2126" s="247"/>
      <c r="N2126" s="247"/>
      <c r="O2126" s="247"/>
      <c r="P2126" s="247"/>
      <c r="Q2126" s="247"/>
      <c r="R2126" s="247"/>
      <c r="S2126" s="247"/>
      <c r="T2126" s="247"/>
      <c r="U2126" s="247"/>
      <c r="V2126" s="247"/>
      <c r="W2126" s="247"/>
      <c r="X2126" s="290"/>
      <c r="Y2126" s="290"/>
    </row>
    <row r="2127" spans="1:25" ht="14.25">
      <c r="A2127" s="299"/>
      <c r="B2127" s="225"/>
      <c r="C2127" s="225"/>
      <c r="D2127" s="225"/>
      <c r="E2127" s="225"/>
      <c r="F2127" s="225"/>
      <c r="G2127" s="247"/>
      <c r="H2127" s="246"/>
      <c r="I2127" s="246"/>
      <c r="J2127" s="247"/>
      <c r="K2127" s="247"/>
      <c r="L2127" s="247"/>
      <c r="M2127" s="247"/>
      <c r="N2127" s="247"/>
      <c r="O2127" s="247"/>
      <c r="P2127" s="247"/>
      <c r="Q2127" s="247"/>
      <c r="R2127" s="247"/>
      <c r="S2127" s="247"/>
      <c r="T2127" s="247"/>
      <c r="U2127" s="247"/>
      <c r="V2127" s="247"/>
      <c r="W2127" s="247"/>
      <c r="X2127" s="290"/>
      <c r="Y2127" s="290"/>
    </row>
    <row r="2128" spans="1:25" ht="14.25">
      <c r="A2128" s="299"/>
      <c r="B2128" s="225"/>
      <c r="C2128" s="225"/>
      <c r="D2128" s="225"/>
      <c r="E2128" s="225"/>
      <c r="F2128" s="225"/>
      <c r="G2128" s="247"/>
      <c r="H2128" s="246"/>
      <c r="I2128" s="246"/>
      <c r="J2128" s="247"/>
      <c r="K2128" s="247"/>
      <c r="L2128" s="247"/>
      <c r="M2128" s="247"/>
      <c r="N2128" s="247"/>
      <c r="O2128" s="247"/>
      <c r="P2128" s="247"/>
      <c r="Q2128" s="247"/>
      <c r="R2128" s="247"/>
      <c r="S2128" s="247"/>
      <c r="T2128" s="247"/>
      <c r="U2128" s="247"/>
      <c r="V2128" s="247"/>
      <c r="W2128" s="247"/>
      <c r="X2128" s="290"/>
      <c r="Y2128" s="290"/>
    </row>
    <row r="2129" spans="1:25" ht="14.25">
      <c r="A2129" s="299"/>
      <c r="B2129" s="225"/>
      <c r="C2129" s="225"/>
      <c r="D2129" s="225"/>
      <c r="E2129" s="225"/>
      <c r="F2129" s="225"/>
      <c r="G2129" s="247"/>
      <c r="H2129" s="246"/>
      <c r="I2129" s="246"/>
      <c r="J2129" s="247"/>
      <c r="K2129" s="247"/>
      <c r="L2129" s="247"/>
      <c r="M2129" s="247"/>
      <c r="N2129" s="247"/>
      <c r="O2129" s="247"/>
      <c r="P2129" s="247"/>
      <c r="Q2129" s="247"/>
      <c r="R2129" s="247"/>
      <c r="S2129" s="247"/>
      <c r="T2129" s="247"/>
      <c r="U2129" s="247"/>
      <c r="V2129" s="247"/>
      <c r="W2129" s="247"/>
      <c r="X2129" s="290"/>
      <c r="Y2129" s="290"/>
    </row>
    <row r="2130" spans="1:25" ht="14.25">
      <c r="A2130" s="299"/>
      <c r="B2130" s="225"/>
      <c r="C2130" s="225"/>
      <c r="D2130" s="225"/>
      <c r="E2130" s="225"/>
      <c r="F2130" s="225"/>
      <c r="G2130" s="247"/>
      <c r="H2130" s="246"/>
      <c r="I2130" s="246"/>
      <c r="J2130" s="247"/>
      <c r="K2130" s="247"/>
      <c r="L2130" s="247"/>
      <c r="M2130" s="247"/>
      <c r="N2130" s="247"/>
      <c r="O2130" s="247"/>
      <c r="P2130" s="247"/>
      <c r="Q2130" s="247"/>
      <c r="R2130" s="247"/>
      <c r="S2130" s="247"/>
      <c r="T2130" s="247"/>
      <c r="U2130" s="247"/>
      <c r="V2130" s="247"/>
      <c r="W2130" s="247"/>
      <c r="X2130" s="290"/>
      <c r="Y2130" s="290"/>
    </row>
    <row r="2131" spans="1:25" ht="14.25">
      <c r="A2131" s="299"/>
      <c r="B2131" s="225"/>
      <c r="C2131" s="225"/>
      <c r="D2131" s="225"/>
      <c r="E2131" s="225"/>
      <c r="F2131" s="225"/>
      <c r="G2131" s="247"/>
      <c r="H2131" s="246"/>
      <c r="I2131" s="246"/>
      <c r="J2131" s="247"/>
      <c r="K2131" s="247"/>
      <c r="L2131" s="247"/>
      <c r="M2131" s="247"/>
      <c r="N2131" s="247"/>
      <c r="O2131" s="247"/>
      <c r="P2131" s="247"/>
      <c r="Q2131" s="247"/>
      <c r="R2131" s="247"/>
      <c r="S2131" s="247"/>
      <c r="T2131" s="247"/>
      <c r="U2131" s="247"/>
      <c r="V2131" s="247"/>
      <c r="W2131" s="247"/>
      <c r="X2131" s="290"/>
      <c r="Y2131" s="290"/>
    </row>
    <row r="2132" spans="1:25" ht="14.25">
      <c r="A2132" s="299"/>
      <c r="B2132" s="225"/>
      <c r="C2132" s="225"/>
      <c r="D2132" s="225"/>
      <c r="E2132" s="225"/>
      <c r="F2132" s="225"/>
      <c r="G2132" s="247"/>
      <c r="H2132" s="246"/>
      <c r="I2132" s="246"/>
      <c r="J2132" s="247"/>
      <c r="K2132" s="247"/>
      <c r="L2132" s="247"/>
      <c r="M2132" s="247"/>
      <c r="N2132" s="247"/>
      <c r="O2132" s="247"/>
      <c r="P2132" s="247"/>
      <c r="Q2132" s="247"/>
      <c r="R2132" s="247"/>
      <c r="S2132" s="247"/>
      <c r="T2132" s="247"/>
      <c r="U2132" s="247"/>
      <c r="V2132" s="247"/>
      <c r="W2132" s="247"/>
      <c r="X2132" s="290"/>
      <c r="Y2132" s="290"/>
    </row>
    <row r="2133" spans="1:25" ht="14.25">
      <c r="A2133" s="299"/>
      <c r="B2133" s="225"/>
      <c r="C2133" s="225"/>
      <c r="D2133" s="225"/>
      <c r="E2133" s="225"/>
      <c r="F2133" s="225"/>
      <c r="G2133" s="247"/>
      <c r="H2133" s="246"/>
      <c r="I2133" s="246"/>
      <c r="J2133" s="247"/>
      <c r="K2133" s="247"/>
      <c r="L2133" s="247"/>
      <c r="M2133" s="247"/>
      <c r="N2133" s="247"/>
      <c r="O2133" s="247"/>
      <c r="P2133" s="247"/>
      <c r="Q2133" s="247"/>
      <c r="R2133" s="247"/>
      <c r="S2133" s="247"/>
      <c r="T2133" s="247"/>
      <c r="U2133" s="247"/>
      <c r="V2133" s="247"/>
      <c r="W2133" s="247"/>
      <c r="X2133" s="290"/>
      <c r="Y2133" s="290"/>
    </row>
    <row r="2134" spans="1:25" ht="14.25">
      <c r="A2134" s="299"/>
      <c r="B2134" s="225"/>
      <c r="C2134" s="225"/>
      <c r="D2134" s="225"/>
      <c r="E2134" s="225"/>
      <c r="F2134" s="225"/>
      <c r="G2134" s="247"/>
      <c r="H2134" s="246"/>
      <c r="I2134" s="246"/>
      <c r="J2134" s="247"/>
      <c r="K2134" s="247"/>
      <c r="L2134" s="247"/>
      <c r="M2134" s="247"/>
      <c r="N2134" s="247"/>
      <c r="O2134" s="247"/>
      <c r="P2134" s="247"/>
      <c r="Q2134" s="247"/>
      <c r="R2134" s="247"/>
      <c r="S2134" s="247"/>
      <c r="T2134" s="247"/>
      <c r="U2134" s="247"/>
      <c r="V2134" s="247"/>
      <c r="W2134" s="247"/>
      <c r="X2134" s="290"/>
      <c r="Y2134" s="290"/>
    </row>
    <row r="2135" spans="1:25" ht="14.25">
      <c r="A2135" s="299"/>
      <c r="B2135" s="225"/>
      <c r="C2135" s="225"/>
      <c r="D2135" s="225"/>
      <c r="E2135" s="225"/>
      <c r="F2135" s="225"/>
      <c r="G2135" s="247"/>
      <c r="H2135" s="246"/>
      <c r="I2135" s="246"/>
      <c r="J2135" s="247"/>
      <c r="K2135" s="247"/>
      <c r="L2135" s="247"/>
      <c r="M2135" s="247"/>
      <c r="N2135" s="247"/>
      <c r="O2135" s="247"/>
      <c r="P2135" s="247"/>
      <c r="Q2135" s="247"/>
      <c r="R2135" s="247"/>
      <c r="S2135" s="247"/>
      <c r="T2135" s="247"/>
      <c r="U2135" s="247"/>
      <c r="V2135" s="247"/>
      <c r="W2135" s="247"/>
      <c r="X2135" s="290"/>
      <c r="Y2135" s="290"/>
    </row>
    <row r="2136" spans="1:25" ht="14.25">
      <c r="A2136" s="299"/>
      <c r="B2136" s="225"/>
      <c r="C2136" s="225"/>
      <c r="D2136" s="225"/>
      <c r="E2136" s="225"/>
      <c r="F2136" s="225"/>
      <c r="G2136" s="247"/>
      <c r="H2136" s="246"/>
      <c r="I2136" s="246"/>
      <c r="J2136" s="247"/>
      <c r="K2136" s="247"/>
      <c r="L2136" s="247"/>
      <c r="M2136" s="247"/>
      <c r="N2136" s="247"/>
      <c r="O2136" s="247"/>
      <c r="P2136" s="247"/>
      <c r="Q2136" s="247"/>
      <c r="R2136" s="247"/>
      <c r="S2136" s="247"/>
      <c r="T2136" s="247"/>
      <c r="U2136" s="247"/>
      <c r="V2136" s="247"/>
      <c r="W2136" s="247"/>
      <c r="X2136" s="290"/>
      <c r="Y2136" s="290"/>
    </row>
    <row r="2137" spans="1:25" ht="14.25">
      <c r="A2137" s="299"/>
      <c r="B2137" s="225"/>
      <c r="C2137" s="225"/>
      <c r="D2137" s="225"/>
      <c r="E2137" s="225"/>
      <c r="F2137" s="225"/>
      <c r="G2137" s="247"/>
      <c r="H2137" s="246"/>
      <c r="I2137" s="246"/>
      <c r="J2137" s="247"/>
      <c r="K2137" s="247"/>
      <c r="L2137" s="247"/>
      <c r="M2137" s="247"/>
      <c r="N2137" s="247"/>
      <c r="O2137" s="247"/>
      <c r="P2137" s="247"/>
      <c r="Q2137" s="247"/>
      <c r="R2137" s="247"/>
      <c r="S2137" s="247"/>
      <c r="T2137" s="247"/>
      <c r="U2137" s="247"/>
      <c r="V2137" s="247"/>
      <c r="W2137" s="247"/>
      <c r="X2137" s="290"/>
      <c r="Y2137" s="290"/>
    </row>
    <row r="2138" spans="1:25" ht="14.25">
      <c r="A2138" s="299"/>
      <c r="B2138" s="225"/>
      <c r="C2138" s="225"/>
      <c r="D2138" s="225"/>
      <c r="E2138" s="225"/>
      <c r="F2138" s="225"/>
      <c r="G2138" s="247"/>
      <c r="H2138" s="246"/>
      <c r="I2138" s="246"/>
      <c r="J2138" s="247"/>
      <c r="K2138" s="247"/>
      <c r="L2138" s="247"/>
      <c r="M2138" s="247"/>
      <c r="N2138" s="247"/>
      <c r="O2138" s="247"/>
      <c r="P2138" s="247"/>
      <c r="Q2138" s="247"/>
      <c r="R2138" s="247"/>
      <c r="S2138" s="247"/>
      <c r="T2138" s="247"/>
      <c r="U2138" s="247"/>
      <c r="V2138" s="247"/>
      <c r="W2138" s="247"/>
      <c r="X2138" s="290"/>
      <c r="Y2138" s="290"/>
    </row>
    <row r="2139" spans="1:25" ht="14.25">
      <c r="A2139" s="299"/>
      <c r="B2139" s="225"/>
      <c r="C2139" s="225"/>
      <c r="D2139" s="225"/>
      <c r="E2139" s="225"/>
      <c r="F2139" s="225"/>
      <c r="G2139" s="247"/>
      <c r="H2139" s="246"/>
      <c r="I2139" s="246"/>
      <c r="J2139" s="247"/>
      <c r="K2139" s="247"/>
      <c r="L2139" s="247"/>
      <c r="M2139" s="247"/>
      <c r="N2139" s="247"/>
      <c r="O2139" s="247"/>
      <c r="P2139" s="247"/>
      <c r="Q2139" s="247"/>
      <c r="R2139" s="247"/>
      <c r="S2139" s="247"/>
      <c r="T2139" s="247"/>
      <c r="U2139" s="247"/>
      <c r="V2139" s="247"/>
      <c r="W2139" s="247"/>
      <c r="X2139" s="290"/>
      <c r="Y2139" s="290"/>
    </row>
    <row r="2140" spans="1:25" ht="14.25">
      <c r="A2140" s="299"/>
      <c r="B2140" s="225"/>
      <c r="C2140" s="225"/>
      <c r="D2140" s="225"/>
      <c r="E2140" s="225"/>
      <c r="F2140" s="225"/>
      <c r="G2140" s="247"/>
      <c r="H2140" s="246"/>
      <c r="I2140" s="246"/>
      <c r="J2140" s="247"/>
      <c r="K2140" s="247"/>
      <c r="L2140" s="247"/>
      <c r="M2140" s="247"/>
      <c r="N2140" s="247"/>
      <c r="O2140" s="247"/>
      <c r="P2140" s="247"/>
      <c r="Q2140" s="247"/>
      <c r="R2140" s="247"/>
      <c r="S2140" s="247"/>
      <c r="T2140" s="247"/>
      <c r="U2140" s="247"/>
      <c r="V2140" s="247"/>
      <c r="W2140" s="247"/>
      <c r="X2140" s="290"/>
      <c r="Y2140" s="290"/>
    </row>
    <row r="2141" spans="1:25" ht="14.25">
      <c r="A2141" s="299"/>
      <c r="B2141" s="225"/>
      <c r="C2141" s="225"/>
      <c r="D2141" s="225"/>
      <c r="E2141" s="225"/>
      <c r="F2141" s="225"/>
      <c r="G2141" s="247"/>
      <c r="H2141" s="246"/>
      <c r="I2141" s="246"/>
      <c r="J2141" s="247"/>
      <c r="K2141" s="247"/>
      <c r="L2141" s="247"/>
      <c r="M2141" s="247"/>
      <c r="N2141" s="247"/>
      <c r="O2141" s="247"/>
      <c r="P2141" s="247"/>
      <c r="Q2141" s="247"/>
      <c r="R2141" s="247"/>
      <c r="S2141" s="247"/>
      <c r="T2141" s="247"/>
      <c r="U2141" s="247"/>
      <c r="V2141" s="247"/>
      <c r="W2141" s="247"/>
      <c r="X2141" s="290"/>
      <c r="Y2141" s="290"/>
    </row>
    <row r="2142" spans="1:25" ht="14.25">
      <c r="A2142" s="299"/>
      <c r="B2142" s="225"/>
      <c r="C2142" s="225"/>
      <c r="D2142" s="225"/>
      <c r="E2142" s="225"/>
      <c r="F2142" s="225"/>
      <c r="G2142" s="247"/>
      <c r="H2142" s="246"/>
      <c r="I2142" s="246"/>
      <c r="J2142" s="247"/>
      <c r="K2142" s="247"/>
      <c r="L2142" s="247"/>
      <c r="M2142" s="247"/>
      <c r="N2142" s="247"/>
      <c r="O2142" s="247"/>
      <c r="P2142" s="247"/>
      <c r="Q2142" s="247"/>
      <c r="R2142" s="247"/>
      <c r="S2142" s="247"/>
      <c r="T2142" s="247"/>
      <c r="U2142" s="247"/>
      <c r="V2142" s="247"/>
      <c r="W2142" s="247"/>
      <c r="X2142" s="290"/>
      <c r="Y2142" s="290"/>
    </row>
    <row r="2143" spans="1:25" ht="14.25">
      <c r="A2143" s="299"/>
      <c r="B2143" s="225"/>
      <c r="C2143" s="225"/>
      <c r="D2143" s="225"/>
      <c r="E2143" s="225"/>
      <c r="F2143" s="225"/>
      <c r="G2143" s="247"/>
      <c r="H2143" s="246"/>
      <c r="I2143" s="246"/>
      <c r="J2143" s="247"/>
      <c r="K2143" s="247"/>
      <c r="L2143" s="247"/>
      <c r="M2143" s="247"/>
      <c r="N2143" s="247"/>
      <c r="O2143" s="247"/>
      <c r="P2143" s="247"/>
      <c r="Q2143" s="247"/>
      <c r="R2143" s="247"/>
      <c r="S2143" s="247"/>
      <c r="T2143" s="247"/>
      <c r="U2143" s="247"/>
      <c r="V2143" s="247"/>
      <c r="W2143" s="247"/>
      <c r="X2143" s="290"/>
      <c r="Y2143" s="290"/>
    </row>
    <row r="2144" spans="1:25" ht="14.25">
      <c r="A2144" s="299"/>
      <c r="B2144" s="225"/>
      <c r="C2144" s="225"/>
      <c r="D2144" s="225"/>
      <c r="E2144" s="225"/>
      <c r="F2144" s="225"/>
      <c r="G2144" s="247"/>
      <c r="H2144" s="246"/>
      <c r="I2144" s="246"/>
      <c r="J2144" s="247"/>
      <c r="K2144" s="247"/>
      <c r="L2144" s="247"/>
      <c r="M2144" s="247"/>
      <c r="N2144" s="247"/>
      <c r="O2144" s="247"/>
      <c r="P2144" s="247"/>
      <c r="Q2144" s="247"/>
      <c r="R2144" s="247"/>
      <c r="S2144" s="247"/>
      <c r="T2144" s="247"/>
      <c r="U2144" s="247"/>
      <c r="V2144" s="247"/>
      <c r="W2144" s="247"/>
      <c r="X2144" s="290"/>
      <c r="Y2144" s="290"/>
    </row>
    <row r="2145" spans="1:25" ht="14.25">
      <c r="A2145" s="299"/>
      <c r="B2145" s="225"/>
      <c r="C2145" s="225"/>
      <c r="D2145" s="225"/>
      <c r="E2145" s="225"/>
      <c r="F2145" s="225"/>
      <c r="G2145" s="247"/>
      <c r="H2145" s="246"/>
      <c r="I2145" s="246"/>
      <c r="J2145" s="247"/>
      <c r="K2145" s="247"/>
      <c r="L2145" s="247"/>
      <c r="M2145" s="247"/>
      <c r="N2145" s="247"/>
      <c r="O2145" s="247"/>
      <c r="P2145" s="247"/>
      <c r="Q2145" s="247"/>
      <c r="R2145" s="247"/>
      <c r="S2145" s="247"/>
      <c r="T2145" s="247"/>
      <c r="U2145" s="247"/>
      <c r="V2145" s="247"/>
      <c r="W2145" s="247"/>
      <c r="X2145" s="290"/>
      <c r="Y2145" s="290"/>
    </row>
    <row r="2146" spans="1:25" ht="14.25">
      <c r="A2146" s="299"/>
      <c r="B2146" s="225"/>
      <c r="C2146" s="225"/>
      <c r="D2146" s="225"/>
      <c r="E2146" s="225"/>
      <c r="F2146" s="225"/>
      <c r="G2146" s="247"/>
      <c r="H2146" s="246"/>
      <c r="I2146" s="246"/>
      <c r="J2146" s="247"/>
      <c r="K2146" s="247"/>
      <c r="L2146" s="247"/>
      <c r="M2146" s="247"/>
      <c r="N2146" s="247"/>
      <c r="O2146" s="247"/>
      <c r="P2146" s="247"/>
      <c r="Q2146" s="247"/>
      <c r="R2146" s="247"/>
      <c r="S2146" s="247"/>
      <c r="T2146" s="247"/>
      <c r="U2146" s="247"/>
      <c r="V2146" s="247"/>
      <c r="W2146" s="247"/>
      <c r="X2146" s="290"/>
      <c r="Y2146" s="290"/>
    </row>
    <row r="2147" spans="1:25" ht="14.25">
      <c r="A2147" s="299"/>
      <c r="B2147" s="225"/>
      <c r="C2147" s="225"/>
      <c r="D2147" s="225"/>
      <c r="E2147" s="225"/>
      <c r="F2147" s="225"/>
      <c r="G2147" s="247"/>
      <c r="H2147" s="246"/>
      <c r="I2147" s="246"/>
      <c r="J2147" s="247"/>
      <c r="K2147" s="247"/>
      <c r="L2147" s="247"/>
      <c r="M2147" s="247"/>
      <c r="N2147" s="247"/>
      <c r="O2147" s="247"/>
      <c r="P2147" s="247"/>
      <c r="Q2147" s="247"/>
      <c r="R2147" s="247"/>
      <c r="S2147" s="247"/>
      <c r="T2147" s="247"/>
      <c r="U2147" s="247"/>
      <c r="V2147" s="247"/>
      <c r="W2147" s="247"/>
      <c r="X2147" s="290"/>
      <c r="Y2147" s="290"/>
    </row>
    <row r="2148" spans="1:25" ht="14.25">
      <c r="A2148" s="299"/>
      <c r="B2148" s="225"/>
      <c r="C2148" s="225"/>
      <c r="D2148" s="225"/>
      <c r="E2148" s="225"/>
      <c r="F2148" s="225"/>
      <c r="G2148" s="247"/>
      <c r="H2148" s="246"/>
      <c r="I2148" s="246"/>
      <c r="J2148" s="247"/>
      <c r="K2148" s="247"/>
      <c r="L2148" s="247"/>
      <c r="M2148" s="247"/>
      <c r="N2148" s="247"/>
      <c r="O2148" s="247"/>
      <c r="P2148" s="247"/>
      <c r="Q2148" s="247"/>
      <c r="R2148" s="247"/>
      <c r="S2148" s="247"/>
      <c r="T2148" s="247"/>
      <c r="U2148" s="247"/>
      <c r="V2148" s="247"/>
      <c r="W2148" s="247"/>
      <c r="X2148" s="290"/>
      <c r="Y2148" s="290"/>
    </row>
    <row r="2149" spans="1:25" ht="14.25">
      <c r="A2149" s="299"/>
      <c r="B2149" s="225"/>
      <c r="C2149" s="225"/>
      <c r="D2149" s="225"/>
      <c r="E2149" s="225"/>
      <c r="F2149" s="225"/>
      <c r="G2149" s="247"/>
      <c r="H2149" s="246"/>
      <c r="I2149" s="246"/>
      <c r="J2149" s="247"/>
      <c r="K2149" s="247"/>
      <c r="L2149" s="247"/>
      <c r="M2149" s="247"/>
      <c r="N2149" s="247"/>
      <c r="O2149" s="247"/>
      <c r="P2149" s="247"/>
      <c r="Q2149" s="247"/>
      <c r="R2149" s="247"/>
      <c r="S2149" s="247"/>
      <c r="T2149" s="247"/>
      <c r="U2149" s="247"/>
      <c r="V2149" s="247"/>
      <c r="W2149" s="247"/>
      <c r="X2149" s="290"/>
      <c r="Y2149" s="290"/>
    </row>
    <row r="2150" spans="1:25" ht="14.25">
      <c r="A2150" s="299"/>
      <c r="B2150" s="225"/>
      <c r="C2150" s="225"/>
      <c r="D2150" s="225"/>
      <c r="E2150" s="225"/>
      <c r="F2150" s="225"/>
      <c r="G2150" s="247"/>
      <c r="H2150" s="246"/>
      <c r="I2150" s="246"/>
      <c r="J2150" s="247"/>
      <c r="K2150" s="247"/>
      <c r="L2150" s="247"/>
      <c r="M2150" s="247"/>
      <c r="N2150" s="247"/>
      <c r="O2150" s="247"/>
      <c r="P2150" s="247"/>
      <c r="Q2150" s="247"/>
      <c r="R2150" s="247"/>
      <c r="S2150" s="247"/>
      <c r="T2150" s="247"/>
      <c r="U2150" s="247"/>
      <c r="V2150" s="247"/>
      <c r="W2150" s="247"/>
      <c r="X2150" s="290"/>
      <c r="Y2150" s="290"/>
    </row>
    <row r="2151" spans="1:25" ht="14.25">
      <c r="A2151" s="299"/>
      <c r="B2151" s="225"/>
      <c r="C2151" s="225"/>
      <c r="D2151" s="225"/>
      <c r="E2151" s="225"/>
      <c r="F2151" s="225"/>
      <c r="G2151" s="247"/>
      <c r="H2151" s="246"/>
      <c r="I2151" s="246"/>
      <c r="J2151" s="247"/>
      <c r="K2151" s="247"/>
      <c r="L2151" s="247"/>
      <c r="M2151" s="247"/>
      <c r="N2151" s="247"/>
      <c r="O2151" s="247"/>
      <c r="P2151" s="247"/>
      <c r="Q2151" s="247"/>
      <c r="R2151" s="247"/>
      <c r="S2151" s="247"/>
      <c r="T2151" s="247"/>
      <c r="U2151" s="247"/>
      <c r="V2151" s="247"/>
      <c r="W2151" s="247"/>
      <c r="X2151" s="290"/>
      <c r="Y2151" s="290"/>
    </row>
    <row r="2152" spans="1:25" ht="14.25">
      <c r="A2152" s="299"/>
      <c r="B2152" s="225"/>
      <c r="C2152" s="225"/>
      <c r="D2152" s="225"/>
      <c r="E2152" s="225"/>
      <c r="F2152" s="225"/>
      <c r="G2152" s="247"/>
      <c r="H2152" s="246"/>
      <c r="I2152" s="246"/>
      <c r="J2152" s="247"/>
      <c r="K2152" s="247"/>
      <c r="L2152" s="247"/>
      <c r="M2152" s="247"/>
      <c r="N2152" s="247"/>
      <c r="O2152" s="247"/>
      <c r="P2152" s="247"/>
      <c r="Q2152" s="247"/>
      <c r="R2152" s="247"/>
      <c r="S2152" s="247"/>
      <c r="T2152" s="247"/>
      <c r="U2152" s="247"/>
      <c r="V2152" s="247"/>
      <c r="W2152" s="247"/>
      <c r="X2152" s="290"/>
      <c r="Y2152" s="290"/>
    </row>
    <row r="2153" spans="1:25" ht="14.25">
      <c r="A2153" s="299"/>
      <c r="B2153" s="225"/>
      <c r="C2153" s="225"/>
      <c r="D2153" s="225"/>
      <c r="E2153" s="225"/>
      <c r="F2153" s="225"/>
      <c r="G2153" s="247"/>
      <c r="H2153" s="246"/>
      <c r="I2153" s="246"/>
      <c r="J2153" s="247"/>
      <c r="K2153" s="247"/>
      <c r="L2153" s="247"/>
      <c r="M2153" s="247"/>
      <c r="N2153" s="247"/>
      <c r="O2153" s="247"/>
      <c r="P2153" s="247"/>
      <c r="Q2153" s="247"/>
      <c r="R2153" s="247"/>
      <c r="S2153" s="247"/>
      <c r="T2153" s="247"/>
      <c r="U2153" s="247"/>
      <c r="V2153" s="247"/>
      <c r="W2153" s="247"/>
      <c r="X2153" s="290"/>
      <c r="Y2153" s="290"/>
    </row>
    <row r="2154" spans="1:25" ht="14.25">
      <c r="A2154" s="299"/>
      <c r="B2154" s="225"/>
      <c r="C2154" s="225"/>
      <c r="D2154" s="225"/>
      <c r="E2154" s="225"/>
      <c r="F2154" s="225"/>
      <c r="G2154" s="247"/>
      <c r="H2154" s="246"/>
      <c r="I2154" s="246"/>
      <c r="J2154" s="247"/>
      <c r="K2154" s="247"/>
      <c r="L2154" s="247"/>
      <c r="M2154" s="247"/>
      <c r="N2154" s="247"/>
      <c r="O2154" s="247"/>
      <c r="P2154" s="247"/>
      <c r="Q2154" s="247"/>
      <c r="R2154" s="247"/>
      <c r="S2154" s="247"/>
      <c r="T2154" s="247"/>
      <c r="U2154" s="247"/>
      <c r="V2154" s="247"/>
      <c r="W2154" s="247"/>
      <c r="X2154" s="290"/>
      <c r="Y2154" s="290"/>
    </row>
    <row r="2155" spans="1:25" ht="14.25">
      <c r="A2155" s="299"/>
      <c r="B2155" s="225"/>
      <c r="C2155" s="225"/>
      <c r="D2155" s="225"/>
      <c r="E2155" s="225"/>
      <c r="F2155" s="225"/>
      <c r="G2155" s="247"/>
      <c r="H2155" s="246"/>
      <c r="I2155" s="246"/>
      <c r="J2155" s="247"/>
      <c r="K2155" s="247"/>
      <c r="L2155" s="247"/>
      <c r="M2155" s="247"/>
      <c r="N2155" s="247"/>
      <c r="O2155" s="247"/>
      <c r="P2155" s="247"/>
      <c r="Q2155" s="247"/>
      <c r="R2155" s="247"/>
      <c r="S2155" s="247"/>
      <c r="T2155" s="247"/>
      <c r="U2155" s="247"/>
      <c r="V2155" s="247"/>
      <c r="W2155" s="247"/>
      <c r="X2155" s="290"/>
      <c r="Y2155" s="290"/>
    </row>
    <row r="2156" spans="1:25" ht="14.25">
      <c r="A2156" s="299"/>
      <c r="B2156" s="225"/>
      <c r="C2156" s="225"/>
      <c r="D2156" s="225"/>
      <c r="E2156" s="225"/>
      <c r="F2156" s="225"/>
      <c r="G2156" s="247"/>
      <c r="H2156" s="246"/>
      <c r="I2156" s="246"/>
      <c r="J2156" s="247"/>
      <c r="K2156" s="247"/>
      <c r="L2156" s="247"/>
      <c r="M2156" s="247"/>
      <c r="N2156" s="247"/>
      <c r="O2156" s="247"/>
      <c r="P2156" s="247"/>
      <c r="Q2156" s="247"/>
      <c r="R2156" s="247"/>
      <c r="S2156" s="247"/>
      <c r="T2156" s="247"/>
      <c r="U2156" s="247"/>
      <c r="V2156" s="247"/>
      <c r="W2156" s="247"/>
      <c r="X2156" s="290"/>
      <c r="Y2156" s="290"/>
    </row>
    <row r="2157" spans="1:25" ht="14.25">
      <c r="A2157" s="299"/>
      <c r="B2157" s="225"/>
      <c r="C2157" s="225"/>
      <c r="D2157" s="225"/>
      <c r="E2157" s="225"/>
      <c r="F2157" s="225"/>
      <c r="G2157" s="247"/>
      <c r="H2157" s="246"/>
      <c r="I2157" s="246"/>
      <c r="J2157" s="247"/>
      <c r="K2157" s="247"/>
      <c r="L2157" s="247"/>
      <c r="M2157" s="247"/>
      <c r="N2157" s="247"/>
      <c r="O2157" s="247"/>
      <c r="P2157" s="247"/>
      <c r="Q2157" s="247"/>
      <c r="R2157" s="247"/>
      <c r="S2157" s="247"/>
      <c r="T2157" s="247"/>
      <c r="U2157" s="247"/>
      <c r="V2157" s="247"/>
      <c r="W2157" s="247"/>
      <c r="X2157" s="290"/>
      <c r="Y2157" s="290"/>
    </row>
    <row r="2158" spans="1:25" ht="14.25">
      <c r="A2158" s="299"/>
      <c r="B2158" s="225"/>
      <c r="C2158" s="225"/>
      <c r="D2158" s="225"/>
      <c r="E2158" s="225"/>
      <c r="F2158" s="225"/>
      <c r="G2158" s="247"/>
      <c r="H2158" s="246"/>
      <c r="I2158" s="246"/>
      <c r="J2158" s="247"/>
      <c r="K2158" s="247"/>
      <c r="L2158" s="247"/>
      <c r="M2158" s="247"/>
      <c r="N2158" s="247"/>
      <c r="O2158" s="247"/>
      <c r="P2158" s="247"/>
      <c r="Q2158" s="247"/>
      <c r="R2158" s="247"/>
      <c r="S2158" s="247"/>
      <c r="T2158" s="247"/>
      <c r="U2158" s="247"/>
      <c r="V2158" s="247"/>
      <c r="W2158" s="247"/>
      <c r="X2158" s="290"/>
      <c r="Y2158" s="290"/>
    </row>
    <row r="2159" spans="1:25" ht="14.25">
      <c r="A2159" s="299"/>
      <c r="B2159" s="225"/>
      <c r="C2159" s="225"/>
      <c r="D2159" s="225"/>
      <c r="E2159" s="225"/>
      <c r="F2159" s="225"/>
      <c r="G2159" s="247"/>
      <c r="H2159" s="246"/>
      <c r="I2159" s="246"/>
      <c r="J2159" s="247"/>
      <c r="K2159" s="247"/>
      <c r="L2159" s="247"/>
      <c r="M2159" s="247"/>
      <c r="N2159" s="247"/>
      <c r="O2159" s="247"/>
      <c r="P2159" s="247"/>
      <c r="Q2159" s="247"/>
      <c r="R2159" s="247"/>
      <c r="S2159" s="247"/>
      <c r="T2159" s="247"/>
      <c r="U2159" s="247"/>
      <c r="V2159" s="247"/>
      <c r="W2159" s="247"/>
      <c r="X2159" s="290"/>
      <c r="Y2159" s="290"/>
    </row>
    <row r="2160" spans="1:25" ht="14.25">
      <c r="H2160" s="246"/>
      <c r="I2160" s="246"/>
      <c r="X2160" s="290"/>
      <c r="Y2160" s="290"/>
    </row>
    <row r="2161" spans="1:25" ht="14.25">
      <c r="A2161" s="300"/>
      <c r="B2161" s="290"/>
      <c r="C2161" s="290"/>
      <c r="D2161" s="290"/>
      <c r="E2161" s="290"/>
      <c r="F2161" s="290"/>
      <c r="G2161" s="313"/>
      <c r="H2161" s="246"/>
      <c r="I2161" s="246"/>
      <c r="J2161" s="313"/>
      <c r="K2161" s="313"/>
      <c r="L2161" s="313"/>
      <c r="M2161" s="313"/>
      <c r="N2161" s="313"/>
      <c r="O2161" s="313"/>
      <c r="P2161" s="313"/>
      <c r="Q2161" s="313"/>
      <c r="R2161" s="313"/>
      <c r="S2161" s="313"/>
      <c r="T2161" s="313"/>
      <c r="U2161" s="313"/>
      <c r="V2161" s="313"/>
      <c r="W2161" s="313"/>
      <c r="X2161" s="290"/>
      <c r="Y2161" s="290"/>
    </row>
    <row r="2162" spans="1:25" ht="14.25">
      <c r="A2162" s="300"/>
      <c r="B2162" s="290"/>
      <c r="C2162" s="290"/>
      <c r="D2162" s="290"/>
      <c r="E2162" s="290"/>
      <c r="F2162" s="290"/>
      <c r="G2162" s="313"/>
      <c r="H2162" s="246"/>
      <c r="I2162" s="246"/>
      <c r="J2162" s="313"/>
      <c r="K2162" s="313"/>
      <c r="L2162" s="313"/>
      <c r="M2162" s="313"/>
      <c r="N2162" s="313"/>
      <c r="O2162" s="313"/>
      <c r="P2162" s="313"/>
      <c r="Q2162" s="313"/>
      <c r="R2162" s="313"/>
      <c r="S2162" s="313"/>
      <c r="T2162" s="313"/>
      <c r="U2162" s="313"/>
      <c r="V2162" s="313"/>
      <c r="W2162" s="313"/>
      <c r="X2162" s="290"/>
      <c r="Y2162" s="290"/>
    </row>
    <row r="2163" spans="1:25" ht="14.25">
      <c r="A2163" s="300"/>
      <c r="B2163" s="290"/>
      <c r="C2163" s="290"/>
      <c r="D2163" s="290"/>
      <c r="E2163" s="290"/>
      <c r="F2163" s="290"/>
      <c r="G2163" s="313"/>
      <c r="H2163" s="246"/>
      <c r="I2163" s="246"/>
      <c r="J2163" s="313"/>
      <c r="K2163" s="313"/>
      <c r="L2163" s="313"/>
      <c r="M2163" s="313"/>
      <c r="N2163" s="313"/>
      <c r="O2163" s="313"/>
      <c r="P2163" s="313"/>
      <c r="Q2163" s="313"/>
      <c r="R2163" s="313"/>
      <c r="S2163" s="313"/>
      <c r="T2163" s="313"/>
      <c r="U2163" s="313"/>
      <c r="V2163" s="313"/>
      <c r="W2163" s="313"/>
      <c r="X2163" s="290"/>
      <c r="Y2163" s="290"/>
    </row>
    <row r="2164" spans="1:25" ht="14.25">
      <c r="A2164" s="300"/>
      <c r="B2164" s="290"/>
      <c r="C2164" s="290"/>
      <c r="D2164" s="290"/>
      <c r="E2164" s="290"/>
      <c r="F2164" s="290"/>
      <c r="G2164" s="313"/>
      <c r="H2164" s="246"/>
      <c r="I2164" s="246"/>
      <c r="J2164" s="313"/>
      <c r="K2164" s="313"/>
      <c r="L2164" s="313"/>
      <c r="M2164" s="313"/>
      <c r="N2164" s="313"/>
      <c r="O2164" s="313"/>
      <c r="P2164" s="313"/>
      <c r="Q2164" s="313"/>
      <c r="R2164" s="313"/>
      <c r="S2164" s="313"/>
      <c r="T2164" s="313"/>
      <c r="U2164" s="313"/>
      <c r="V2164" s="313"/>
      <c r="W2164" s="313"/>
      <c r="X2164" s="290"/>
      <c r="Y2164" s="290"/>
    </row>
    <row r="2165" spans="1:25" ht="14.25">
      <c r="A2165" s="300"/>
      <c r="B2165" s="290"/>
      <c r="C2165" s="290"/>
      <c r="D2165" s="290"/>
      <c r="E2165" s="290"/>
      <c r="F2165" s="290"/>
      <c r="G2165" s="313"/>
      <c r="H2165" s="246"/>
      <c r="I2165" s="246"/>
      <c r="J2165" s="313"/>
      <c r="K2165" s="313"/>
      <c r="L2165" s="313"/>
      <c r="M2165" s="313"/>
      <c r="N2165" s="313"/>
      <c r="O2165" s="313"/>
      <c r="P2165" s="313"/>
      <c r="Q2165" s="313"/>
      <c r="R2165" s="313"/>
      <c r="S2165" s="313"/>
      <c r="T2165" s="313"/>
      <c r="U2165" s="313"/>
      <c r="V2165" s="313"/>
      <c r="W2165" s="313"/>
      <c r="X2165" s="290"/>
      <c r="Y2165" s="290"/>
    </row>
    <row r="2166" spans="1:25" ht="14.25">
      <c r="A2166" s="300"/>
      <c r="B2166" s="290"/>
      <c r="C2166" s="290"/>
      <c r="D2166" s="290"/>
      <c r="E2166" s="290"/>
      <c r="F2166" s="290"/>
      <c r="G2166" s="313"/>
      <c r="H2166" s="246"/>
      <c r="I2166" s="246"/>
      <c r="J2166" s="313"/>
      <c r="K2166" s="313"/>
      <c r="L2166" s="313"/>
      <c r="M2166" s="313"/>
      <c r="N2166" s="313"/>
      <c r="O2166" s="313"/>
      <c r="P2166" s="313"/>
      <c r="Q2166" s="313"/>
      <c r="R2166" s="313"/>
      <c r="S2166" s="313"/>
      <c r="T2166" s="313"/>
      <c r="U2166" s="313"/>
      <c r="V2166" s="313"/>
      <c r="W2166" s="313"/>
      <c r="X2166" s="290"/>
      <c r="Y2166" s="290"/>
    </row>
    <row r="2167" spans="1:25" ht="14.25">
      <c r="A2167" s="300"/>
      <c r="B2167" s="290"/>
      <c r="C2167" s="290"/>
      <c r="D2167" s="290"/>
      <c r="E2167" s="290"/>
      <c r="F2167" s="290"/>
      <c r="G2167" s="313"/>
      <c r="H2167" s="246"/>
      <c r="I2167" s="246"/>
      <c r="J2167" s="313"/>
      <c r="K2167" s="313"/>
      <c r="L2167" s="313"/>
      <c r="M2167" s="313"/>
      <c r="N2167" s="313"/>
      <c r="O2167" s="313"/>
      <c r="P2167" s="313"/>
      <c r="Q2167" s="313"/>
      <c r="R2167" s="313"/>
      <c r="S2167" s="313"/>
      <c r="T2167" s="313"/>
      <c r="U2167" s="313"/>
      <c r="V2167" s="313"/>
      <c r="W2167" s="313"/>
      <c r="X2167" s="290"/>
      <c r="Y2167" s="290"/>
    </row>
    <row r="2168" spans="1:25" ht="14.25">
      <c r="A2168" s="300"/>
      <c r="B2168" s="290"/>
      <c r="C2168" s="290"/>
      <c r="D2168" s="290"/>
      <c r="E2168" s="290"/>
      <c r="F2168" s="290"/>
      <c r="G2168" s="313"/>
      <c r="H2168" s="246"/>
      <c r="I2168" s="246"/>
      <c r="J2168" s="313"/>
      <c r="K2168" s="313"/>
      <c r="L2168" s="313"/>
      <c r="M2168" s="313"/>
      <c r="N2168" s="313"/>
      <c r="O2168" s="313"/>
      <c r="P2168" s="313"/>
      <c r="Q2168" s="313"/>
      <c r="R2168" s="313"/>
      <c r="S2168" s="313"/>
      <c r="T2168" s="313"/>
      <c r="U2168" s="313"/>
      <c r="V2168" s="313"/>
      <c r="W2168" s="313"/>
      <c r="X2168" s="290"/>
      <c r="Y2168" s="290"/>
    </row>
    <row r="2169" spans="1:25" ht="14.25">
      <c r="A2169" s="300"/>
      <c r="B2169" s="290"/>
      <c r="C2169" s="290"/>
      <c r="D2169" s="290"/>
      <c r="E2169" s="290"/>
      <c r="F2169" s="290"/>
      <c r="G2169" s="313"/>
      <c r="H2169" s="246"/>
      <c r="I2169" s="246"/>
      <c r="J2169" s="313"/>
      <c r="K2169" s="313"/>
      <c r="L2169" s="313"/>
      <c r="M2169" s="313"/>
      <c r="N2169" s="313"/>
      <c r="O2169" s="313"/>
      <c r="P2169" s="313"/>
      <c r="Q2169" s="313"/>
      <c r="R2169" s="313"/>
      <c r="S2169" s="313"/>
      <c r="T2169" s="313"/>
      <c r="U2169" s="313"/>
      <c r="V2169" s="313"/>
      <c r="W2169" s="313"/>
      <c r="X2169" s="290"/>
      <c r="Y2169" s="290"/>
    </row>
    <row r="2170" spans="1:25" ht="14.25">
      <c r="A2170" s="300"/>
      <c r="B2170" s="290"/>
      <c r="C2170" s="290"/>
      <c r="D2170" s="290"/>
      <c r="E2170" s="290"/>
      <c r="F2170" s="290"/>
      <c r="G2170" s="313"/>
      <c r="H2170" s="246"/>
      <c r="I2170" s="246"/>
      <c r="J2170" s="313"/>
      <c r="K2170" s="313"/>
      <c r="L2170" s="313"/>
      <c r="M2170" s="313"/>
      <c r="N2170" s="313"/>
      <c r="O2170" s="313"/>
      <c r="P2170" s="313"/>
      <c r="Q2170" s="313"/>
      <c r="R2170" s="313"/>
      <c r="S2170" s="313"/>
      <c r="T2170" s="313"/>
      <c r="U2170" s="313"/>
      <c r="V2170" s="313"/>
      <c r="W2170" s="313"/>
      <c r="X2170" s="290"/>
      <c r="Y2170" s="290"/>
    </row>
    <row r="2171" spans="1:25" ht="14.25">
      <c r="A2171" s="300"/>
      <c r="B2171" s="290"/>
      <c r="C2171" s="290"/>
      <c r="D2171" s="290"/>
      <c r="E2171" s="290"/>
      <c r="F2171" s="290"/>
      <c r="G2171" s="313"/>
      <c r="H2171" s="246"/>
      <c r="I2171" s="246"/>
      <c r="J2171" s="313"/>
      <c r="K2171" s="313"/>
      <c r="L2171" s="313"/>
      <c r="M2171" s="313"/>
      <c r="N2171" s="313"/>
      <c r="O2171" s="313"/>
      <c r="P2171" s="313"/>
      <c r="Q2171" s="313"/>
      <c r="R2171" s="313"/>
      <c r="S2171" s="313"/>
      <c r="T2171" s="313"/>
      <c r="U2171" s="313"/>
      <c r="V2171" s="313"/>
      <c r="W2171" s="313"/>
      <c r="X2171" s="290"/>
      <c r="Y2171" s="290"/>
    </row>
    <row r="2172" spans="1:25" ht="14.25">
      <c r="A2172" s="300"/>
      <c r="B2172" s="290"/>
      <c r="C2172" s="290"/>
      <c r="D2172" s="290"/>
      <c r="E2172" s="290"/>
      <c r="F2172" s="290"/>
      <c r="G2172" s="313"/>
      <c r="H2172" s="246"/>
      <c r="I2172" s="246"/>
      <c r="J2172" s="313"/>
      <c r="K2172" s="313"/>
      <c r="L2172" s="313"/>
      <c r="M2172" s="313"/>
      <c r="N2172" s="313"/>
      <c r="O2172" s="313"/>
      <c r="P2172" s="313"/>
      <c r="Q2172" s="313"/>
      <c r="R2172" s="313"/>
      <c r="S2172" s="313"/>
      <c r="T2172" s="313"/>
      <c r="U2172" s="313"/>
      <c r="V2172" s="313"/>
      <c r="W2172" s="313"/>
      <c r="X2172" s="290"/>
      <c r="Y2172" s="290"/>
    </row>
    <row r="2173" spans="1:25" ht="14.25">
      <c r="A2173" s="300"/>
      <c r="B2173" s="290"/>
      <c r="C2173" s="290"/>
      <c r="D2173" s="290"/>
      <c r="E2173" s="290"/>
      <c r="F2173" s="290"/>
      <c r="G2173" s="313"/>
      <c r="H2173" s="246"/>
      <c r="I2173" s="246"/>
      <c r="J2173" s="313"/>
      <c r="K2173" s="313"/>
      <c r="L2173" s="313"/>
      <c r="M2173" s="313"/>
      <c r="N2173" s="313"/>
      <c r="O2173" s="313"/>
      <c r="P2173" s="313"/>
      <c r="Q2173" s="313"/>
      <c r="R2173" s="313"/>
      <c r="S2173" s="313"/>
      <c r="T2173" s="313"/>
      <c r="U2173" s="313"/>
      <c r="V2173" s="313"/>
      <c r="W2173" s="313"/>
      <c r="X2173" s="290"/>
      <c r="Y2173" s="290"/>
    </row>
    <row r="2174" spans="1:25" ht="14.25">
      <c r="A2174" s="300"/>
      <c r="B2174" s="290"/>
      <c r="C2174" s="290"/>
      <c r="D2174" s="290"/>
      <c r="E2174" s="290"/>
      <c r="F2174" s="290"/>
      <c r="G2174" s="313"/>
      <c r="H2174" s="246"/>
      <c r="I2174" s="246"/>
      <c r="J2174" s="313"/>
      <c r="K2174" s="313"/>
      <c r="L2174" s="313"/>
      <c r="M2174" s="313"/>
      <c r="N2174" s="313"/>
      <c r="O2174" s="313"/>
      <c r="P2174" s="313"/>
      <c r="Q2174" s="313"/>
      <c r="R2174" s="313"/>
      <c r="S2174" s="313"/>
      <c r="T2174" s="313"/>
      <c r="U2174" s="313"/>
      <c r="V2174" s="313"/>
      <c r="W2174" s="313"/>
      <c r="X2174" s="290"/>
      <c r="Y2174" s="290"/>
    </row>
    <row r="2175" spans="1:25" ht="14.25">
      <c r="A2175" s="300"/>
      <c r="B2175" s="290"/>
      <c r="C2175" s="290"/>
      <c r="D2175" s="290"/>
      <c r="E2175" s="290"/>
      <c r="F2175" s="290"/>
      <c r="G2175" s="313"/>
      <c r="H2175" s="246"/>
      <c r="I2175" s="246"/>
      <c r="J2175" s="313"/>
      <c r="K2175" s="313"/>
      <c r="L2175" s="313"/>
      <c r="M2175" s="313"/>
      <c r="N2175" s="313"/>
      <c r="O2175" s="313"/>
      <c r="P2175" s="313"/>
      <c r="Q2175" s="313"/>
      <c r="R2175" s="313"/>
      <c r="S2175" s="313"/>
      <c r="T2175" s="313"/>
      <c r="U2175" s="313"/>
      <c r="V2175" s="313"/>
      <c r="W2175" s="313"/>
      <c r="X2175" s="290"/>
      <c r="Y2175" s="290"/>
    </row>
    <row r="2176" spans="1:25" ht="14.25">
      <c r="A2176" s="300"/>
      <c r="B2176" s="290"/>
      <c r="C2176" s="290"/>
      <c r="D2176" s="290"/>
      <c r="E2176" s="290"/>
      <c r="F2176" s="290"/>
      <c r="G2176" s="313"/>
      <c r="H2176" s="246"/>
      <c r="I2176" s="246"/>
      <c r="J2176" s="313"/>
      <c r="K2176" s="313"/>
      <c r="L2176" s="313"/>
      <c r="M2176" s="313"/>
      <c r="N2176" s="313"/>
      <c r="O2176" s="313"/>
      <c r="P2176" s="313"/>
      <c r="Q2176" s="313"/>
      <c r="R2176" s="313"/>
      <c r="S2176" s="313"/>
      <c r="T2176" s="313"/>
      <c r="U2176" s="313"/>
      <c r="V2176" s="313"/>
      <c r="W2176" s="313"/>
      <c r="X2176" s="290"/>
      <c r="Y2176" s="290"/>
    </row>
    <row r="2177" spans="1:25" ht="14.25">
      <c r="A2177" s="300"/>
      <c r="B2177" s="290"/>
      <c r="C2177" s="290"/>
      <c r="D2177" s="290"/>
      <c r="E2177" s="290"/>
      <c r="F2177" s="290"/>
      <c r="G2177" s="313"/>
      <c r="H2177" s="246"/>
      <c r="I2177" s="246"/>
      <c r="J2177" s="313"/>
      <c r="K2177" s="313"/>
      <c r="L2177" s="313"/>
      <c r="M2177" s="313"/>
      <c r="N2177" s="313"/>
      <c r="O2177" s="313"/>
      <c r="P2177" s="313"/>
      <c r="Q2177" s="313"/>
      <c r="R2177" s="313"/>
      <c r="S2177" s="313"/>
      <c r="T2177" s="313"/>
      <c r="U2177" s="313"/>
      <c r="V2177" s="313"/>
      <c r="W2177" s="313"/>
      <c r="X2177" s="290"/>
      <c r="Y2177" s="290"/>
    </row>
    <row r="2178" spans="1:25" ht="14.25">
      <c r="A2178" s="300"/>
      <c r="B2178" s="290"/>
      <c r="C2178" s="290"/>
      <c r="D2178" s="290"/>
      <c r="E2178" s="290"/>
      <c r="F2178" s="290"/>
      <c r="G2178" s="313"/>
      <c r="H2178" s="246"/>
      <c r="I2178" s="246"/>
      <c r="J2178" s="313"/>
      <c r="K2178" s="313"/>
      <c r="L2178" s="313"/>
      <c r="M2178" s="313"/>
      <c r="N2178" s="313"/>
      <c r="O2178" s="313"/>
      <c r="P2178" s="313"/>
      <c r="Q2178" s="313"/>
      <c r="R2178" s="313"/>
      <c r="S2178" s="313"/>
      <c r="T2178" s="313"/>
      <c r="U2178" s="313"/>
      <c r="V2178" s="313"/>
      <c r="W2178" s="313"/>
      <c r="X2178" s="290"/>
      <c r="Y2178" s="290"/>
    </row>
    <row r="2179" spans="1:25" ht="14.25">
      <c r="A2179" s="300"/>
      <c r="B2179" s="290"/>
      <c r="C2179" s="290"/>
      <c r="D2179" s="290"/>
      <c r="E2179" s="290"/>
      <c r="F2179" s="290"/>
      <c r="G2179" s="313"/>
      <c r="H2179" s="246"/>
      <c r="I2179" s="246"/>
      <c r="J2179" s="313"/>
      <c r="K2179" s="313"/>
      <c r="L2179" s="313"/>
      <c r="M2179" s="313"/>
      <c r="N2179" s="313"/>
      <c r="O2179" s="313"/>
      <c r="P2179" s="313"/>
      <c r="Q2179" s="313"/>
      <c r="R2179" s="313"/>
      <c r="S2179" s="313"/>
      <c r="T2179" s="313"/>
      <c r="U2179" s="313"/>
      <c r="V2179" s="313"/>
      <c r="W2179" s="313"/>
      <c r="X2179" s="290"/>
      <c r="Y2179" s="290"/>
    </row>
    <row r="2180" spans="1:25" ht="14.25">
      <c r="A2180" s="300"/>
      <c r="B2180" s="290"/>
      <c r="C2180" s="290"/>
      <c r="D2180" s="290"/>
      <c r="E2180" s="290"/>
      <c r="F2180" s="290"/>
      <c r="G2180" s="313"/>
      <c r="H2180" s="246"/>
      <c r="I2180" s="246"/>
      <c r="J2180" s="313"/>
      <c r="K2180" s="313"/>
      <c r="L2180" s="313"/>
      <c r="M2180" s="313"/>
      <c r="N2180" s="313"/>
      <c r="O2180" s="313"/>
      <c r="P2180" s="313"/>
      <c r="Q2180" s="313"/>
      <c r="R2180" s="313"/>
      <c r="S2180" s="313"/>
      <c r="T2180" s="313"/>
      <c r="U2180" s="313"/>
      <c r="V2180" s="313"/>
      <c r="W2180" s="313"/>
      <c r="X2180" s="290"/>
      <c r="Y2180" s="290"/>
    </row>
    <row r="2181" spans="1:25" ht="14.25">
      <c r="A2181" s="300"/>
      <c r="B2181" s="290"/>
      <c r="C2181" s="290"/>
      <c r="D2181" s="290"/>
      <c r="E2181" s="290"/>
      <c r="F2181" s="290"/>
      <c r="G2181" s="313"/>
      <c r="H2181" s="246"/>
      <c r="I2181" s="246"/>
      <c r="J2181" s="313"/>
      <c r="K2181" s="313"/>
      <c r="L2181" s="313"/>
      <c r="M2181" s="313"/>
      <c r="N2181" s="313"/>
      <c r="O2181" s="313"/>
      <c r="P2181" s="313"/>
      <c r="Q2181" s="313"/>
      <c r="R2181" s="313"/>
      <c r="S2181" s="313"/>
      <c r="T2181" s="313"/>
      <c r="U2181" s="313"/>
      <c r="V2181" s="313"/>
      <c r="W2181" s="313"/>
      <c r="X2181" s="290"/>
      <c r="Y2181" s="290"/>
    </row>
    <row r="2182" spans="1:25" ht="14.25">
      <c r="A2182" s="300"/>
      <c r="B2182" s="290"/>
      <c r="C2182" s="290"/>
      <c r="D2182" s="290"/>
      <c r="E2182" s="290"/>
      <c r="F2182" s="290"/>
      <c r="G2182" s="313"/>
      <c r="H2182" s="246"/>
      <c r="I2182" s="246"/>
      <c r="J2182" s="313"/>
      <c r="K2182" s="313"/>
      <c r="L2182" s="313"/>
      <c r="M2182" s="313"/>
      <c r="N2182" s="313"/>
      <c r="O2182" s="313"/>
      <c r="P2182" s="313"/>
      <c r="Q2182" s="313"/>
      <c r="R2182" s="313"/>
      <c r="S2182" s="313"/>
      <c r="T2182" s="313"/>
      <c r="U2182" s="313"/>
      <c r="V2182" s="313"/>
      <c r="W2182" s="313"/>
      <c r="X2182" s="290"/>
      <c r="Y2182" s="290"/>
    </row>
    <row r="2183" spans="1:25" ht="14.25">
      <c r="A2183" s="300"/>
      <c r="B2183" s="290"/>
      <c r="C2183" s="290"/>
      <c r="D2183" s="290"/>
      <c r="E2183" s="290"/>
      <c r="F2183" s="290"/>
      <c r="G2183" s="313"/>
      <c r="H2183" s="246"/>
      <c r="I2183" s="246"/>
      <c r="J2183" s="313"/>
      <c r="K2183" s="313"/>
      <c r="L2183" s="313"/>
      <c r="M2183" s="313"/>
      <c r="N2183" s="313"/>
      <c r="O2183" s="313"/>
      <c r="P2183" s="313"/>
      <c r="Q2183" s="313"/>
      <c r="R2183" s="313"/>
      <c r="S2183" s="313"/>
      <c r="T2183" s="313"/>
      <c r="U2183" s="313"/>
      <c r="V2183" s="313"/>
      <c r="W2183" s="313"/>
      <c r="X2183" s="290"/>
      <c r="Y2183" s="290"/>
    </row>
    <row r="2184" spans="1:25" ht="14.25">
      <c r="A2184" s="300"/>
      <c r="B2184" s="290"/>
      <c r="C2184" s="290"/>
      <c r="D2184" s="290"/>
      <c r="E2184" s="290"/>
      <c r="F2184" s="290"/>
      <c r="G2184" s="313"/>
      <c r="H2184" s="246"/>
      <c r="I2184" s="246"/>
      <c r="J2184" s="313"/>
      <c r="K2184" s="313"/>
      <c r="L2184" s="313"/>
      <c r="M2184" s="313"/>
      <c r="N2184" s="313"/>
      <c r="O2184" s="313"/>
      <c r="P2184" s="313"/>
      <c r="Q2184" s="313"/>
      <c r="R2184" s="313"/>
      <c r="S2184" s="313"/>
      <c r="T2184" s="313"/>
      <c r="U2184" s="313"/>
      <c r="V2184" s="313"/>
      <c r="W2184" s="313"/>
      <c r="X2184" s="290"/>
      <c r="Y2184" s="290"/>
    </row>
    <row r="2185" spans="1:25" ht="14.25">
      <c r="A2185" s="300"/>
      <c r="B2185" s="290"/>
      <c r="C2185" s="290"/>
      <c r="D2185" s="290"/>
      <c r="E2185" s="290"/>
      <c r="F2185" s="290"/>
      <c r="G2185" s="313"/>
      <c r="H2185" s="246"/>
      <c r="I2185" s="246"/>
      <c r="J2185" s="313"/>
      <c r="K2185" s="313"/>
      <c r="L2185" s="313"/>
      <c r="M2185" s="313"/>
      <c r="N2185" s="313"/>
      <c r="O2185" s="313"/>
      <c r="P2185" s="313"/>
      <c r="Q2185" s="313"/>
      <c r="R2185" s="313"/>
      <c r="S2185" s="313"/>
      <c r="T2185" s="313"/>
      <c r="U2185" s="313"/>
      <c r="V2185" s="313"/>
      <c r="W2185" s="313"/>
      <c r="X2185" s="290"/>
      <c r="Y2185" s="290"/>
    </row>
    <row r="2186" spans="1:25" ht="14.25">
      <c r="A2186" s="300"/>
      <c r="B2186" s="290"/>
      <c r="C2186" s="290"/>
      <c r="D2186" s="290"/>
      <c r="E2186" s="290"/>
      <c r="F2186" s="290"/>
      <c r="G2186" s="313"/>
      <c r="H2186" s="246"/>
      <c r="I2186" s="246"/>
      <c r="J2186" s="313"/>
      <c r="K2186" s="313"/>
      <c r="L2186" s="313"/>
      <c r="M2186" s="313"/>
      <c r="N2186" s="313"/>
      <c r="O2186" s="313"/>
      <c r="P2186" s="313"/>
      <c r="Q2186" s="313"/>
      <c r="R2186" s="313"/>
      <c r="S2186" s="313"/>
      <c r="T2186" s="313"/>
      <c r="U2186" s="313"/>
      <c r="V2186" s="313"/>
      <c r="W2186" s="313"/>
      <c r="X2186" s="290"/>
      <c r="Y2186" s="290"/>
    </row>
    <row r="2187" spans="1:25" ht="14.25">
      <c r="A2187" s="300"/>
      <c r="B2187" s="290"/>
      <c r="C2187" s="290"/>
      <c r="D2187" s="290"/>
      <c r="E2187" s="290"/>
      <c r="F2187" s="290"/>
      <c r="G2187" s="313"/>
      <c r="H2187" s="246"/>
      <c r="I2187" s="246"/>
      <c r="J2187" s="313"/>
      <c r="K2187" s="313"/>
      <c r="L2187" s="313"/>
      <c r="M2187" s="313"/>
      <c r="N2187" s="313"/>
      <c r="O2187" s="313"/>
      <c r="P2187" s="313"/>
      <c r="Q2187" s="313"/>
      <c r="R2187" s="313"/>
      <c r="S2187" s="313"/>
      <c r="T2187" s="313"/>
      <c r="U2187" s="313"/>
      <c r="V2187" s="313"/>
      <c r="W2187" s="313"/>
      <c r="X2187" s="290"/>
      <c r="Y2187" s="290"/>
    </row>
    <row r="2188" spans="1:25" ht="14.25">
      <c r="A2188" s="300"/>
      <c r="B2188" s="290"/>
      <c r="C2188" s="290"/>
      <c r="D2188" s="290"/>
      <c r="E2188" s="290"/>
      <c r="F2188" s="290"/>
      <c r="G2188" s="313"/>
      <c r="H2188" s="246"/>
      <c r="I2188" s="246"/>
      <c r="J2188" s="313"/>
      <c r="K2188" s="313"/>
      <c r="L2188" s="313"/>
      <c r="M2188" s="313"/>
      <c r="N2188" s="313"/>
      <c r="O2188" s="313"/>
      <c r="P2188" s="313"/>
      <c r="Q2188" s="313"/>
      <c r="R2188" s="313"/>
      <c r="S2188" s="313"/>
      <c r="T2188" s="313"/>
      <c r="U2188" s="313"/>
      <c r="V2188" s="313"/>
      <c r="W2188" s="313"/>
      <c r="X2188" s="290"/>
      <c r="Y2188" s="290"/>
    </row>
    <row r="2189" spans="1:25" ht="14.25">
      <c r="A2189" s="300"/>
      <c r="B2189" s="290"/>
      <c r="C2189" s="290"/>
      <c r="D2189" s="290"/>
      <c r="E2189" s="290"/>
      <c r="F2189" s="290"/>
      <c r="G2189" s="313"/>
      <c r="H2189" s="246"/>
      <c r="I2189" s="246"/>
      <c r="J2189" s="313"/>
      <c r="K2189" s="313"/>
      <c r="L2189" s="313"/>
      <c r="M2189" s="313"/>
      <c r="N2189" s="313"/>
      <c r="O2189" s="313"/>
      <c r="P2189" s="313"/>
      <c r="Q2189" s="313"/>
      <c r="R2189" s="313"/>
      <c r="S2189" s="313"/>
      <c r="T2189" s="313"/>
      <c r="U2189" s="313"/>
      <c r="V2189" s="313"/>
      <c r="W2189" s="313"/>
      <c r="X2189" s="290"/>
      <c r="Y2189" s="290"/>
    </row>
    <row r="2190" spans="1:25" ht="14.25">
      <c r="A2190" s="300"/>
      <c r="B2190" s="290"/>
      <c r="C2190" s="290"/>
      <c r="D2190" s="290"/>
      <c r="E2190" s="290"/>
      <c r="F2190" s="290"/>
      <c r="G2190" s="313"/>
      <c r="H2190" s="246"/>
      <c r="I2190" s="246"/>
      <c r="J2190" s="313"/>
      <c r="K2190" s="313"/>
      <c r="L2190" s="313"/>
      <c r="M2190" s="313"/>
      <c r="N2190" s="313"/>
      <c r="O2190" s="313"/>
      <c r="P2190" s="313"/>
      <c r="Q2190" s="313"/>
      <c r="R2190" s="313"/>
      <c r="S2190" s="313"/>
      <c r="T2190" s="313"/>
      <c r="U2190" s="313"/>
      <c r="V2190" s="313"/>
      <c r="W2190" s="313"/>
      <c r="X2190" s="290"/>
      <c r="Y2190" s="290"/>
    </row>
    <row r="2191" spans="1:25" ht="14.25">
      <c r="A2191" s="300"/>
      <c r="B2191" s="290"/>
      <c r="C2191" s="290"/>
      <c r="D2191" s="290"/>
      <c r="E2191" s="290"/>
      <c r="F2191" s="290"/>
      <c r="G2191" s="313"/>
      <c r="H2191" s="246"/>
      <c r="I2191" s="246"/>
      <c r="J2191" s="313"/>
      <c r="K2191" s="313"/>
      <c r="L2191" s="313"/>
      <c r="M2191" s="313"/>
      <c r="N2191" s="313"/>
      <c r="O2191" s="313"/>
      <c r="P2191" s="313"/>
      <c r="Q2191" s="313"/>
      <c r="R2191" s="313"/>
      <c r="S2191" s="313"/>
      <c r="T2191" s="313"/>
      <c r="U2191" s="313"/>
      <c r="V2191" s="313"/>
      <c r="W2191" s="313"/>
      <c r="X2191" s="290"/>
      <c r="Y2191" s="290"/>
    </row>
    <row r="2192" spans="1:25" ht="14.25">
      <c r="A2192" s="300"/>
      <c r="B2192" s="290"/>
      <c r="C2192" s="290"/>
      <c r="D2192" s="290"/>
      <c r="E2192" s="290"/>
      <c r="F2192" s="290"/>
      <c r="G2192" s="313"/>
      <c r="H2192" s="246"/>
      <c r="I2192" s="246"/>
      <c r="J2192" s="313"/>
      <c r="K2192" s="313"/>
      <c r="L2192" s="313"/>
      <c r="M2192" s="313"/>
      <c r="N2192" s="313"/>
      <c r="O2192" s="313"/>
      <c r="P2192" s="313"/>
      <c r="Q2192" s="313"/>
      <c r="R2192" s="313"/>
      <c r="S2192" s="313"/>
      <c r="T2192" s="313"/>
      <c r="U2192" s="313"/>
      <c r="V2192" s="313"/>
      <c r="W2192" s="313"/>
      <c r="X2192" s="290"/>
      <c r="Y2192" s="290"/>
    </row>
    <row r="2193" spans="1:25" ht="14.25">
      <c r="A2193" s="300"/>
      <c r="B2193" s="290"/>
      <c r="C2193" s="290"/>
      <c r="D2193" s="290"/>
      <c r="E2193" s="290"/>
      <c r="F2193" s="290"/>
      <c r="G2193" s="313"/>
      <c r="H2193" s="246"/>
      <c r="I2193" s="246"/>
      <c r="J2193" s="313"/>
      <c r="K2193" s="313"/>
      <c r="L2193" s="313"/>
      <c r="M2193" s="313"/>
      <c r="N2193" s="313"/>
      <c r="O2193" s="313"/>
      <c r="P2193" s="313"/>
      <c r="Q2193" s="313"/>
      <c r="R2193" s="313"/>
      <c r="S2193" s="313"/>
      <c r="T2193" s="313"/>
      <c r="U2193" s="313"/>
      <c r="V2193" s="313"/>
      <c r="W2193" s="313"/>
      <c r="X2193" s="290"/>
      <c r="Y2193" s="290"/>
    </row>
  </sheetData>
  <customSheetViews>
    <customSheetView guid="{23630744-B572-11D6-9B67-BCB55EB8E823}" scale="50" showGridLines="0" hiddenColumns="1" showRuler="0" topLeftCell="A1959">
      <selection activeCell="G1976" sqref="G1976"/>
      <rowBreaks count="36" manualBreakCount="36">
        <brk id="68" max="21" man="1"/>
        <brk id="132" max="21" man="1"/>
        <brk id="197" max="21" man="1"/>
        <brk id="262" max="21" man="1"/>
        <brk id="328" max="21" man="1"/>
        <brk id="393" max="21" man="1"/>
        <brk id="458" max="21" man="1"/>
        <brk id="524" max="21" man="1"/>
        <brk id="589" max="21" man="1"/>
        <brk id="654" max="21" man="1"/>
        <brk id="719" max="21" man="1"/>
        <brk id="784" max="21" man="1"/>
        <brk id="849" max="21" man="1"/>
        <brk id="914" max="21" man="1"/>
        <brk id="979" max="21" man="1"/>
        <brk id="1044" max="21" man="1"/>
        <brk id="1109" max="21" man="1"/>
        <brk id="1174" max="21" man="1"/>
        <brk id="1240" max="21" man="1"/>
        <brk id="1306" max="21" man="1"/>
        <brk id="1369" max="21" man="1"/>
        <brk id="1437" max="21" man="1"/>
        <brk id="1502" max="21" man="1"/>
        <brk id="1568" max="21" man="1"/>
        <brk id="1633" max="21" man="1"/>
        <brk id="1698" max="21" man="1"/>
        <brk id="1763" max="21" man="1"/>
        <brk id="1829" max="21" man="1"/>
        <brk id="1894" max="21" man="1"/>
        <brk id="1960" max="21" man="1"/>
        <brk id="2025" max="21" man="1"/>
        <brk id="2090" max="21" man="1"/>
        <brk id="2155" max="21" man="1"/>
        <brk id="2220" max="21" man="1"/>
        <brk id="2285" max="21" man="1"/>
        <brk id="2349" max="21" man="1"/>
      </rowBreaks>
      <pageMargins left="0.59055118110236227" right="0.75" top="1" bottom="1" header="0" footer="0"/>
      <printOptions verticalCentered="1"/>
      <pageSetup paperSize="5" scale="55" orientation="landscape" horizontalDpi="180" verticalDpi="180" r:id="rId1"/>
      <headerFooter alignWithMargins="0"/>
    </customSheetView>
  </customSheetViews>
  <mergeCells count="9">
    <mergeCell ref="D1138:H1138"/>
    <mergeCell ref="A4:W4"/>
    <mergeCell ref="G24:G25"/>
    <mergeCell ref="F24:F25"/>
    <mergeCell ref="E24:E25"/>
    <mergeCell ref="C24:C25"/>
    <mergeCell ref="A24:A25"/>
    <mergeCell ref="D24:D25"/>
    <mergeCell ref="B24:B25"/>
  </mergeCells>
  <phoneticPr fontId="0" type="noConversion"/>
  <printOptions horizontalCentered="1"/>
  <pageMargins left="0.19685039370078741" right="0" top="0.55118110236220474" bottom="0.47244094488188981" header="0.39370078740157483" footer="0.47244094488188981"/>
  <pageSetup paperSize="9" scale="46" orientation="landscape" r:id="rId2"/>
  <headerFooter alignWithMargins="0">
    <oddHeader>&amp;RPágina &amp;P
&amp;D</oddHeader>
  </headerFooter>
  <rowBreaks count="37" manualBreakCount="37">
    <brk id="16" max="22" man="1"/>
    <brk id="65" max="22" man="1"/>
    <brk id="118" max="16383" man="1"/>
    <brk id="151" max="22" man="1"/>
    <brk id="185" max="22" man="1"/>
    <brk id="222" max="22" man="1"/>
    <brk id="249" max="22" man="1"/>
    <brk id="289" max="22" man="1"/>
    <brk id="326" max="22" man="1"/>
    <brk id="374" max="22" man="1"/>
    <brk id="423" max="22" man="1"/>
    <brk id="442" max="22" man="1"/>
    <brk id="475" max="22" man="1"/>
    <brk id="503" max="22" man="1"/>
    <brk id="544" max="22" man="1"/>
    <brk id="599" max="16383" man="1"/>
    <brk id="621" max="16383" man="1"/>
    <brk id="664" max="22" man="1"/>
    <brk id="701" max="22" man="1"/>
    <brk id="754" max="22" man="1"/>
    <brk id="773" max="22" man="1"/>
    <brk id="812" max="22" man="1"/>
    <brk id="836" max="22" man="1"/>
    <brk id="876" max="22" man="1"/>
    <brk id="920" max="22" man="1"/>
    <brk id="957" max="22" man="1"/>
    <brk id="991" max="22" man="1"/>
    <brk id="1042" max="16383" man="1"/>
    <brk id="1062" max="16383" man="1"/>
    <brk id="1109" max="22" man="1"/>
    <brk id="1131" max="22" man="1"/>
    <brk id="1185" max="22" man="1"/>
    <brk id="1253" max="22" man="1"/>
    <brk id="1292" max="22" man="1"/>
    <brk id="1316" max="22" man="1"/>
    <brk id="1363" max="16383" man="1"/>
    <brk id="1405" max="22" man="1"/>
  </rowBreaks>
  <ignoredErrors>
    <ignoredError sqref="O1378 S13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workbookViewId="0">
      <selection activeCell="G3" sqref="G3"/>
    </sheetView>
  </sheetViews>
  <sheetFormatPr baseColWidth="10" defaultRowHeight="12.75"/>
  <cols>
    <col min="1" max="1" width="19.5703125" customWidth="1"/>
    <col min="4" max="4" width="18.42578125" customWidth="1"/>
    <col min="8" max="10" width="25.5703125" customWidth="1"/>
    <col min="13" max="13" width="30.140625" customWidth="1"/>
    <col min="14" max="14" width="27.7109375" customWidth="1"/>
    <col min="18" max="18" width="23.5703125" customWidth="1"/>
  </cols>
  <sheetData>
    <row r="1" spans="1:20" ht="15">
      <c r="A1" s="25" t="s">
        <v>156</v>
      </c>
      <c r="B1" s="71">
        <v>6707.32</v>
      </c>
      <c r="D1" t="s">
        <v>156</v>
      </c>
      <c r="E1">
        <v>250</v>
      </c>
      <c r="M1" s="72">
        <v>1</v>
      </c>
      <c r="N1" s="17" t="s">
        <v>299</v>
      </c>
      <c r="O1">
        <v>400</v>
      </c>
      <c r="Q1" s="114">
        <v>1</v>
      </c>
      <c r="R1" s="113" t="s">
        <v>299</v>
      </c>
      <c r="S1" s="115">
        <v>400</v>
      </c>
      <c r="T1" s="113">
        <v>1537.93</v>
      </c>
    </row>
    <row r="2" spans="1:20" ht="15">
      <c r="A2" s="25" t="s">
        <v>157</v>
      </c>
      <c r="B2" s="71">
        <v>6707.32</v>
      </c>
      <c r="D2" t="s">
        <v>157</v>
      </c>
      <c r="E2">
        <v>250</v>
      </c>
      <c r="M2" s="72">
        <v>2</v>
      </c>
      <c r="N2" s="17" t="s">
        <v>72</v>
      </c>
      <c r="O2">
        <v>350</v>
      </c>
      <c r="Q2" s="114">
        <v>2</v>
      </c>
      <c r="R2" s="113" t="s">
        <v>688</v>
      </c>
      <c r="S2" s="115">
        <v>350</v>
      </c>
      <c r="T2" s="113">
        <v>1312.93</v>
      </c>
    </row>
    <row r="3" spans="1:20" ht="15">
      <c r="A3" s="25" t="s">
        <v>645</v>
      </c>
      <c r="B3" s="71">
        <v>3353.66</v>
      </c>
      <c r="D3" t="s">
        <v>645</v>
      </c>
      <c r="E3">
        <v>140</v>
      </c>
      <c r="M3" s="72">
        <v>3</v>
      </c>
      <c r="N3" s="17" t="s">
        <v>73</v>
      </c>
      <c r="O3">
        <v>350</v>
      </c>
      <c r="Q3" s="114">
        <v>3</v>
      </c>
      <c r="R3" s="113" t="s">
        <v>158</v>
      </c>
      <c r="S3" s="115">
        <v>300</v>
      </c>
      <c r="T3" s="113">
        <v>1134.93</v>
      </c>
    </row>
    <row r="4" spans="1:20" ht="15">
      <c r="A4" s="25" t="s">
        <v>648</v>
      </c>
      <c r="B4" s="71">
        <v>1676.83</v>
      </c>
      <c r="D4" t="s">
        <v>648</v>
      </c>
      <c r="E4">
        <v>140</v>
      </c>
      <c r="M4" s="72">
        <v>4</v>
      </c>
      <c r="N4" s="17" t="s">
        <v>300</v>
      </c>
      <c r="O4">
        <v>300</v>
      </c>
      <c r="Q4" s="114">
        <v>4</v>
      </c>
      <c r="R4" s="113" t="s">
        <v>74</v>
      </c>
      <c r="S4" s="115">
        <v>300</v>
      </c>
      <c r="T4" s="113">
        <v>1134.93</v>
      </c>
    </row>
    <row r="5" spans="1:20" ht="15">
      <c r="A5" s="25" t="s">
        <v>601</v>
      </c>
      <c r="B5" s="25">
        <v>0</v>
      </c>
      <c r="D5" t="s">
        <v>601</v>
      </c>
      <c r="E5">
        <v>140</v>
      </c>
      <c r="M5" s="72">
        <v>5</v>
      </c>
      <c r="N5" s="17" t="s">
        <v>496</v>
      </c>
      <c r="O5">
        <v>270</v>
      </c>
      <c r="Q5" s="114">
        <v>5</v>
      </c>
      <c r="R5" s="113" t="s">
        <v>76</v>
      </c>
      <c r="S5" s="115">
        <v>270</v>
      </c>
      <c r="T5" s="113">
        <v>1069.93</v>
      </c>
    </row>
    <row r="6" spans="1:20">
      <c r="A6" s="25" t="s">
        <v>163</v>
      </c>
      <c r="B6" s="71">
        <v>3008</v>
      </c>
      <c r="D6" t="s">
        <v>163</v>
      </c>
      <c r="E6">
        <v>210</v>
      </c>
      <c r="Q6" s="114">
        <v>6</v>
      </c>
      <c r="R6" s="113" t="s">
        <v>689</v>
      </c>
      <c r="S6" s="115">
        <v>250</v>
      </c>
      <c r="T6" s="113">
        <v>1069.93</v>
      </c>
    </row>
    <row r="7" spans="1:20">
      <c r="A7" s="25" t="s">
        <v>160</v>
      </c>
      <c r="B7" s="71">
        <v>3008</v>
      </c>
      <c r="D7" t="s">
        <v>160</v>
      </c>
      <c r="E7">
        <v>210</v>
      </c>
      <c r="Q7" s="114">
        <v>7</v>
      </c>
      <c r="R7" s="113" t="s">
        <v>77</v>
      </c>
      <c r="S7" s="115">
        <v>250</v>
      </c>
      <c r="T7" s="113">
        <v>1069.93</v>
      </c>
    </row>
    <row r="8" spans="1:20">
      <c r="A8" s="25" t="s">
        <v>647</v>
      </c>
      <c r="B8" s="71">
        <v>1504</v>
      </c>
      <c r="D8" t="s">
        <v>647</v>
      </c>
      <c r="E8">
        <v>110</v>
      </c>
      <c r="Q8" s="114">
        <v>8</v>
      </c>
      <c r="R8" s="113" t="s">
        <v>690</v>
      </c>
      <c r="S8" s="115">
        <v>300</v>
      </c>
      <c r="T8" s="113">
        <v>1134.93</v>
      </c>
    </row>
    <row r="9" spans="1:20">
      <c r="A9" s="25" t="s">
        <v>646</v>
      </c>
      <c r="B9" s="71">
        <v>752</v>
      </c>
      <c r="D9" t="s">
        <v>646</v>
      </c>
      <c r="E9">
        <v>55</v>
      </c>
    </row>
    <row r="10" spans="1:20">
      <c r="A10" s="25" t="s">
        <v>602</v>
      </c>
      <c r="B10" s="25">
        <v>0</v>
      </c>
      <c r="D10" t="s">
        <v>602</v>
      </c>
      <c r="E10">
        <v>44</v>
      </c>
    </row>
    <row r="11" spans="1:20">
      <c r="A11" s="25" t="s">
        <v>164</v>
      </c>
      <c r="B11" s="71">
        <v>2008</v>
      </c>
      <c r="D11" t="s">
        <v>164</v>
      </c>
      <c r="E11">
        <v>180</v>
      </c>
    </row>
    <row r="12" spans="1:20">
      <c r="A12" s="25" t="s">
        <v>161</v>
      </c>
      <c r="B12" s="71">
        <v>2008</v>
      </c>
      <c r="D12" t="s">
        <v>161</v>
      </c>
      <c r="E12">
        <v>180</v>
      </c>
    </row>
    <row r="13" spans="1:20">
      <c r="A13" s="25" t="s">
        <v>644</v>
      </c>
      <c r="B13" s="71">
        <v>1004</v>
      </c>
      <c r="D13" t="s">
        <v>644</v>
      </c>
      <c r="E13">
        <v>80</v>
      </c>
    </row>
    <row r="14" spans="1:20">
      <c r="A14" s="25" t="s">
        <v>653</v>
      </c>
      <c r="B14" s="71">
        <v>602.4</v>
      </c>
      <c r="D14" t="s">
        <v>653</v>
      </c>
      <c r="E14">
        <v>48</v>
      </c>
    </row>
    <row r="15" spans="1:20">
      <c r="A15" s="25" t="s">
        <v>651</v>
      </c>
      <c r="B15" s="71">
        <v>502</v>
      </c>
      <c r="D15" t="s">
        <v>651</v>
      </c>
      <c r="E15">
        <v>40</v>
      </c>
    </row>
    <row r="16" spans="1:20">
      <c r="A16" s="25" t="s">
        <v>652</v>
      </c>
      <c r="B16" s="71">
        <v>401.6</v>
      </c>
      <c r="D16" t="s">
        <v>652</v>
      </c>
      <c r="E16">
        <v>32</v>
      </c>
    </row>
    <row r="17" spans="1:5">
      <c r="A17" s="125" t="s">
        <v>756</v>
      </c>
      <c r="B17" s="25">
        <v>979.91</v>
      </c>
      <c r="D17" s="126" t="s">
        <v>756</v>
      </c>
      <c r="E17">
        <v>150</v>
      </c>
    </row>
    <row r="18" spans="1:5">
      <c r="A18" s="25" t="s">
        <v>649</v>
      </c>
      <c r="B18" s="25">
        <v>640.76</v>
      </c>
      <c r="D18" t="s">
        <v>649</v>
      </c>
      <c r="E18">
        <v>50</v>
      </c>
    </row>
    <row r="19" spans="1:5">
      <c r="A19" s="25" t="s">
        <v>650</v>
      </c>
      <c r="B19" s="25">
        <v>380.1</v>
      </c>
      <c r="D19" t="s">
        <v>650</v>
      </c>
      <c r="E19">
        <v>25</v>
      </c>
    </row>
    <row r="26" spans="1:5">
      <c r="A26" s="25" t="s">
        <v>156</v>
      </c>
      <c r="B26" s="71">
        <v>1200</v>
      </c>
    </row>
    <row r="27" spans="1:5">
      <c r="A27" s="25" t="s">
        <v>157</v>
      </c>
      <c r="B27" s="71">
        <v>1170</v>
      </c>
    </row>
    <row r="28" spans="1:5">
      <c r="A28" s="25" t="s">
        <v>645</v>
      </c>
      <c r="B28" s="71">
        <v>585</v>
      </c>
    </row>
    <row r="29" spans="1:5">
      <c r="A29" s="25" t="s">
        <v>648</v>
      </c>
      <c r="B29" s="71">
        <v>292</v>
      </c>
    </row>
    <row r="30" spans="1:5">
      <c r="A30" s="25" t="s">
        <v>601</v>
      </c>
      <c r="B30" s="25">
        <v>0</v>
      </c>
    </row>
    <row r="31" spans="1:5">
      <c r="A31" s="25" t="s">
        <v>163</v>
      </c>
      <c r="B31" s="71">
        <v>580</v>
      </c>
    </row>
    <row r="32" spans="1:5">
      <c r="A32" s="25" t="s">
        <v>160</v>
      </c>
      <c r="B32" s="71">
        <v>560</v>
      </c>
    </row>
    <row r="33" spans="1:11">
      <c r="A33" s="25" t="s">
        <v>647</v>
      </c>
      <c r="B33" s="71">
        <v>280</v>
      </c>
    </row>
    <row r="34" spans="1:11">
      <c r="A34" s="25" t="s">
        <v>646</v>
      </c>
      <c r="B34" s="71">
        <v>140</v>
      </c>
    </row>
    <row r="35" spans="1:11">
      <c r="A35" s="25" t="s">
        <v>602</v>
      </c>
      <c r="B35" s="25">
        <v>0</v>
      </c>
    </row>
    <row r="36" spans="1:11">
      <c r="A36" s="25" t="s">
        <v>164</v>
      </c>
      <c r="B36" s="71">
        <v>300</v>
      </c>
    </row>
    <row r="37" spans="1:11">
      <c r="A37" s="25" t="s">
        <v>161</v>
      </c>
      <c r="B37" s="71">
        <v>280</v>
      </c>
    </row>
    <row r="38" spans="1:11">
      <c r="A38" s="25" t="s">
        <v>644</v>
      </c>
      <c r="B38" s="71">
        <v>140</v>
      </c>
    </row>
    <row r="39" spans="1:11">
      <c r="A39" s="25" t="s">
        <v>653</v>
      </c>
      <c r="B39" s="71">
        <v>84</v>
      </c>
    </row>
    <row r="40" spans="1:11">
      <c r="A40" s="25" t="s">
        <v>651</v>
      </c>
      <c r="B40" s="71">
        <v>70</v>
      </c>
    </row>
    <row r="41" spans="1:11">
      <c r="A41" s="25" t="s">
        <v>652</v>
      </c>
      <c r="B41" s="71">
        <v>56</v>
      </c>
    </row>
    <row r="42" spans="1:11">
      <c r="A42" s="125" t="s">
        <v>756</v>
      </c>
      <c r="B42" s="25">
        <v>0</v>
      </c>
    </row>
    <row r="43" spans="1:11">
      <c r="A43" s="25" t="s">
        <v>649</v>
      </c>
      <c r="B43" s="25">
        <v>0</v>
      </c>
    </row>
    <row r="44" spans="1:11">
      <c r="A44" s="25" t="s">
        <v>650</v>
      </c>
      <c r="B44" s="25">
        <v>0</v>
      </c>
    </row>
    <row r="46" spans="1:11" ht="15">
      <c r="G46" s="72">
        <v>1</v>
      </c>
      <c r="H46" s="17" t="s">
        <v>299</v>
      </c>
      <c r="I46" s="17" t="s">
        <v>299</v>
      </c>
      <c r="J46">
        <v>400</v>
      </c>
      <c r="K46">
        <v>1537.93</v>
      </c>
    </row>
    <row r="47" spans="1:11" ht="15">
      <c r="G47" s="72">
        <v>2</v>
      </c>
      <c r="H47" s="17" t="s">
        <v>72</v>
      </c>
      <c r="I47" s="17" t="s">
        <v>829</v>
      </c>
      <c r="J47">
        <v>350</v>
      </c>
      <c r="K47">
        <v>1312.93</v>
      </c>
    </row>
    <row r="48" spans="1:11" ht="15">
      <c r="G48" s="72">
        <v>3</v>
      </c>
      <c r="H48" s="17" t="s">
        <v>73</v>
      </c>
      <c r="I48" s="17" t="s">
        <v>830</v>
      </c>
      <c r="J48">
        <v>350</v>
      </c>
      <c r="K48">
        <v>1312.93</v>
      </c>
    </row>
    <row r="49" spans="7:12" ht="15">
      <c r="G49" s="72">
        <v>4</v>
      </c>
      <c r="H49" s="17" t="s">
        <v>158</v>
      </c>
      <c r="I49" s="17" t="s">
        <v>300</v>
      </c>
      <c r="J49">
        <v>300</v>
      </c>
      <c r="K49">
        <v>1134.93</v>
      </c>
    </row>
    <row r="50" spans="7:12" ht="15">
      <c r="G50" s="72">
        <v>5</v>
      </c>
      <c r="H50" s="17" t="s">
        <v>824</v>
      </c>
      <c r="I50" s="17" t="s">
        <v>831</v>
      </c>
      <c r="J50">
        <v>300</v>
      </c>
      <c r="K50">
        <v>1134.93</v>
      </c>
    </row>
    <row r="51" spans="7:12" ht="15">
      <c r="G51" s="72">
        <v>6</v>
      </c>
      <c r="H51" s="46" t="s">
        <v>825</v>
      </c>
      <c r="I51" s="46" t="s">
        <v>74</v>
      </c>
      <c r="J51">
        <v>300</v>
      </c>
      <c r="K51">
        <v>1134.93</v>
      </c>
    </row>
    <row r="52" spans="7:12" ht="15">
      <c r="G52" s="72">
        <v>7</v>
      </c>
      <c r="H52" s="46" t="s">
        <v>826</v>
      </c>
      <c r="I52" s="46" t="s">
        <v>75</v>
      </c>
      <c r="J52">
        <v>250</v>
      </c>
      <c r="K52">
        <v>1069.93</v>
      </c>
    </row>
    <row r="53" spans="7:12" ht="15">
      <c r="G53" s="72">
        <v>8</v>
      </c>
      <c r="H53" s="46" t="s">
        <v>827</v>
      </c>
      <c r="I53" s="46" t="s">
        <v>832</v>
      </c>
      <c r="J53">
        <v>270</v>
      </c>
      <c r="K53">
        <v>1069.93</v>
      </c>
    </row>
    <row r="54" spans="7:12" ht="15">
      <c r="G54" s="72">
        <v>9</v>
      </c>
      <c r="H54" s="46" t="s">
        <v>828</v>
      </c>
      <c r="I54" s="46" t="s">
        <v>833</v>
      </c>
      <c r="J54">
        <v>250</v>
      </c>
      <c r="K54">
        <v>1069.93</v>
      </c>
    </row>
    <row r="60" spans="7:12">
      <c r="H60" s="114">
        <v>1</v>
      </c>
      <c r="I60" s="113" t="s">
        <v>299</v>
      </c>
      <c r="J60" s="113"/>
      <c r="K60" s="115">
        <v>400</v>
      </c>
      <c r="L60" s="113">
        <v>1537.93</v>
      </c>
    </row>
    <row r="61" spans="7:12">
      <c r="H61" s="114">
        <v>2</v>
      </c>
      <c r="I61" s="113" t="s">
        <v>688</v>
      </c>
      <c r="J61" s="113"/>
      <c r="K61" s="115">
        <v>350</v>
      </c>
      <c r="L61" s="113">
        <v>1312.93</v>
      </c>
    </row>
    <row r="62" spans="7:12">
      <c r="H62" s="114">
        <v>3</v>
      </c>
      <c r="I62" s="113" t="s">
        <v>158</v>
      </c>
      <c r="J62" s="113"/>
      <c r="K62" s="115">
        <v>300</v>
      </c>
      <c r="L62" s="113">
        <v>1134.93</v>
      </c>
    </row>
    <row r="63" spans="7:12">
      <c r="H63" s="114">
        <v>4</v>
      </c>
      <c r="I63" s="113" t="s">
        <v>74</v>
      </c>
      <c r="J63" s="113"/>
      <c r="K63" s="115">
        <v>300</v>
      </c>
      <c r="L63" s="113">
        <v>1134.93</v>
      </c>
    </row>
    <row r="64" spans="7:12">
      <c r="H64" s="114">
        <v>5</v>
      </c>
      <c r="I64" s="113" t="s">
        <v>76</v>
      </c>
      <c r="J64" s="113"/>
      <c r="K64" s="115">
        <v>270</v>
      </c>
      <c r="L64" s="113">
        <v>1069.93</v>
      </c>
    </row>
    <row r="65" spans="8:12">
      <c r="H65" s="114">
        <v>6</v>
      </c>
      <c r="I65" s="113" t="s">
        <v>689</v>
      </c>
      <c r="J65" s="113"/>
      <c r="K65" s="115">
        <v>250</v>
      </c>
      <c r="L65" s="113">
        <v>1069.93</v>
      </c>
    </row>
    <row r="66" spans="8:12">
      <c r="H66" s="114">
        <v>7</v>
      </c>
      <c r="I66" s="113" t="s">
        <v>77</v>
      </c>
      <c r="J66" s="113"/>
      <c r="K66" s="115">
        <v>250</v>
      </c>
      <c r="L66" s="113">
        <v>1069.93</v>
      </c>
    </row>
    <row r="67" spans="8:12">
      <c r="H67" s="114">
        <v>8</v>
      </c>
      <c r="I67" s="113" t="s">
        <v>690</v>
      </c>
      <c r="J67" s="113"/>
      <c r="K67" s="115">
        <v>300</v>
      </c>
      <c r="L67" s="113">
        <v>1134.93</v>
      </c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showGridLines="0" view="pageBreakPreview" zoomScale="60" zoomScaleNormal="50" workbookViewId="0">
      <selection activeCell="V29" sqref="V29"/>
    </sheetView>
  </sheetViews>
  <sheetFormatPr baseColWidth="10" defaultRowHeight="12.75"/>
  <cols>
    <col min="1" max="1" width="8.28515625" customWidth="1"/>
    <col min="2" max="2" width="8.85546875" customWidth="1"/>
    <col min="3" max="3" width="8.140625" customWidth="1"/>
    <col min="4" max="4" width="27" customWidth="1"/>
    <col min="5" max="5" width="32.5703125" customWidth="1"/>
    <col min="6" max="6" width="10" customWidth="1"/>
    <col min="7" max="7" width="9.7109375" customWidth="1"/>
    <col min="8" max="8" width="10" customWidth="1"/>
    <col min="9" max="9" width="9.42578125" customWidth="1"/>
    <col min="10" max="10" width="10.42578125" customWidth="1"/>
    <col min="12" max="12" width="10.28515625" customWidth="1"/>
    <col min="13" max="13" width="10" customWidth="1"/>
    <col min="14" max="14" width="12.140625" customWidth="1"/>
    <col min="15" max="15" width="10.28515625" customWidth="1"/>
    <col min="16" max="16" width="10.5703125" customWidth="1"/>
    <col min="18" max="18" width="11" customWidth="1"/>
    <col min="19" max="19" width="9.7109375" customWidth="1"/>
    <col min="20" max="20" width="10.5703125" customWidth="1"/>
    <col min="22" max="22" width="10.85546875" customWidth="1"/>
    <col min="23" max="23" width="10.28515625" customWidth="1"/>
    <col min="24" max="24" width="12.140625" customWidth="1"/>
    <col min="25" max="25" width="9.85546875" customWidth="1"/>
    <col min="26" max="26" width="14.42578125" customWidth="1"/>
  </cols>
  <sheetData>
    <row r="1" spans="1:29" ht="20.25">
      <c r="A1" s="3" t="s">
        <v>235</v>
      </c>
      <c r="B1" s="44"/>
      <c r="C1" s="44"/>
      <c r="D1" s="44"/>
      <c r="E1" s="44"/>
      <c r="F1" s="44"/>
      <c r="G1" s="45"/>
      <c r="H1" s="1"/>
      <c r="I1" s="1"/>
      <c r="J1" s="43"/>
      <c r="K1" s="43"/>
      <c r="L1" s="43"/>
      <c r="M1" s="43"/>
    </row>
    <row r="2" spans="1:29" ht="18">
      <c r="A2" s="4" t="s">
        <v>1792</v>
      </c>
      <c r="B2" s="44"/>
      <c r="C2" s="44"/>
      <c r="D2" s="44"/>
      <c r="E2" s="44"/>
      <c r="F2" s="44"/>
      <c r="G2" s="45"/>
      <c r="H2" s="1"/>
      <c r="I2" s="1"/>
      <c r="J2" s="43"/>
      <c r="K2" s="43"/>
      <c r="L2" s="43"/>
      <c r="M2" s="43"/>
    </row>
    <row r="3" spans="1:29" ht="15">
      <c r="A3" s="1"/>
      <c r="B3" s="1"/>
      <c r="C3" s="1"/>
      <c r="D3" s="1"/>
      <c r="E3" s="1"/>
      <c r="F3" s="1"/>
      <c r="G3" s="1"/>
      <c r="H3" s="1"/>
      <c r="I3" s="1"/>
      <c r="J3" s="43"/>
      <c r="K3" s="43"/>
      <c r="L3" s="43"/>
      <c r="M3" s="43"/>
    </row>
    <row r="4" spans="1:29" ht="20.25">
      <c r="A4" s="5" t="s">
        <v>95</v>
      </c>
      <c r="B4" s="18"/>
      <c r="C4" s="18"/>
      <c r="D4" s="18"/>
      <c r="E4" s="17"/>
      <c r="F4" s="34"/>
      <c r="G4" s="33"/>
      <c r="H4" s="33"/>
      <c r="I4" s="33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40" t="s">
        <v>1793</v>
      </c>
    </row>
    <row r="5" spans="1:29" ht="15">
      <c r="A5" s="17"/>
      <c r="B5" s="18"/>
      <c r="C5" s="18"/>
      <c r="D5" s="18"/>
      <c r="E5" s="17"/>
      <c r="F5" s="34"/>
      <c r="G5" s="33"/>
      <c r="H5" s="33"/>
      <c r="I5" s="33"/>
      <c r="J5" s="30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9">
      <c r="A6" s="8" t="s">
        <v>236</v>
      </c>
      <c r="B6" s="8" t="s">
        <v>153</v>
      </c>
      <c r="C6" s="9" t="s">
        <v>538</v>
      </c>
      <c r="D6" s="8" t="s">
        <v>22</v>
      </c>
      <c r="E6" s="10" t="s">
        <v>154</v>
      </c>
      <c r="F6" s="10" t="s">
        <v>503</v>
      </c>
      <c r="G6" s="10" t="s">
        <v>505</v>
      </c>
      <c r="H6" s="10" t="s">
        <v>632</v>
      </c>
      <c r="I6" s="51" t="s">
        <v>591</v>
      </c>
      <c r="J6" s="21" t="s">
        <v>507</v>
      </c>
      <c r="K6" s="21" t="s">
        <v>535</v>
      </c>
      <c r="L6" s="23" t="s">
        <v>509</v>
      </c>
      <c r="M6" s="23" t="s">
        <v>543</v>
      </c>
      <c r="N6" s="21" t="s">
        <v>511</v>
      </c>
      <c r="O6" s="21" t="s">
        <v>512</v>
      </c>
      <c r="P6" s="21" t="s">
        <v>514</v>
      </c>
      <c r="Q6" s="10" t="s">
        <v>524</v>
      </c>
      <c r="R6" s="10" t="s">
        <v>599</v>
      </c>
      <c r="S6" s="23" t="s">
        <v>526</v>
      </c>
      <c r="T6" s="23" t="s">
        <v>600</v>
      </c>
      <c r="U6" s="21" t="s">
        <v>518</v>
      </c>
      <c r="V6" s="21" t="s">
        <v>515</v>
      </c>
      <c r="W6" s="21" t="s">
        <v>517</v>
      </c>
      <c r="X6" s="21" t="s">
        <v>528</v>
      </c>
      <c r="Y6" s="21" t="s">
        <v>535</v>
      </c>
      <c r="Z6" s="21" t="s">
        <v>532</v>
      </c>
      <c r="AC6" s="43">
        <f ca="1">SUMIF(E3:Z1563,"VACANTE:",Z3:Z1563)</f>
        <v>10929.1</v>
      </c>
    </row>
    <row r="7" spans="1:29">
      <c r="A7" s="11" t="s">
        <v>155</v>
      </c>
      <c r="B7" s="11" t="s">
        <v>540</v>
      </c>
      <c r="C7" s="12" t="s">
        <v>539</v>
      </c>
      <c r="D7" s="11" t="s">
        <v>21</v>
      </c>
      <c r="E7" s="11"/>
      <c r="F7" s="11" t="s">
        <v>504</v>
      </c>
      <c r="G7" s="11" t="s">
        <v>506</v>
      </c>
      <c r="H7" s="53">
        <v>2004</v>
      </c>
      <c r="I7" s="21"/>
      <c r="J7" s="22" t="s">
        <v>508</v>
      </c>
      <c r="K7" s="22" t="s">
        <v>542</v>
      </c>
      <c r="L7" s="24" t="s">
        <v>510</v>
      </c>
      <c r="M7" s="24"/>
      <c r="N7" s="22"/>
      <c r="O7" s="22" t="s">
        <v>513</v>
      </c>
      <c r="P7" s="22"/>
      <c r="Q7" s="49" t="s">
        <v>523</v>
      </c>
      <c r="R7" s="49" t="s">
        <v>523</v>
      </c>
      <c r="S7" s="52" t="s">
        <v>527</v>
      </c>
      <c r="T7" s="52" t="s">
        <v>525</v>
      </c>
      <c r="U7" s="22" t="s">
        <v>519</v>
      </c>
      <c r="V7" s="22" t="s">
        <v>516</v>
      </c>
      <c r="W7" s="26" t="s">
        <v>530</v>
      </c>
      <c r="X7" s="22" t="s">
        <v>529</v>
      </c>
      <c r="Y7" s="22" t="s">
        <v>536</v>
      </c>
      <c r="Z7" s="22" t="s">
        <v>531</v>
      </c>
    </row>
    <row r="8" spans="1:29" ht="15">
      <c r="A8" s="14"/>
      <c r="B8" s="13"/>
      <c r="C8" s="13"/>
      <c r="D8" s="20" t="s">
        <v>159</v>
      </c>
      <c r="E8" s="14"/>
      <c r="F8" s="28"/>
      <c r="G8" s="29"/>
      <c r="H8" s="29"/>
      <c r="I8" s="29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9" ht="15.75">
      <c r="A9" s="47">
        <v>913</v>
      </c>
      <c r="B9" s="47">
        <v>1</v>
      </c>
      <c r="C9" s="48">
        <v>0</v>
      </c>
      <c r="D9" s="42" t="s">
        <v>597</v>
      </c>
      <c r="E9" s="15" t="s">
        <v>53</v>
      </c>
      <c r="F9" s="35">
        <v>25</v>
      </c>
      <c r="G9" s="35">
        <v>13.95</v>
      </c>
      <c r="H9" s="35">
        <v>57.5</v>
      </c>
      <c r="I9" s="35">
        <v>30</v>
      </c>
      <c r="J9" s="27">
        <v>22.9</v>
      </c>
      <c r="K9" s="27">
        <v>164.56</v>
      </c>
      <c r="L9" s="35">
        <v>0</v>
      </c>
      <c r="M9" s="35">
        <v>11.06</v>
      </c>
      <c r="N9" s="35">
        <f t="shared" ref="N9:N22" si="0">SUM(F9:M9)</f>
        <v>324.97000000000003</v>
      </c>
      <c r="O9" s="35">
        <v>0</v>
      </c>
      <c r="P9" s="35">
        <v>20.76</v>
      </c>
      <c r="Q9" s="35">
        <v>0</v>
      </c>
      <c r="R9" s="35">
        <v>100</v>
      </c>
      <c r="S9" s="35">
        <v>0</v>
      </c>
      <c r="T9" s="35">
        <v>35</v>
      </c>
      <c r="U9" s="35">
        <v>43.52</v>
      </c>
      <c r="V9" s="35">
        <v>4.33</v>
      </c>
      <c r="W9" s="35">
        <v>50.48</v>
      </c>
      <c r="X9" s="35">
        <v>58.56</v>
      </c>
      <c r="Y9" s="35">
        <v>0</v>
      </c>
      <c r="Z9" s="35">
        <f t="shared" ref="Z9:Z22" si="1">SUM(N9:Y9)</f>
        <v>637.62</v>
      </c>
    </row>
    <row r="10" spans="1:29" ht="15.75">
      <c r="A10" s="47">
        <v>914</v>
      </c>
      <c r="B10" s="47">
        <v>1</v>
      </c>
      <c r="C10" s="48">
        <v>0</v>
      </c>
      <c r="D10" s="42" t="s">
        <v>597</v>
      </c>
      <c r="E10" s="15" t="s">
        <v>53</v>
      </c>
      <c r="F10" s="35">
        <v>25</v>
      </c>
      <c r="G10" s="35">
        <v>13.95</v>
      </c>
      <c r="H10" s="35">
        <v>57.5</v>
      </c>
      <c r="I10" s="35">
        <v>30</v>
      </c>
      <c r="J10" s="27">
        <v>22.9</v>
      </c>
      <c r="K10" s="27">
        <v>164.56</v>
      </c>
      <c r="L10" s="35">
        <v>0</v>
      </c>
      <c r="M10" s="35">
        <v>11.06</v>
      </c>
      <c r="N10" s="35">
        <f t="shared" si="0"/>
        <v>324.97000000000003</v>
      </c>
      <c r="O10" s="35">
        <v>0</v>
      </c>
      <c r="P10" s="35">
        <v>20.76</v>
      </c>
      <c r="Q10" s="35">
        <v>0</v>
      </c>
      <c r="R10" s="35">
        <v>100</v>
      </c>
      <c r="S10" s="35">
        <v>0</v>
      </c>
      <c r="T10" s="35">
        <v>35</v>
      </c>
      <c r="U10" s="35">
        <v>43.52</v>
      </c>
      <c r="V10" s="35">
        <f>(0.78*2)+3.9</f>
        <v>5.46</v>
      </c>
      <c r="W10" s="35">
        <v>50.48</v>
      </c>
      <c r="X10" s="35">
        <v>58.56</v>
      </c>
      <c r="Y10" s="35">
        <v>0</v>
      </c>
      <c r="Z10" s="35">
        <f t="shared" si="1"/>
        <v>638.75</v>
      </c>
    </row>
    <row r="11" spans="1:29" ht="15.75">
      <c r="A11" s="47">
        <v>915</v>
      </c>
      <c r="B11" s="47">
        <v>1</v>
      </c>
      <c r="C11" s="48">
        <v>0</v>
      </c>
      <c r="D11" s="42" t="s">
        <v>597</v>
      </c>
      <c r="E11" s="15" t="s">
        <v>53</v>
      </c>
      <c r="F11" s="35">
        <v>25</v>
      </c>
      <c r="G11" s="35">
        <v>13.95</v>
      </c>
      <c r="H11" s="35">
        <v>57.5</v>
      </c>
      <c r="I11" s="35">
        <v>30</v>
      </c>
      <c r="J11" s="27">
        <v>22.9</v>
      </c>
      <c r="K11" s="27">
        <v>164.56</v>
      </c>
      <c r="L11" s="35">
        <v>0</v>
      </c>
      <c r="M11" s="35">
        <v>11.06</v>
      </c>
      <c r="N11" s="35">
        <f t="shared" si="0"/>
        <v>324.97000000000003</v>
      </c>
      <c r="O11" s="35">
        <v>0</v>
      </c>
      <c r="P11" s="35">
        <v>20.76</v>
      </c>
      <c r="Q11" s="35">
        <v>0</v>
      </c>
      <c r="R11" s="35">
        <v>100</v>
      </c>
      <c r="S11" s="35">
        <v>0</v>
      </c>
      <c r="T11" s="35">
        <v>35</v>
      </c>
      <c r="U11" s="35">
        <v>43.52</v>
      </c>
      <c r="V11" s="35">
        <v>8.65</v>
      </c>
      <c r="W11" s="35">
        <v>50.48</v>
      </c>
      <c r="X11" s="35">
        <v>58.56</v>
      </c>
      <c r="Y11" s="35">
        <v>0</v>
      </c>
      <c r="Z11" s="35">
        <f t="shared" si="1"/>
        <v>641.94000000000005</v>
      </c>
    </row>
    <row r="12" spans="1:29" ht="15.75">
      <c r="A12" s="47">
        <v>916</v>
      </c>
      <c r="B12" s="47">
        <v>1</v>
      </c>
      <c r="C12" s="48">
        <v>0</v>
      </c>
      <c r="D12" s="42" t="s">
        <v>597</v>
      </c>
      <c r="E12" s="15" t="s">
        <v>53</v>
      </c>
      <c r="F12" s="35">
        <v>25</v>
      </c>
      <c r="G12" s="35">
        <v>13.95</v>
      </c>
      <c r="H12" s="35">
        <v>57.5</v>
      </c>
      <c r="I12" s="35">
        <v>30</v>
      </c>
      <c r="J12" s="27">
        <v>22.9</v>
      </c>
      <c r="K12" s="27">
        <v>164.56</v>
      </c>
      <c r="L12" s="35">
        <v>0</v>
      </c>
      <c r="M12" s="35">
        <v>11.06</v>
      </c>
      <c r="N12" s="35">
        <f t="shared" si="0"/>
        <v>324.97000000000003</v>
      </c>
      <c r="O12" s="35">
        <v>0</v>
      </c>
      <c r="P12" s="35">
        <v>20.76</v>
      </c>
      <c r="Q12" s="35">
        <v>0</v>
      </c>
      <c r="R12" s="35">
        <v>100</v>
      </c>
      <c r="S12" s="35">
        <v>0</v>
      </c>
      <c r="T12" s="35">
        <v>35</v>
      </c>
      <c r="U12" s="35">
        <v>43.52</v>
      </c>
      <c r="V12" s="35">
        <v>35.51</v>
      </c>
      <c r="W12" s="35">
        <v>50.48</v>
      </c>
      <c r="X12" s="35">
        <v>58.56</v>
      </c>
      <c r="Y12" s="35">
        <v>0</v>
      </c>
      <c r="Z12" s="35">
        <f t="shared" si="1"/>
        <v>668.8</v>
      </c>
    </row>
    <row r="13" spans="1:29" ht="15.75">
      <c r="A13" s="47">
        <v>917</v>
      </c>
      <c r="B13" s="47">
        <v>1</v>
      </c>
      <c r="C13" s="48">
        <v>0</v>
      </c>
      <c r="D13" s="42" t="s">
        <v>597</v>
      </c>
      <c r="E13" s="15" t="s">
        <v>53</v>
      </c>
      <c r="F13" s="35">
        <v>25</v>
      </c>
      <c r="G13" s="35">
        <v>13.95</v>
      </c>
      <c r="H13" s="35">
        <v>57.5</v>
      </c>
      <c r="I13" s="35">
        <v>30</v>
      </c>
      <c r="J13" s="27">
        <v>22.9</v>
      </c>
      <c r="K13" s="27">
        <v>164.56</v>
      </c>
      <c r="L13" s="35">
        <v>0</v>
      </c>
      <c r="M13" s="35">
        <v>11.06</v>
      </c>
      <c r="N13" s="35">
        <f t="shared" si="0"/>
        <v>324.97000000000003</v>
      </c>
      <c r="O13" s="35">
        <v>0</v>
      </c>
      <c r="P13" s="35">
        <v>20.76</v>
      </c>
      <c r="Q13" s="35">
        <v>0</v>
      </c>
      <c r="R13" s="35">
        <v>100</v>
      </c>
      <c r="S13" s="35">
        <v>0</v>
      </c>
      <c r="T13" s="35">
        <v>35</v>
      </c>
      <c r="U13" s="35">
        <v>43.52</v>
      </c>
      <c r="V13" s="35">
        <v>8.65</v>
      </c>
      <c r="W13" s="35">
        <v>50.48</v>
      </c>
      <c r="X13" s="35">
        <v>58.56</v>
      </c>
      <c r="Y13" s="35">
        <v>0</v>
      </c>
      <c r="Z13" s="35">
        <f t="shared" si="1"/>
        <v>641.94000000000005</v>
      </c>
    </row>
    <row r="14" spans="1:29" ht="15.75">
      <c r="A14" s="47">
        <v>918</v>
      </c>
      <c r="B14" s="47">
        <v>1</v>
      </c>
      <c r="C14" s="48">
        <v>0</v>
      </c>
      <c r="D14" s="42" t="s">
        <v>597</v>
      </c>
      <c r="E14" s="15" t="s">
        <v>53</v>
      </c>
      <c r="F14" s="35">
        <v>25</v>
      </c>
      <c r="G14" s="35">
        <v>13.95</v>
      </c>
      <c r="H14" s="35">
        <v>57.5</v>
      </c>
      <c r="I14" s="35">
        <v>30</v>
      </c>
      <c r="J14" s="27">
        <v>22.9</v>
      </c>
      <c r="K14" s="27">
        <v>164.56</v>
      </c>
      <c r="L14" s="35">
        <v>0</v>
      </c>
      <c r="M14" s="35">
        <v>11.06</v>
      </c>
      <c r="N14" s="35">
        <f t="shared" si="0"/>
        <v>324.97000000000003</v>
      </c>
      <c r="O14" s="35">
        <v>0</v>
      </c>
      <c r="P14" s="35">
        <v>20.76</v>
      </c>
      <c r="Q14" s="35">
        <v>0</v>
      </c>
      <c r="R14" s="35">
        <v>100</v>
      </c>
      <c r="S14" s="35">
        <v>0</v>
      </c>
      <c r="T14" s="35">
        <v>35</v>
      </c>
      <c r="U14" s="35">
        <v>43.52</v>
      </c>
      <c r="V14" s="35">
        <f>0.78*3</f>
        <v>2.34</v>
      </c>
      <c r="W14" s="35">
        <v>50.48</v>
      </c>
      <c r="X14" s="35">
        <v>58.56</v>
      </c>
      <c r="Y14" s="35">
        <v>0</v>
      </c>
      <c r="Z14" s="35">
        <f t="shared" si="1"/>
        <v>635.63</v>
      </c>
    </row>
    <row r="15" spans="1:29" ht="15.75">
      <c r="A15" s="47">
        <v>919</v>
      </c>
      <c r="B15" s="47">
        <v>1</v>
      </c>
      <c r="C15" s="48">
        <v>0</v>
      </c>
      <c r="D15" s="42" t="s">
        <v>597</v>
      </c>
      <c r="E15" s="15" t="s">
        <v>53</v>
      </c>
      <c r="F15" s="35">
        <v>0</v>
      </c>
      <c r="G15" s="35">
        <v>13.95</v>
      </c>
      <c r="H15" s="35">
        <v>57.5</v>
      </c>
      <c r="I15" s="35">
        <v>30</v>
      </c>
      <c r="J15" s="27">
        <v>22.9</v>
      </c>
      <c r="K15" s="27">
        <v>164.56</v>
      </c>
      <c r="L15" s="35">
        <v>0</v>
      </c>
      <c r="M15" s="35">
        <v>11.06</v>
      </c>
      <c r="N15" s="35">
        <f t="shared" si="0"/>
        <v>299.97000000000003</v>
      </c>
      <c r="O15" s="35">
        <v>0</v>
      </c>
      <c r="P15" s="35">
        <v>20.76</v>
      </c>
      <c r="Q15" s="35">
        <v>0</v>
      </c>
      <c r="R15" s="35">
        <v>100</v>
      </c>
      <c r="S15" s="35">
        <v>0</v>
      </c>
      <c r="T15" s="35">
        <v>35</v>
      </c>
      <c r="U15" s="35">
        <v>43.52</v>
      </c>
      <c r="V15" s="35">
        <f>0.78*3</f>
        <v>2.34</v>
      </c>
      <c r="W15" s="35">
        <v>50.48</v>
      </c>
      <c r="X15" s="35">
        <v>58.56</v>
      </c>
      <c r="Y15" s="35">
        <v>0</v>
      </c>
      <c r="Z15" s="35">
        <f t="shared" si="1"/>
        <v>610.63</v>
      </c>
    </row>
    <row r="16" spans="1:29" ht="15.75">
      <c r="A16" s="47">
        <v>920</v>
      </c>
      <c r="B16" s="47">
        <v>1</v>
      </c>
      <c r="C16" s="48">
        <v>0</v>
      </c>
      <c r="D16" s="42" t="s">
        <v>597</v>
      </c>
      <c r="E16" s="15" t="s">
        <v>53</v>
      </c>
      <c r="F16" s="35">
        <v>25</v>
      </c>
      <c r="G16" s="35">
        <v>13.95</v>
      </c>
      <c r="H16" s="35">
        <v>57.5</v>
      </c>
      <c r="I16" s="35">
        <v>30</v>
      </c>
      <c r="J16" s="27">
        <v>22.9</v>
      </c>
      <c r="K16" s="27">
        <v>164.56</v>
      </c>
      <c r="L16" s="35">
        <v>0</v>
      </c>
      <c r="M16" s="35">
        <v>11.06</v>
      </c>
      <c r="N16" s="35">
        <f t="shared" si="0"/>
        <v>324.97000000000003</v>
      </c>
      <c r="O16" s="35">
        <v>0</v>
      </c>
      <c r="P16" s="35">
        <v>20.76</v>
      </c>
      <c r="Q16" s="35">
        <v>0</v>
      </c>
      <c r="R16" s="35">
        <v>100</v>
      </c>
      <c r="S16" s="35">
        <v>0</v>
      </c>
      <c r="T16" s="35">
        <v>35</v>
      </c>
      <c r="U16" s="35">
        <v>43.52</v>
      </c>
      <c r="V16" s="35">
        <f>0.78*3</f>
        <v>2.34</v>
      </c>
      <c r="W16" s="35">
        <v>50.48</v>
      </c>
      <c r="X16" s="35">
        <v>58.56</v>
      </c>
      <c r="Y16" s="35">
        <v>0</v>
      </c>
      <c r="Z16" s="35">
        <f t="shared" si="1"/>
        <v>635.63</v>
      </c>
    </row>
    <row r="17" spans="1:26" ht="15.75">
      <c r="A17" s="47">
        <v>907</v>
      </c>
      <c r="B17" s="47">
        <v>1</v>
      </c>
      <c r="C17" s="48">
        <v>0</v>
      </c>
      <c r="D17" s="42" t="s">
        <v>596</v>
      </c>
      <c r="E17" s="15" t="s">
        <v>53</v>
      </c>
      <c r="F17" s="35">
        <v>25</v>
      </c>
      <c r="G17" s="35">
        <v>13.95</v>
      </c>
      <c r="H17" s="35">
        <v>57.5</v>
      </c>
      <c r="I17" s="35">
        <v>30</v>
      </c>
      <c r="J17" s="27">
        <v>22.9</v>
      </c>
      <c r="K17" s="27">
        <v>164.56</v>
      </c>
      <c r="L17" s="35">
        <v>0</v>
      </c>
      <c r="M17" s="35">
        <v>11.06</v>
      </c>
      <c r="N17" s="35">
        <f t="shared" si="0"/>
        <v>324.97000000000003</v>
      </c>
      <c r="O17" s="35">
        <v>0</v>
      </c>
      <c r="P17" s="35">
        <v>20.76</v>
      </c>
      <c r="Q17" s="35">
        <v>0</v>
      </c>
      <c r="R17" s="35">
        <v>100</v>
      </c>
      <c r="S17" s="35">
        <v>0</v>
      </c>
      <c r="T17" s="35">
        <v>35</v>
      </c>
      <c r="U17" s="35">
        <v>43.52</v>
      </c>
      <c r="V17" s="35">
        <v>8.65</v>
      </c>
      <c r="W17" s="35">
        <v>50.48</v>
      </c>
      <c r="X17" s="35">
        <v>58.56</v>
      </c>
      <c r="Y17" s="35">
        <v>0</v>
      </c>
      <c r="Z17" s="35">
        <f t="shared" si="1"/>
        <v>641.94000000000005</v>
      </c>
    </row>
    <row r="18" spans="1:26" ht="15.75">
      <c r="A18" s="47">
        <v>908</v>
      </c>
      <c r="B18" s="47">
        <v>1</v>
      </c>
      <c r="C18" s="48">
        <v>0</v>
      </c>
      <c r="D18" s="42" t="s">
        <v>596</v>
      </c>
      <c r="E18" s="15" t="s">
        <v>53</v>
      </c>
      <c r="F18" s="35">
        <v>25</v>
      </c>
      <c r="G18" s="35">
        <v>13.95</v>
      </c>
      <c r="H18" s="35">
        <v>57.5</v>
      </c>
      <c r="I18" s="35">
        <v>30</v>
      </c>
      <c r="J18" s="27">
        <v>22.9</v>
      </c>
      <c r="K18" s="27">
        <v>164.56</v>
      </c>
      <c r="L18" s="35">
        <v>0</v>
      </c>
      <c r="M18" s="35">
        <v>11.06</v>
      </c>
      <c r="N18" s="35">
        <f t="shared" si="0"/>
        <v>324.97000000000003</v>
      </c>
      <c r="O18" s="35">
        <v>0</v>
      </c>
      <c r="P18" s="35">
        <v>20.76</v>
      </c>
      <c r="Q18" s="35">
        <v>0</v>
      </c>
      <c r="R18" s="35">
        <v>100</v>
      </c>
      <c r="S18" s="35">
        <v>0</v>
      </c>
      <c r="T18" s="35">
        <v>35</v>
      </c>
      <c r="U18" s="35">
        <v>43.52</v>
      </c>
      <c r="V18" s="35">
        <v>8.73</v>
      </c>
      <c r="W18" s="35">
        <v>50.48</v>
      </c>
      <c r="X18" s="35">
        <v>58.56</v>
      </c>
      <c r="Y18" s="35">
        <v>0</v>
      </c>
      <c r="Z18" s="35">
        <f t="shared" si="1"/>
        <v>642.02</v>
      </c>
    </row>
    <row r="19" spans="1:26" ht="15">
      <c r="A19" s="47">
        <v>909</v>
      </c>
      <c r="B19" s="47">
        <v>1</v>
      </c>
      <c r="C19" s="47">
        <v>1</v>
      </c>
      <c r="D19" s="20" t="s">
        <v>596</v>
      </c>
      <c r="E19" s="14" t="s">
        <v>330</v>
      </c>
      <c r="F19" s="35">
        <v>25</v>
      </c>
      <c r="G19" s="35">
        <v>13.95</v>
      </c>
      <c r="H19" s="35">
        <v>57.5</v>
      </c>
      <c r="I19" s="35">
        <v>30</v>
      </c>
      <c r="J19" s="27">
        <v>22.9</v>
      </c>
      <c r="K19" s="27">
        <v>164.56</v>
      </c>
      <c r="L19" s="35">
        <v>0</v>
      </c>
      <c r="M19" s="35">
        <v>11.06</v>
      </c>
      <c r="N19" s="35">
        <f t="shared" si="0"/>
        <v>324.97000000000003</v>
      </c>
      <c r="O19" s="35">
        <v>0</v>
      </c>
      <c r="P19" s="35">
        <v>20.76</v>
      </c>
      <c r="Q19" s="35">
        <v>0</v>
      </c>
      <c r="R19" s="35">
        <v>100</v>
      </c>
      <c r="S19" s="35">
        <v>0</v>
      </c>
      <c r="T19" s="35">
        <v>35</v>
      </c>
      <c r="U19" s="35">
        <v>43.52</v>
      </c>
      <c r="V19" s="35">
        <v>26.83</v>
      </c>
      <c r="W19" s="35">
        <v>50.48</v>
      </c>
      <c r="X19" s="35">
        <v>58.56</v>
      </c>
      <c r="Y19" s="35">
        <v>0.01</v>
      </c>
      <c r="Z19" s="35">
        <f t="shared" si="1"/>
        <v>660.13</v>
      </c>
    </row>
    <row r="20" spans="1:26" ht="15">
      <c r="A20" s="47">
        <v>910</v>
      </c>
      <c r="B20" s="47">
        <v>1</v>
      </c>
      <c r="C20" s="47">
        <v>1</v>
      </c>
      <c r="D20" s="20" t="s">
        <v>596</v>
      </c>
      <c r="E20" s="14" t="s">
        <v>331</v>
      </c>
      <c r="F20" s="35">
        <v>25</v>
      </c>
      <c r="G20" s="35">
        <v>13.95</v>
      </c>
      <c r="H20" s="35">
        <v>57.5</v>
      </c>
      <c r="I20" s="35">
        <v>30</v>
      </c>
      <c r="J20" s="27">
        <v>22.9</v>
      </c>
      <c r="K20" s="27">
        <v>164.56</v>
      </c>
      <c r="L20" s="35">
        <v>0</v>
      </c>
      <c r="M20" s="35">
        <v>11.06</v>
      </c>
      <c r="N20" s="35">
        <f t="shared" si="0"/>
        <v>324.97000000000003</v>
      </c>
      <c r="O20" s="35">
        <v>0</v>
      </c>
      <c r="P20" s="35">
        <v>20.76</v>
      </c>
      <c r="Q20" s="35">
        <v>0</v>
      </c>
      <c r="R20" s="35">
        <v>100</v>
      </c>
      <c r="S20" s="35">
        <v>0</v>
      </c>
      <c r="T20" s="35">
        <v>35</v>
      </c>
      <c r="U20" s="35">
        <v>43.52</v>
      </c>
      <c r="V20" s="35">
        <v>8.73</v>
      </c>
      <c r="W20" s="35">
        <v>50.48</v>
      </c>
      <c r="X20" s="35">
        <v>58.56</v>
      </c>
      <c r="Y20" s="35">
        <v>0</v>
      </c>
      <c r="Z20" s="35">
        <f t="shared" si="1"/>
        <v>642.02</v>
      </c>
    </row>
    <row r="21" spans="1:26" ht="15">
      <c r="A21" s="47">
        <v>911</v>
      </c>
      <c r="B21" s="47">
        <v>1</v>
      </c>
      <c r="C21" s="47">
        <v>1</v>
      </c>
      <c r="D21" s="20" t="s">
        <v>596</v>
      </c>
      <c r="E21" s="14" t="s">
        <v>332</v>
      </c>
      <c r="F21" s="35">
        <v>25</v>
      </c>
      <c r="G21" s="35">
        <v>13.95</v>
      </c>
      <c r="H21" s="35">
        <v>57.5</v>
      </c>
      <c r="I21" s="35">
        <v>30</v>
      </c>
      <c r="J21" s="27">
        <v>22.9</v>
      </c>
      <c r="K21" s="27">
        <v>164.56</v>
      </c>
      <c r="L21" s="35">
        <v>0</v>
      </c>
      <c r="M21" s="35">
        <v>11.06</v>
      </c>
      <c r="N21" s="35">
        <f t="shared" si="0"/>
        <v>324.97000000000003</v>
      </c>
      <c r="O21" s="35">
        <v>0</v>
      </c>
      <c r="P21" s="35">
        <v>20.76</v>
      </c>
      <c r="Q21" s="35">
        <v>0</v>
      </c>
      <c r="R21" s="35">
        <v>100</v>
      </c>
      <c r="S21" s="35">
        <v>0</v>
      </c>
      <c r="T21" s="35">
        <v>35</v>
      </c>
      <c r="U21" s="35">
        <v>43.52</v>
      </c>
      <c r="V21" s="35">
        <v>8.73</v>
      </c>
      <c r="W21" s="35">
        <v>50.48</v>
      </c>
      <c r="X21" s="35">
        <v>58.56</v>
      </c>
      <c r="Y21" s="35">
        <v>0</v>
      </c>
      <c r="Z21" s="35">
        <f t="shared" si="1"/>
        <v>642.02</v>
      </c>
    </row>
    <row r="22" spans="1:26" ht="15">
      <c r="A22" s="47">
        <v>912</v>
      </c>
      <c r="B22" s="47">
        <v>1</v>
      </c>
      <c r="C22" s="47">
        <v>1</v>
      </c>
      <c r="D22" s="20" t="s">
        <v>596</v>
      </c>
      <c r="E22" s="14" t="s">
        <v>333</v>
      </c>
      <c r="F22" s="35">
        <v>25</v>
      </c>
      <c r="G22" s="35">
        <v>13.95</v>
      </c>
      <c r="H22" s="35">
        <v>57.5</v>
      </c>
      <c r="I22" s="35">
        <v>30</v>
      </c>
      <c r="J22" s="27">
        <v>22.9</v>
      </c>
      <c r="K22" s="27">
        <v>164.56</v>
      </c>
      <c r="L22" s="35">
        <v>0</v>
      </c>
      <c r="M22" s="35">
        <v>11.06</v>
      </c>
      <c r="N22" s="35">
        <f t="shared" si="0"/>
        <v>324.97000000000003</v>
      </c>
      <c r="O22" s="35">
        <v>0</v>
      </c>
      <c r="P22" s="35">
        <v>20.76</v>
      </c>
      <c r="Q22" s="35">
        <v>0</v>
      </c>
      <c r="R22" s="35">
        <v>100</v>
      </c>
      <c r="S22" s="35">
        <v>0</v>
      </c>
      <c r="T22" s="35">
        <v>35</v>
      </c>
      <c r="U22" s="35">
        <v>43.52</v>
      </c>
      <c r="V22" s="35">
        <v>8.73</v>
      </c>
      <c r="W22" s="35">
        <v>50.48</v>
      </c>
      <c r="X22" s="35">
        <v>58.56</v>
      </c>
      <c r="Y22" s="35">
        <v>0</v>
      </c>
      <c r="Z22" s="35">
        <f t="shared" si="1"/>
        <v>642.02</v>
      </c>
    </row>
    <row r="23" spans="1:26" ht="15">
      <c r="A23" s="14"/>
      <c r="B23" s="47">
        <f>SUM(B9:B22)</f>
        <v>14</v>
      </c>
      <c r="C23" s="47">
        <f>SUM(C9:C22)</f>
        <v>4</v>
      </c>
      <c r="D23" s="13"/>
      <c r="E23" s="14"/>
      <c r="F23" s="27">
        <f t="shared" ref="F23:Z23" si="2">SUM(F9:F22)</f>
        <v>325</v>
      </c>
      <c r="G23" s="27">
        <f t="shared" si="2"/>
        <v>195.3</v>
      </c>
      <c r="H23" s="27">
        <f>SUM(H9:H22)</f>
        <v>805</v>
      </c>
      <c r="I23" s="27">
        <f t="shared" si="2"/>
        <v>420</v>
      </c>
      <c r="J23" s="27">
        <f t="shared" si="2"/>
        <v>320.60000000000002</v>
      </c>
      <c r="K23" s="27">
        <f t="shared" si="2"/>
        <v>2303.84</v>
      </c>
      <c r="L23" s="27">
        <f t="shared" si="2"/>
        <v>0</v>
      </c>
      <c r="M23" s="27">
        <f t="shared" si="2"/>
        <v>154.84</v>
      </c>
      <c r="N23" s="27">
        <f t="shared" si="2"/>
        <v>4524.58</v>
      </c>
      <c r="O23" s="27">
        <f t="shared" si="2"/>
        <v>0</v>
      </c>
      <c r="P23" s="27">
        <f t="shared" si="2"/>
        <v>290.64</v>
      </c>
      <c r="Q23" s="27">
        <f t="shared" si="2"/>
        <v>0</v>
      </c>
      <c r="R23" s="27">
        <f t="shared" si="2"/>
        <v>1400</v>
      </c>
      <c r="S23" s="27">
        <f t="shared" si="2"/>
        <v>0</v>
      </c>
      <c r="T23" s="27">
        <f t="shared" si="2"/>
        <v>490</v>
      </c>
      <c r="U23" s="27">
        <f t="shared" si="2"/>
        <v>609.28</v>
      </c>
      <c r="V23" s="27">
        <f t="shared" si="2"/>
        <v>140.02000000000001</v>
      </c>
      <c r="W23" s="27">
        <f t="shared" si="2"/>
        <v>706.72</v>
      </c>
      <c r="X23" s="27">
        <f t="shared" si="2"/>
        <v>819.84</v>
      </c>
      <c r="Y23" s="27">
        <f t="shared" si="2"/>
        <v>0.01</v>
      </c>
      <c r="Z23" s="27">
        <f t="shared" si="2"/>
        <v>8981.09</v>
      </c>
    </row>
    <row r="24" spans="1:26" ht="15">
      <c r="A24" s="17"/>
      <c r="B24" s="18"/>
      <c r="C24" s="18"/>
      <c r="D24" s="18"/>
      <c r="E24" s="17"/>
      <c r="F24" s="34"/>
      <c r="G24" s="33"/>
      <c r="H24" s="33"/>
      <c r="I24" s="33"/>
      <c r="J24" s="30"/>
      <c r="K24" s="3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>
      <c r="A25" s="16" t="s">
        <v>334</v>
      </c>
      <c r="B25" s="18"/>
      <c r="C25" s="18"/>
      <c r="D25" s="18"/>
      <c r="E25" s="17"/>
      <c r="F25" s="34"/>
      <c r="G25" s="33"/>
      <c r="H25" s="33"/>
      <c r="I25" s="33"/>
      <c r="J25" s="30"/>
      <c r="K25" s="3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>
      <c r="A26" s="8" t="s">
        <v>236</v>
      </c>
      <c r="B26" s="8" t="s">
        <v>153</v>
      </c>
      <c r="C26" s="9" t="s">
        <v>538</v>
      </c>
      <c r="D26" s="8" t="s">
        <v>22</v>
      </c>
      <c r="E26" s="10" t="s">
        <v>154</v>
      </c>
      <c r="F26" s="10" t="s">
        <v>503</v>
      </c>
      <c r="G26" s="10" t="s">
        <v>505</v>
      </c>
      <c r="H26" s="10" t="s">
        <v>632</v>
      </c>
      <c r="I26" s="51" t="s">
        <v>577</v>
      </c>
      <c r="J26" s="21" t="s">
        <v>507</v>
      </c>
      <c r="K26" s="21" t="s">
        <v>535</v>
      </c>
      <c r="L26" s="23" t="s">
        <v>509</v>
      </c>
      <c r="M26" s="23" t="s">
        <v>543</v>
      </c>
      <c r="N26" s="21" t="s">
        <v>511</v>
      </c>
      <c r="O26" s="21" t="s">
        <v>512</v>
      </c>
      <c r="P26" s="21" t="s">
        <v>514</v>
      </c>
      <c r="Q26" s="23" t="s">
        <v>669</v>
      </c>
      <c r="R26" s="10" t="s">
        <v>599</v>
      </c>
      <c r="S26" s="23" t="s">
        <v>522</v>
      </c>
      <c r="T26" s="23" t="s">
        <v>522</v>
      </c>
      <c r="U26" s="21" t="s">
        <v>518</v>
      </c>
      <c r="V26" s="21" t="s">
        <v>515</v>
      </c>
      <c r="W26" s="21" t="s">
        <v>517</v>
      </c>
      <c r="X26" s="21" t="s">
        <v>528</v>
      </c>
      <c r="Y26" s="21" t="s">
        <v>535</v>
      </c>
      <c r="Z26" s="21" t="s">
        <v>532</v>
      </c>
    </row>
    <row r="27" spans="1:26">
      <c r="A27" s="11" t="s">
        <v>155</v>
      </c>
      <c r="B27" s="11" t="s">
        <v>540</v>
      </c>
      <c r="C27" s="12" t="s">
        <v>539</v>
      </c>
      <c r="D27" s="11" t="s">
        <v>21</v>
      </c>
      <c r="E27" s="11"/>
      <c r="F27" s="11" t="s">
        <v>504</v>
      </c>
      <c r="G27" s="11" t="s">
        <v>506</v>
      </c>
      <c r="H27" s="53">
        <v>2004</v>
      </c>
      <c r="I27" s="21"/>
      <c r="J27" s="22" t="s">
        <v>508</v>
      </c>
      <c r="K27" s="22" t="s">
        <v>542</v>
      </c>
      <c r="L27" s="24" t="s">
        <v>510</v>
      </c>
      <c r="M27" s="24"/>
      <c r="N27" s="22"/>
      <c r="O27" s="22" t="s">
        <v>513</v>
      </c>
      <c r="P27" s="22"/>
      <c r="Q27" s="24" t="s">
        <v>670</v>
      </c>
      <c r="R27" s="49" t="s">
        <v>523</v>
      </c>
      <c r="S27" s="52" t="s">
        <v>525</v>
      </c>
      <c r="T27" s="52" t="s">
        <v>525</v>
      </c>
      <c r="U27" s="22" t="s">
        <v>519</v>
      </c>
      <c r="V27" s="22" t="s">
        <v>516</v>
      </c>
      <c r="W27" s="26" t="s">
        <v>530</v>
      </c>
      <c r="X27" s="22" t="s">
        <v>529</v>
      </c>
      <c r="Y27" s="22" t="s">
        <v>536</v>
      </c>
      <c r="Z27" s="22" t="s">
        <v>531</v>
      </c>
    </row>
    <row r="28" spans="1:26" ht="15.75">
      <c r="A28" s="47">
        <v>924</v>
      </c>
      <c r="B28" s="47">
        <v>1</v>
      </c>
      <c r="C28" s="48">
        <v>0</v>
      </c>
      <c r="D28" s="42" t="s">
        <v>595</v>
      </c>
      <c r="E28" s="15" t="s">
        <v>53</v>
      </c>
      <c r="F28" s="27">
        <v>50</v>
      </c>
      <c r="G28" s="27">
        <v>29.75</v>
      </c>
      <c r="H28" s="35">
        <v>0</v>
      </c>
      <c r="I28" s="27">
        <v>60</v>
      </c>
      <c r="J28" s="27">
        <v>30.3</v>
      </c>
      <c r="K28" s="27">
        <v>247.4</v>
      </c>
      <c r="L28" s="27">
        <v>0</v>
      </c>
      <c r="M28" s="27">
        <v>18.02</v>
      </c>
      <c r="N28" s="35">
        <f>SUM(F28:M28)</f>
        <v>435.47</v>
      </c>
      <c r="O28" s="27">
        <v>0</v>
      </c>
      <c r="P28" s="27">
        <v>69.180000000000007</v>
      </c>
      <c r="Q28" s="35">
        <v>100</v>
      </c>
      <c r="R28" s="35">
        <v>0</v>
      </c>
      <c r="S28" s="35">
        <v>0</v>
      </c>
      <c r="T28" s="35">
        <v>0</v>
      </c>
      <c r="U28" s="27">
        <v>78.680000000000007</v>
      </c>
      <c r="V28" s="27">
        <v>43.96</v>
      </c>
      <c r="W28" s="27">
        <v>91.27</v>
      </c>
      <c r="X28" s="27">
        <v>105.88</v>
      </c>
      <c r="Y28" s="27">
        <v>0</v>
      </c>
      <c r="Z28" s="35">
        <f>SUM(N28:Y28)</f>
        <v>924.44</v>
      </c>
    </row>
    <row r="29" spans="1:26" ht="15.75">
      <c r="A29" s="47">
        <v>925</v>
      </c>
      <c r="B29" s="47">
        <v>1</v>
      </c>
      <c r="C29" s="48">
        <v>0</v>
      </c>
      <c r="D29" s="42" t="s">
        <v>595</v>
      </c>
      <c r="E29" s="15" t="s">
        <v>53</v>
      </c>
      <c r="F29" s="27">
        <v>50</v>
      </c>
      <c r="G29" s="27">
        <v>29.75</v>
      </c>
      <c r="H29" s="35">
        <v>0</v>
      </c>
      <c r="I29" s="27">
        <v>60</v>
      </c>
      <c r="J29" s="27">
        <v>30.3</v>
      </c>
      <c r="K29" s="27">
        <v>247.4</v>
      </c>
      <c r="L29" s="27">
        <v>0</v>
      </c>
      <c r="M29" s="27">
        <v>18.02</v>
      </c>
      <c r="N29" s="35">
        <f>SUM(F29:M29)</f>
        <v>435.47</v>
      </c>
      <c r="O29" s="27">
        <v>0</v>
      </c>
      <c r="P29" s="27">
        <v>69.180000000000007</v>
      </c>
      <c r="Q29" s="35">
        <v>100</v>
      </c>
      <c r="R29" s="35">
        <v>0</v>
      </c>
      <c r="S29" s="35">
        <v>0</v>
      </c>
      <c r="T29" s="35">
        <v>0</v>
      </c>
      <c r="U29" s="27">
        <v>78.680000000000007</v>
      </c>
      <c r="V29" s="35">
        <v>12.92</v>
      </c>
      <c r="W29" s="27">
        <v>91.27</v>
      </c>
      <c r="X29" s="27">
        <v>105.88</v>
      </c>
      <c r="Y29" s="27">
        <v>0</v>
      </c>
      <c r="Z29" s="35">
        <f>SUM(N29:Y29)</f>
        <v>893.4</v>
      </c>
    </row>
    <row r="30" spans="1:26" ht="15.75">
      <c r="A30" s="47">
        <v>922</v>
      </c>
      <c r="B30" s="47">
        <v>1</v>
      </c>
      <c r="C30" s="48">
        <v>0</v>
      </c>
      <c r="D30" s="42" t="s">
        <v>594</v>
      </c>
      <c r="E30" s="15" t="s">
        <v>53</v>
      </c>
      <c r="F30" s="27">
        <v>50</v>
      </c>
      <c r="G30" s="27">
        <v>29.75</v>
      </c>
      <c r="H30" s="35">
        <v>0</v>
      </c>
      <c r="I30" s="27">
        <v>60</v>
      </c>
      <c r="J30" s="27">
        <v>30.3</v>
      </c>
      <c r="K30" s="27">
        <v>247.4</v>
      </c>
      <c r="L30" s="27">
        <v>0</v>
      </c>
      <c r="M30" s="27">
        <v>18.02</v>
      </c>
      <c r="N30" s="35">
        <f>SUM(F30:M30)</f>
        <v>435.47</v>
      </c>
      <c r="O30" s="27">
        <v>0</v>
      </c>
      <c r="P30" s="27">
        <v>69.180000000000007</v>
      </c>
      <c r="Q30" s="35">
        <v>100</v>
      </c>
      <c r="R30" s="35">
        <v>0</v>
      </c>
      <c r="S30" s="35">
        <v>0</v>
      </c>
      <c r="T30" s="35">
        <v>0</v>
      </c>
      <c r="U30" s="27">
        <v>78.680000000000007</v>
      </c>
      <c r="V30" s="27">
        <v>15.48</v>
      </c>
      <c r="W30" s="27">
        <v>91.27</v>
      </c>
      <c r="X30" s="27">
        <v>105.88</v>
      </c>
      <c r="Y30" s="27">
        <v>0</v>
      </c>
      <c r="Z30" s="35">
        <f>SUM(N30:Y30)</f>
        <v>895.96</v>
      </c>
    </row>
    <row r="31" spans="1:26" ht="15.75">
      <c r="A31" s="47">
        <v>923</v>
      </c>
      <c r="B31" s="47">
        <v>1</v>
      </c>
      <c r="C31" s="48">
        <v>0</v>
      </c>
      <c r="D31" s="42" t="s">
        <v>594</v>
      </c>
      <c r="E31" s="15" t="s">
        <v>53</v>
      </c>
      <c r="F31" s="27">
        <v>50</v>
      </c>
      <c r="G31" s="27">
        <v>29.75</v>
      </c>
      <c r="H31" s="35">
        <v>0</v>
      </c>
      <c r="I31" s="27">
        <v>60</v>
      </c>
      <c r="J31" s="27">
        <v>30.3</v>
      </c>
      <c r="K31" s="27">
        <v>247.4</v>
      </c>
      <c r="L31" s="27">
        <v>0</v>
      </c>
      <c r="M31" s="27">
        <v>18.02</v>
      </c>
      <c r="N31" s="35">
        <f>SUM(F31:M31)</f>
        <v>435.47</v>
      </c>
      <c r="O31" s="27">
        <v>0</v>
      </c>
      <c r="P31" s="27">
        <v>69.180000000000007</v>
      </c>
      <c r="Q31" s="35">
        <v>100</v>
      </c>
      <c r="R31" s="35">
        <v>0</v>
      </c>
      <c r="S31" s="35">
        <v>0</v>
      </c>
      <c r="T31" s="35">
        <v>0</v>
      </c>
      <c r="U31" s="27">
        <v>78.680000000000007</v>
      </c>
      <c r="V31" s="27">
        <v>43.96</v>
      </c>
      <c r="W31" s="27">
        <v>91.27</v>
      </c>
      <c r="X31" s="27">
        <v>105.88</v>
      </c>
      <c r="Y31" s="27">
        <v>0</v>
      </c>
      <c r="Z31" s="35">
        <f>SUM(N31:Y31)</f>
        <v>924.44</v>
      </c>
    </row>
    <row r="32" spans="1:26" ht="15.75">
      <c r="A32" s="47">
        <v>921</v>
      </c>
      <c r="B32" s="47">
        <v>1</v>
      </c>
      <c r="C32" s="48">
        <v>0</v>
      </c>
      <c r="D32" s="42" t="s">
        <v>593</v>
      </c>
      <c r="E32" s="15" t="s">
        <v>53</v>
      </c>
      <c r="F32" s="27">
        <v>50</v>
      </c>
      <c r="G32" s="27">
        <v>29.75</v>
      </c>
      <c r="H32" s="35">
        <v>0</v>
      </c>
      <c r="I32" s="27">
        <v>60</v>
      </c>
      <c r="J32" s="27">
        <v>30.3</v>
      </c>
      <c r="K32" s="27">
        <v>247.4</v>
      </c>
      <c r="L32" s="27">
        <v>0</v>
      </c>
      <c r="M32" s="27">
        <v>18.02</v>
      </c>
      <c r="N32" s="35">
        <f>SUM(F32:M32)</f>
        <v>435.47</v>
      </c>
      <c r="O32" s="27">
        <v>0</v>
      </c>
      <c r="P32" s="27">
        <v>69.180000000000007</v>
      </c>
      <c r="Q32" s="35">
        <v>100</v>
      </c>
      <c r="R32" s="35">
        <v>0</v>
      </c>
      <c r="S32" s="35">
        <v>0</v>
      </c>
      <c r="T32" s="35">
        <v>0</v>
      </c>
      <c r="U32" s="27">
        <v>78.680000000000007</v>
      </c>
      <c r="V32" s="27">
        <v>15.48</v>
      </c>
      <c r="W32" s="27">
        <v>91.27</v>
      </c>
      <c r="X32" s="27">
        <v>105.88</v>
      </c>
      <c r="Y32" s="27">
        <v>0</v>
      </c>
      <c r="Z32" s="35">
        <f>SUM(N32:Y32)</f>
        <v>895.96</v>
      </c>
    </row>
    <row r="33" spans="1:26" ht="15">
      <c r="A33" s="14"/>
      <c r="B33" s="47">
        <f>SUM(B28:B32)</f>
        <v>5</v>
      </c>
      <c r="C33" s="47">
        <f>SUM(C28:C32)</f>
        <v>0</v>
      </c>
      <c r="D33" s="13"/>
      <c r="E33" s="14"/>
      <c r="F33" s="28">
        <f t="shared" ref="F33:Z33" si="3">SUM(F28:F32)</f>
        <v>250</v>
      </c>
      <c r="G33" s="28">
        <f t="shared" si="3"/>
        <v>148.75</v>
      </c>
      <c r="H33" s="28">
        <f>SUM(H28:H32)</f>
        <v>0</v>
      </c>
      <c r="I33" s="28">
        <f>SUM(I28:I32)</f>
        <v>300</v>
      </c>
      <c r="J33" s="28">
        <f t="shared" si="3"/>
        <v>151.5</v>
      </c>
      <c r="K33" s="28">
        <f t="shared" si="3"/>
        <v>1237</v>
      </c>
      <c r="L33" s="28">
        <f t="shared" si="3"/>
        <v>0</v>
      </c>
      <c r="M33" s="28">
        <f t="shared" si="3"/>
        <v>90.1</v>
      </c>
      <c r="N33" s="28">
        <f t="shared" si="3"/>
        <v>2177.35</v>
      </c>
      <c r="O33" s="28">
        <f t="shared" si="3"/>
        <v>0</v>
      </c>
      <c r="P33" s="28">
        <f t="shared" si="3"/>
        <v>345.9</v>
      </c>
      <c r="Q33" s="28">
        <f t="shared" si="3"/>
        <v>500</v>
      </c>
      <c r="R33" s="35">
        <v>0</v>
      </c>
      <c r="S33" s="28">
        <f t="shared" si="3"/>
        <v>0</v>
      </c>
      <c r="T33" s="28">
        <f t="shared" si="3"/>
        <v>0</v>
      </c>
      <c r="U33" s="28">
        <f t="shared" si="3"/>
        <v>393.4</v>
      </c>
      <c r="V33" s="28">
        <f t="shared" si="3"/>
        <v>131.80000000000001</v>
      </c>
      <c r="W33" s="28">
        <f t="shared" si="3"/>
        <v>456.35</v>
      </c>
      <c r="X33" s="28">
        <f t="shared" si="3"/>
        <v>529.4</v>
      </c>
      <c r="Y33" s="28">
        <f t="shared" si="3"/>
        <v>0</v>
      </c>
      <c r="Z33" s="28">
        <f t="shared" si="3"/>
        <v>4534.2</v>
      </c>
    </row>
    <row r="34" spans="1:26" ht="15">
      <c r="A34" s="6"/>
      <c r="B34" s="7"/>
      <c r="C34" s="7"/>
      <c r="D34" s="7"/>
      <c r="E34" s="6"/>
      <c r="F34" s="32"/>
      <c r="G34" s="33"/>
      <c r="H34" s="33"/>
      <c r="I34" s="33"/>
      <c r="J34" s="30"/>
      <c r="K34" s="3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5">
      <c r="A35" s="14" t="s">
        <v>152</v>
      </c>
      <c r="B35" s="47">
        <f>SUM(B33+B23)</f>
        <v>19</v>
      </c>
      <c r="C35" s="47">
        <f>SUM(C33+C23)</f>
        <v>4</v>
      </c>
      <c r="D35" s="13"/>
      <c r="E35" s="14"/>
      <c r="F35" s="28">
        <f t="shared" ref="F35:Z35" si="4">SUM(F33+F23)</f>
        <v>575</v>
      </c>
      <c r="G35" s="28">
        <f t="shared" si="4"/>
        <v>344.05</v>
      </c>
      <c r="H35" s="28">
        <f t="shared" si="4"/>
        <v>805</v>
      </c>
      <c r="I35" s="28">
        <f t="shared" si="4"/>
        <v>720</v>
      </c>
      <c r="J35" s="28">
        <f t="shared" si="4"/>
        <v>472.1</v>
      </c>
      <c r="K35" s="28">
        <f t="shared" si="4"/>
        <v>3540.84</v>
      </c>
      <c r="L35" s="28">
        <f t="shared" si="4"/>
        <v>0</v>
      </c>
      <c r="M35" s="28">
        <f t="shared" si="4"/>
        <v>244.94</v>
      </c>
      <c r="N35" s="28">
        <f t="shared" si="4"/>
        <v>6701.93</v>
      </c>
      <c r="O35" s="28">
        <f t="shared" si="4"/>
        <v>0</v>
      </c>
      <c r="P35" s="28">
        <f t="shared" si="4"/>
        <v>636.54</v>
      </c>
      <c r="Q35" s="28">
        <f t="shared" si="4"/>
        <v>500</v>
      </c>
      <c r="R35" s="28">
        <f t="shared" si="4"/>
        <v>1400</v>
      </c>
      <c r="S35" s="28">
        <f t="shared" si="4"/>
        <v>0</v>
      </c>
      <c r="T35" s="28">
        <f t="shared" si="4"/>
        <v>490</v>
      </c>
      <c r="U35" s="28">
        <f t="shared" si="4"/>
        <v>1002.68</v>
      </c>
      <c r="V35" s="28">
        <f t="shared" si="4"/>
        <v>271.82</v>
      </c>
      <c r="W35" s="28">
        <f t="shared" si="4"/>
        <v>1163.07</v>
      </c>
      <c r="X35" s="28">
        <f t="shared" si="4"/>
        <v>1349.24</v>
      </c>
      <c r="Y35" s="28">
        <f t="shared" si="4"/>
        <v>0.01</v>
      </c>
      <c r="Z35" s="28">
        <f t="shared" si="4"/>
        <v>13515.29</v>
      </c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43"/>
      <c r="K36" s="43"/>
      <c r="L36" s="43"/>
      <c r="M36" s="43"/>
    </row>
  </sheetData>
  <phoneticPr fontId="0" type="noConversion"/>
  <printOptions horizontalCentered="1"/>
  <pageMargins left="0.19685039370078741" right="0.75" top="0.78740157480314965" bottom="0.78740157480314965" header="0" footer="0"/>
  <pageSetup paperSize="8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7"/>
  <sheetViews>
    <sheetView showGridLines="0" view="pageBreakPreview" topLeftCell="A10" zoomScale="75" zoomScaleNormal="50" workbookViewId="0">
      <selection activeCell="J17" sqref="J17"/>
    </sheetView>
  </sheetViews>
  <sheetFormatPr baseColWidth="10" defaultRowHeight="12.75"/>
  <cols>
    <col min="3" max="3" width="8.5703125" customWidth="1"/>
    <col min="4" max="4" width="9.42578125" customWidth="1"/>
    <col min="5" max="5" width="10" customWidth="1"/>
    <col min="6" max="6" width="11.28515625" customWidth="1"/>
    <col min="7" max="7" width="11.140625" customWidth="1"/>
    <col min="8" max="8" width="9.42578125" customWidth="1"/>
    <col min="9" max="9" width="10.42578125" customWidth="1"/>
    <col min="10" max="10" width="13.5703125" customWidth="1"/>
    <col min="11" max="11" width="11.85546875" customWidth="1"/>
    <col min="12" max="12" width="12.28515625" customWidth="1"/>
    <col min="13" max="13" width="9" customWidth="1"/>
    <col min="14" max="14" width="13" customWidth="1"/>
    <col min="15" max="15" width="9.7109375" customWidth="1"/>
    <col min="16" max="16" width="13" customWidth="1"/>
    <col min="17" max="17" width="12.7109375" customWidth="1"/>
    <col min="18" max="18" width="13.28515625" customWidth="1"/>
    <col min="19" max="19" width="10.42578125" customWidth="1"/>
    <col min="20" max="20" width="10.28515625" customWidth="1"/>
    <col min="21" max="21" width="12.85546875" customWidth="1"/>
    <col min="22" max="22" width="13.42578125" customWidth="1"/>
    <col min="23" max="23" width="12.85546875" customWidth="1"/>
    <col min="24" max="26" width="13" customWidth="1"/>
    <col min="27" max="27" width="14.140625" customWidth="1"/>
    <col min="28" max="28" width="15" customWidth="1"/>
  </cols>
  <sheetData>
    <row r="1" spans="1:28" ht="20.25">
      <c r="A1" s="3" t="s">
        <v>235</v>
      </c>
      <c r="B1" s="3"/>
      <c r="C1" s="3"/>
      <c r="D1" s="3"/>
      <c r="E1" s="3"/>
      <c r="F1" s="3"/>
      <c r="G1" s="3"/>
      <c r="H1" s="3"/>
      <c r="J1" s="19"/>
    </row>
    <row r="2" spans="1:28" ht="20.25">
      <c r="A2" s="4" t="s">
        <v>1792</v>
      </c>
      <c r="B2" s="3"/>
      <c r="C2" s="3"/>
      <c r="D2" s="3"/>
      <c r="E2" s="3"/>
      <c r="F2" s="2"/>
      <c r="G2" s="3"/>
      <c r="H2" s="3"/>
      <c r="I2" s="19"/>
      <c r="J2" s="19"/>
    </row>
    <row r="5" spans="1:28" ht="30">
      <c r="A5" s="345" t="s">
        <v>1925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</row>
    <row r="6" spans="1:28" s="73" customFormat="1" ht="23.25">
      <c r="AB6" s="40" t="s">
        <v>93</v>
      </c>
    </row>
    <row r="8" spans="1:28">
      <c r="A8" s="346" t="s">
        <v>559</v>
      </c>
      <c r="B8" s="347"/>
      <c r="C8" s="348"/>
      <c r="D8" s="38" t="s">
        <v>152</v>
      </c>
      <c r="E8" s="8" t="s">
        <v>578</v>
      </c>
      <c r="F8" s="10" t="s">
        <v>503</v>
      </c>
      <c r="G8" s="10" t="s">
        <v>505</v>
      </c>
      <c r="H8" s="41" t="s">
        <v>577</v>
      </c>
      <c r="I8" s="10" t="s">
        <v>535</v>
      </c>
      <c r="J8" s="21" t="s">
        <v>507</v>
      </c>
      <c r="K8" s="23" t="s">
        <v>575</v>
      </c>
      <c r="L8" s="23" t="s">
        <v>509</v>
      </c>
      <c r="M8" s="23" t="s">
        <v>543</v>
      </c>
      <c r="N8" s="21" t="s">
        <v>511</v>
      </c>
      <c r="O8" s="10" t="s">
        <v>632</v>
      </c>
      <c r="P8" s="21" t="s">
        <v>514</v>
      </c>
      <c r="Q8" s="23" t="s">
        <v>669</v>
      </c>
      <c r="R8" s="23" t="s">
        <v>603</v>
      </c>
      <c r="S8" s="10" t="s">
        <v>599</v>
      </c>
      <c r="T8" s="10" t="s">
        <v>600</v>
      </c>
      <c r="U8" s="21" t="s">
        <v>518</v>
      </c>
      <c r="V8" s="21" t="s">
        <v>517</v>
      </c>
      <c r="W8" s="21" t="s">
        <v>528</v>
      </c>
      <c r="X8" s="23" t="s">
        <v>485</v>
      </c>
      <c r="Y8" s="21" t="s">
        <v>1789</v>
      </c>
      <c r="Z8" s="21" t="s">
        <v>1790</v>
      </c>
      <c r="AA8" s="21" t="s">
        <v>1791</v>
      </c>
      <c r="AB8" s="21" t="s">
        <v>532</v>
      </c>
    </row>
    <row r="9" spans="1:28">
      <c r="A9" s="349" t="s">
        <v>560</v>
      </c>
      <c r="B9" s="350"/>
      <c r="C9" s="351"/>
      <c r="D9" s="39" t="s">
        <v>561</v>
      </c>
      <c r="E9" s="11" t="s">
        <v>19</v>
      </c>
      <c r="F9" s="11" t="s">
        <v>504</v>
      </c>
      <c r="G9" s="11" t="s">
        <v>506</v>
      </c>
      <c r="H9" s="11"/>
      <c r="I9" s="11" t="s">
        <v>537</v>
      </c>
      <c r="J9" s="22" t="s">
        <v>508</v>
      </c>
      <c r="K9" s="24" t="s">
        <v>576</v>
      </c>
      <c r="L9" s="24" t="s">
        <v>510</v>
      </c>
      <c r="M9" s="24"/>
      <c r="N9" s="22"/>
      <c r="O9" s="53">
        <v>2004</v>
      </c>
      <c r="P9" s="22"/>
      <c r="Q9" s="24" t="s">
        <v>670</v>
      </c>
      <c r="R9" s="52" t="s">
        <v>611</v>
      </c>
      <c r="S9" s="49" t="s">
        <v>523</v>
      </c>
      <c r="T9" s="49" t="s">
        <v>525</v>
      </c>
      <c r="U9" s="22" t="s">
        <v>519</v>
      </c>
      <c r="V9" s="26" t="s">
        <v>530</v>
      </c>
      <c r="W9" s="22" t="s">
        <v>529</v>
      </c>
      <c r="X9" s="52" t="s">
        <v>565</v>
      </c>
      <c r="Y9" s="22" t="s">
        <v>377</v>
      </c>
      <c r="Z9" s="22" t="s">
        <v>377</v>
      </c>
      <c r="AA9" s="22" t="s">
        <v>377</v>
      </c>
      <c r="AB9" s="22" t="s">
        <v>531</v>
      </c>
    </row>
    <row r="10" spans="1:28">
      <c r="A10" s="54"/>
      <c r="B10" s="55"/>
      <c r="C10" s="56"/>
      <c r="D10" s="57"/>
      <c r="E10" s="58"/>
      <c r="F10" s="59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178"/>
      <c r="AA10" s="178"/>
      <c r="AB10" s="61"/>
    </row>
    <row r="11" spans="1:28" ht="20.100000000000001" customHeight="1">
      <c r="A11" s="127" t="s">
        <v>1803</v>
      </c>
      <c r="B11" s="75"/>
      <c r="C11" s="76"/>
      <c r="D11" s="181">
        <f>+PAP!C16</f>
        <v>7</v>
      </c>
      <c r="E11" s="181">
        <f>+PAP!D16</f>
        <v>0</v>
      </c>
      <c r="F11" s="181">
        <f>+PAP!G16</f>
        <v>300</v>
      </c>
      <c r="G11" s="181">
        <f>+PAP!H16</f>
        <v>135.15</v>
      </c>
      <c r="H11" s="181"/>
      <c r="I11" s="181">
        <f>+PAP!I16</f>
        <v>0</v>
      </c>
      <c r="J11" s="181">
        <f>+PAP!J16</f>
        <v>2532.5700000000002</v>
      </c>
      <c r="K11" s="181"/>
      <c r="L11" s="181">
        <f>+PAP!K16</f>
        <v>25</v>
      </c>
      <c r="M11" s="181"/>
      <c r="N11" s="181">
        <f>+PAP!L16</f>
        <v>2992.72</v>
      </c>
      <c r="O11" s="181"/>
      <c r="P11" s="181">
        <f>+PAP!M16</f>
        <v>385.78</v>
      </c>
      <c r="Q11" s="181">
        <f>+PAP!N16</f>
        <v>700</v>
      </c>
      <c r="R11" s="181">
        <f>+PAP!O16</f>
        <v>245</v>
      </c>
      <c r="S11" s="181"/>
      <c r="T11" s="181"/>
      <c r="U11" s="181">
        <f>+PAP!P16</f>
        <v>492.61</v>
      </c>
      <c r="V11" s="181">
        <f>+PAP!Q16</f>
        <v>571.41999999999996</v>
      </c>
      <c r="W11" s="181">
        <f>+PAP!R16</f>
        <v>662.86</v>
      </c>
      <c r="X11" s="181">
        <f>+PAP!S16</f>
        <v>940</v>
      </c>
      <c r="Y11" s="181">
        <f>+PAP!T16</f>
        <v>0</v>
      </c>
      <c r="Z11" s="181">
        <f>+PAP!U16</f>
        <v>0</v>
      </c>
      <c r="AA11" s="181">
        <f>+PAP!V16</f>
        <v>293.39999999999998</v>
      </c>
      <c r="AB11" s="181">
        <f>+PAP!W16</f>
        <v>7283.79</v>
      </c>
    </row>
    <row r="12" spans="1:28" ht="20.100000000000001" customHeight="1">
      <c r="A12" s="74" t="s">
        <v>562</v>
      </c>
      <c r="B12" s="75"/>
      <c r="C12" s="76"/>
      <c r="D12" s="181">
        <f>+PAP!C65</f>
        <v>34</v>
      </c>
      <c r="E12" s="181">
        <f>+PAP!D65</f>
        <v>28</v>
      </c>
      <c r="F12" s="181">
        <f>+PAP!G65</f>
        <v>1675</v>
      </c>
      <c r="G12" s="181">
        <f>+PAP!H65</f>
        <v>1012.99</v>
      </c>
      <c r="H12" s="181"/>
      <c r="I12" s="181">
        <f>+PAP!I65</f>
        <v>0</v>
      </c>
      <c r="J12" s="181">
        <f>+PAP!J65</f>
        <v>20448.95</v>
      </c>
      <c r="K12" s="181"/>
      <c r="L12" s="181">
        <f>+PAP!K65</f>
        <v>165</v>
      </c>
      <c r="M12" s="181"/>
      <c r="N12" s="181">
        <f>+PAP!L65</f>
        <v>23301.94</v>
      </c>
      <c r="O12" s="181"/>
      <c r="P12" s="181">
        <f>+PAP!M65</f>
        <v>2708.61</v>
      </c>
      <c r="Q12" s="181">
        <f>+PAP!N65</f>
        <v>3400</v>
      </c>
      <c r="R12" s="181">
        <f>+PAP!O65</f>
        <v>3615</v>
      </c>
      <c r="S12" s="181"/>
      <c r="T12" s="181"/>
      <c r="U12" s="181">
        <f>+PAP!P65</f>
        <v>3894.01</v>
      </c>
      <c r="V12" s="181">
        <f>+PAP!Q65</f>
        <v>4517.09</v>
      </c>
      <c r="W12" s="181">
        <f>+PAP!R65</f>
        <v>5239.72</v>
      </c>
      <c r="X12" s="181">
        <f>+PAP!S65</f>
        <v>6640</v>
      </c>
      <c r="Y12" s="181">
        <f>+PAP!T65</f>
        <v>3185.36</v>
      </c>
      <c r="Z12" s="181">
        <f>+PAP!U65</f>
        <v>8290</v>
      </c>
      <c r="AA12" s="181">
        <f>+PAP!V65</f>
        <v>32365.47</v>
      </c>
      <c r="AB12" s="181">
        <f>+PAP!W65</f>
        <v>97157.2</v>
      </c>
    </row>
    <row r="13" spans="1:28" ht="20.100000000000001" customHeight="1">
      <c r="A13" s="74" t="s">
        <v>563</v>
      </c>
      <c r="B13" s="75"/>
      <c r="C13" s="76"/>
      <c r="D13" s="181">
        <f>+PAP!C185</f>
        <v>93</v>
      </c>
      <c r="E13" s="181">
        <f>+PAP!D185</f>
        <v>83</v>
      </c>
      <c r="F13" s="181">
        <f>+PAP!G185</f>
        <v>4612.5</v>
      </c>
      <c r="G13" s="181">
        <f>+PAP!H185</f>
        <v>3921.79</v>
      </c>
      <c r="H13" s="181"/>
      <c r="I13" s="181">
        <f>+PAP!I185</f>
        <v>0</v>
      </c>
      <c r="J13" s="181">
        <f>+PAP!J185</f>
        <v>77774.080000000002</v>
      </c>
      <c r="K13" s="181"/>
      <c r="L13" s="181">
        <f>+PAP!K185</f>
        <v>460</v>
      </c>
      <c r="M13" s="181"/>
      <c r="N13" s="181">
        <f>+PAP!L185</f>
        <v>86768.37</v>
      </c>
      <c r="O13" s="181"/>
      <c r="P13" s="181">
        <f>+PAP!M185</f>
        <v>9502.24</v>
      </c>
      <c r="Q13" s="181">
        <f>+PAP!N185</f>
        <v>9300</v>
      </c>
      <c r="R13" s="181">
        <f>+PAP!O185</f>
        <v>10650</v>
      </c>
      <c r="S13" s="181"/>
      <c r="T13" s="181"/>
      <c r="U13" s="181">
        <f>+PAP!P185</f>
        <v>14666.02</v>
      </c>
      <c r="V13" s="181">
        <f>+PAP!Q185</f>
        <v>17012.57</v>
      </c>
      <c r="W13" s="181">
        <f>+PAP!R185</f>
        <v>19734.72</v>
      </c>
      <c r="X13" s="181">
        <f>+PAP!S185</f>
        <v>21180</v>
      </c>
      <c r="Y13" s="181">
        <f>+PAP!T185</f>
        <v>32400.639999999999</v>
      </c>
      <c r="Z13" s="181">
        <f>+PAP!U185</f>
        <v>67060</v>
      </c>
      <c r="AA13" s="181">
        <f>+PAP!V185</f>
        <v>185180.06</v>
      </c>
      <c r="AB13" s="181">
        <f>+PAP!W185</f>
        <v>473454.62</v>
      </c>
    </row>
    <row r="14" spans="1:28" ht="20.100000000000001" customHeight="1">
      <c r="A14" s="74" t="s">
        <v>564</v>
      </c>
      <c r="B14" s="75"/>
      <c r="C14" s="76"/>
      <c r="D14" s="181">
        <f>+PAP!C289</f>
        <v>81</v>
      </c>
      <c r="E14" s="181">
        <f>+PAP!D289</f>
        <v>70</v>
      </c>
      <c r="F14" s="181">
        <f>+PAP!G289</f>
        <v>3715</v>
      </c>
      <c r="G14" s="181">
        <f>+PAP!H289</f>
        <v>2801.29</v>
      </c>
      <c r="H14" s="181"/>
      <c r="I14" s="181">
        <f>+PAP!I289</f>
        <v>0</v>
      </c>
      <c r="J14" s="181">
        <f>+PAP!J289</f>
        <v>54620.22</v>
      </c>
      <c r="K14" s="181"/>
      <c r="L14" s="181">
        <f>+PAP!K289</f>
        <v>350</v>
      </c>
      <c r="M14" s="181"/>
      <c r="N14" s="181">
        <f>+PAP!L289</f>
        <v>61486.51</v>
      </c>
      <c r="O14" s="181"/>
      <c r="P14" s="181">
        <f>+PAP!M289</f>
        <v>6967</v>
      </c>
      <c r="Q14" s="181">
        <f>+PAP!N289</f>
        <v>8100</v>
      </c>
      <c r="R14" s="181">
        <f>+PAP!O289</f>
        <v>8070</v>
      </c>
      <c r="S14" s="181"/>
      <c r="T14" s="181"/>
      <c r="U14" s="181">
        <f>+PAP!P289</f>
        <v>10358.84</v>
      </c>
      <c r="V14" s="181">
        <f>+PAP!Q289</f>
        <v>12016.29</v>
      </c>
      <c r="W14" s="181">
        <f>+PAP!R289</f>
        <v>13938.9</v>
      </c>
      <c r="X14" s="181">
        <f>+PAP!S289</f>
        <v>16333</v>
      </c>
      <c r="Y14" s="181">
        <f>+PAP!T289</f>
        <v>19325.28</v>
      </c>
      <c r="Z14" s="181">
        <f>+PAP!U289</f>
        <v>40745</v>
      </c>
      <c r="AA14" s="181">
        <f>+PAP!V289</f>
        <v>130691.04</v>
      </c>
      <c r="AB14" s="181">
        <f>+PAP!W289</f>
        <v>328031.86</v>
      </c>
    </row>
    <row r="15" spans="1:28" ht="20.100000000000001" customHeight="1">
      <c r="A15" s="74" t="s">
        <v>566</v>
      </c>
      <c r="B15" s="75"/>
      <c r="C15" s="76"/>
      <c r="D15" s="181">
        <f>+PAP!C442</f>
        <v>127</v>
      </c>
      <c r="E15" s="181">
        <f>+PAP!D442</f>
        <v>109</v>
      </c>
      <c r="F15" s="181">
        <f>+PAP!G442</f>
        <v>6165</v>
      </c>
      <c r="G15" s="181">
        <f>+PAP!H442</f>
        <v>4787.88</v>
      </c>
      <c r="H15" s="181"/>
      <c r="I15" s="181">
        <f>+PAP!I442</f>
        <v>0</v>
      </c>
      <c r="J15" s="181">
        <f>+PAP!J442</f>
        <v>94267.02</v>
      </c>
      <c r="K15" s="181"/>
      <c r="L15" s="181">
        <f>+PAP!K442</f>
        <v>600</v>
      </c>
      <c r="M15" s="181"/>
      <c r="N15" s="181">
        <f>+PAP!L442</f>
        <v>105819.9</v>
      </c>
      <c r="O15" s="181"/>
      <c r="P15" s="181">
        <f>+PAP!M442</f>
        <v>11810.22</v>
      </c>
      <c r="Q15" s="181">
        <f>+PAP!N442</f>
        <v>12700</v>
      </c>
      <c r="R15" s="181">
        <f>+PAP!O442</f>
        <v>13650</v>
      </c>
      <c r="S15" s="181"/>
      <c r="T15" s="181"/>
      <c r="U15" s="181">
        <f>+PAP!P442</f>
        <v>17835.439999999999</v>
      </c>
      <c r="V15" s="181">
        <f>+PAP!Q442</f>
        <v>20689.23</v>
      </c>
      <c r="W15" s="181">
        <f>+PAP!R442</f>
        <v>23999.45</v>
      </c>
      <c r="X15" s="181">
        <f>+PAP!S442</f>
        <v>26828</v>
      </c>
      <c r="Y15" s="181">
        <f>+PAP!T442</f>
        <v>32395.64</v>
      </c>
      <c r="Z15" s="181">
        <f>+PAP!U442</f>
        <v>67800</v>
      </c>
      <c r="AA15" s="181">
        <f>+PAP!V442</f>
        <v>191375.7</v>
      </c>
      <c r="AB15" s="181">
        <f>+PAP!W442</f>
        <v>526206.64</v>
      </c>
    </row>
    <row r="16" spans="1:28" ht="20.100000000000001" customHeight="1">
      <c r="A16" s="74" t="s">
        <v>588</v>
      </c>
      <c r="B16" s="75"/>
      <c r="C16" s="76"/>
      <c r="D16" s="181">
        <f>+PAP!C701</f>
        <v>201</v>
      </c>
      <c r="E16" s="181">
        <f>+PAP!D701</f>
        <v>178</v>
      </c>
      <c r="F16" s="181">
        <f>+PAP!G701</f>
        <v>9475</v>
      </c>
      <c r="G16" s="181">
        <f>+PAP!H701</f>
        <v>6276.06</v>
      </c>
      <c r="H16" s="181"/>
      <c r="I16" s="181">
        <f>+PAP!I701</f>
        <v>0</v>
      </c>
      <c r="J16" s="181">
        <f>+PAP!J701</f>
        <v>118630.76</v>
      </c>
      <c r="K16" s="181"/>
      <c r="L16" s="181">
        <f>+PAP!K701</f>
        <v>890</v>
      </c>
      <c r="M16" s="181"/>
      <c r="N16" s="181">
        <f>+PAP!L701</f>
        <v>135271.82</v>
      </c>
      <c r="O16" s="181"/>
      <c r="P16" s="181">
        <f>+PAP!M701</f>
        <v>16166.48</v>
      </c>
      <c r="Q16" s="181">
        <f>+PAP!N701</f>
        <v>20100</v>
      </c>
      <c r="R16" s="181">
        <f>+PAP!O701</f>
        <v>20710</v>
      </c>
      <c r="S16" s="181"/>
      <c r="T16" s="181"/>
      <c r="U16" s="181">
        <f>+PAP!P701</f>
        <v>22715.96</v>
      </c>
      <c r="V16" s="181">
        <f>+PAP!Q701</f>
        <v>26350.68</v>
      </c>
      <c r="W16" s="181">
        <f>+PAP!R701</f>
        <v>30566.76</v>
      </c>
      <c r="X16" s="181">
        <f>+PAP!S701</f>
        <v>40930</v>
      </c>
      <c r="Y16" s="181">
        <f>+PAP!T701</f>
        <v>43279.82</v>
      </c>
      <c r="Z16" s="181">
        <f>+PAP!U701</f>
        <v>98635</v>
      </c>
      <c r="AA16" s="181">
        <f>+PAP!V701</f>
        <v>335906.4</v>
      </c>
      <c r="AB16" s="181">
        <f>+PAP!W701</f>
        <v>790632.92</v>
      </c>
    </row>
    <row r="17" spans="1:28" ht="20.100000000000001" customHeight="1">
      <c r="A17" s="74" t="s">
        <v>567</v>
      </c>
      <c r="B17" s="75"/>
      <c r="C17" s="76"/>
      <c r="D17" s="181">
        <f>+PAP!C773</f>
        <v>52</v>
      </c>
      <c r="E17" s="181">
        <f>+PAP!D773</f>
        <v>48</v>
      </c>
      <c r="F17" s="181">
        <f>+PAP!G773</f>
        <v>2600</v>
      </c>
      <c r="G17" s="181">
        <f>+PAP!H773</f>
        <v>1812.46</v>
      </c>
      <c r="H17" s="181"/>
      <c r="I17" s="181">
        <f>+PAP!I773</f>
        <v>0</v>
      </c>
      <c r="J17" s="181">
        <f>+PAP!J773</f>
        <v>36685.300000000003</v>
      </c>
      <c r="K17" s="181"/>
      <c r="L17" s="181">
        <f>+PAP!K773</f>
        <v>260</v>
      </c>
      <c r="M17" s="181"/>
      <c r="N17" s="181">
        <f>+PAP!L773</f>
        <v>41357.760000000002</v>
      </c>
      <c r="O17" s="181"/>
      <c r="P17" s="181">
        <f>+PAP!M773</f>
        <v>4635.3500000000004</v>
      </c>
      <c r="Q17" s="181">
        <f>+PAP!N773</f>
        <v>5200</v>
      </c>
      <c r="R17" s="181">
        <f>+PAP!O773</f>
        <v>5735</v>
      </c>
      <c r="S17" s="181"/>
      <c r="T17" s="181"/>
      <c r="U17" s="181">
        <f>+PAP!P773</f>
        <v>6943.35</v>
      </c>
      <c r="V17" s="181">
        <f>+PAP!Q773</f>
        <v>8054.34</v>
      </c>
      <c r="W17" s="181">
        <f>+PAP!R773</f>
        <v>9342.93</v>
      </c>
      <c r="X17" s="181">
        <f>+PAP!S773</f>
        <v>10770</v>
      </c>
      <c r="Y17" s="181">
        <f>+PAP!T773</f>
        <v>8081.74</v>
      </c>
      <c r="Z17" s="181">
        <f>+PAP!U773</f>
        <v>20620</v>
      </c>
      <c r="AA17" s="181">
        <f>+PAP!V773</f>
        <v>57432.12</v>
      </c>
      <c r="AB17" s="181">
        <f>+PAP!W773</f>
        <v>178172.59</v>
      </c>
    </row>
    <row r="18" spans="1:28" ht="20.100000000000001" customHeight="1">
      <c r="A18" s="74" t="s">
        <v>568</v>
      </c>
      <c r="B18" s="75"/>
      <c r="C18" s="76"/>
      <c r="D18" s="181">
        <f>+PAP!C836</f>
        <v>47</v>
      </c>
      <c r="E18" s="181">
        <f>+PAP!D836</f>
        <v>34</v>
      </c>
      <c r="F18" s="181">
        <f>+PAP!G836</f>
        <v>1662.5</v>
      </c>
      <c r="G18" s="181">
        <f>+PAP!H836</f>
        <v>1106.3900000000001</v>
      </c>
      <c r="H18" s="181"/>
      <c r="I18" s="181">
        <f>+PAP!I836</f>
        <v>0</v>
      </c>
      <c r="J18" s="181">
        <f>+PAP!J836</f>
        <v>21508.13</v>
      </c>
      <c r="K18" s="181"/>
      <c r="L18" s="181">
        <f>+PAP!K836</f>
        <v>135</v>
      </c>
      <c r="M18" s="181"/>
      <c r="N18" s="181">
        <f>+PAP!L836</f>
        <v>24410.42</v>
      </c>
      <c r="O18" s="181"/>
      <c r="P18" s="181">
        <f>+PAP!M836</f>
        <v>2851.75</v>
      </c>
      <c r="Q18" s="181">
        <f>+PAP!N836</f>
        <v>4600</v>
      </c>
      <c r="R18" s="181">
        <f>+PAP!O836</f>
        <v>3524</v>
      </c>
      <c r="S18" s="181"/>
      <c r="T18" s="181"/>
      <c r="U18" s="181">
        <f>+PAP!P836</f>
        <v>4096.8100000000004</v>
      </c>
      <c r="V18" s="181">
        <f>+PAP!Q836</f>
        <v>4748.43</v>
      </c>
      <c r="W18" s="181">
        <f>+PAP!R836</f>
        <v>5504.63</v>
      </c>
      <c r="X18" s="181">
        <f>+PAP!S836</f>
        <v>7015</v>
      </c>
      <c r="Y18" s="181">
        <f>+PAP!T836</f>
        <v>8742.7199999999993</v>
      </c>
      <c r="Z18" s="181">
        <f>+PAP!U836</f>
        <v>18732</v>
      </c>
      <c r="AA18" s="181">
        <f>+PAP!V836</f>
        <v>44723.839999999997</v>
      </c>
      <c r="AB18" s="181">
        <f>+PAP!W836</f>
        <v>128949.6</v>
      </c>
    </row>
    <row r="19" spans="1:28" ht="20.100000000000001" customHeight="1">
      <c r="A19" s="74" t="s">
        <v>574</v>
      </c>
      <c r="B19" s="75"/>
      <c r="C19" s="76"/>
      <c r="D19" s="181">
        <f>+PAP!C990</f>
        <v>105</v>
      </c>
      <c r="E19" s="181">
        <f>+PAP!D990</f>
        <v>84</v>
      </c>
      <c r="F19" s="181">
        <f>+PAP!G990</f>
        <v>5175</v>
      </c>
      <c r="G19" s="181">
        <f>+PAP!H990</f>
        <v>3681.62</v>
      </c>
      <c r="H19" s="181"/>
      <c r="I19" s="181">
        <f>+PAP!I990</f>
        <v>0</v>
      </c>
      <c r="J19" s="181">
        <f>+PAP!J990</f>
        <v>73399.8</v>
      </c>
      <c r="K19" s="181"/>
      <c r="L19" s="181">
        <f>+PAP!K990</f>
        <v>510</v>
      </c>
      <c r="M19" s="181"/>
      <c r="N19" s="181">
        <f>+PAP!L990</f>
        <v>82766.42</v>
      </c>
      <c r="O19" s="181"/>
      <c r="P19" s="181">
        <f>+PAP!M990</f>
        <v>9353.84</v>
      </c>
      <c r="Q19" s="181">
        <f>+PAP!N990</f>
        <v>10500</v>
      </c>
      <c r="R19" s="181">
        <f>+PAP!O990</f>
        <v>11475</v>
      </c>
      <c r="S19" s="181"/>
      <c r="T19" s="181"/>
      <c r="U19" s="181">
        <f>+PAP!P990</f>
        <v>13912.12</v>
      </c>
      <c r="V19" s="181">
        <f>+PAP!Q990</f>
        <v>16138.19</v>
      </c>
      <c r="W19" s="181">
        <f>+PAP!R990</f>
        <v>18720.11</v>
      </c>
      <c r="X19" s="181">
        <f>+PAP!S990</f>
        <v>21920</v>
      </c>
      <c r="Y19" s="181">
        <f>+PAP!T990</f>
        <v>23387.55</v>
      </c>
      <c r="Z19" s="181">
        <f>+PAP!U990</f>
        <v>49480</v>
      </c>
      <c r="AA19" s="181">
        <f>+PAP!V990</f>
        <v>141261.26</v>
      </c>
      <c r="AB19" s="181">
        <f>+PAP!W990</f>
        <v>398914.49</v>
      </c>
    </row>
    <row r="20" spans="1:28" ht="20.100000000000001" customHeight="1">
      <c r="A20" s="74" t="s">
        <v>633</v>
      </c>
      <c r="B20" s="75"/>
      <c r="C20" s="76"/>
      <c r="D20" s="181">
        <f>+COLEGIO!B35</f>
        <v>19</v>
      </c>
      <c r="E20" s="181">
        <f>+COLEGIO!C35</f>
        <v>4</v>
      </c>
      <c r="F20" s="181">
        <f>+COLEGIO!F35</f>
        <v>575</v>
      </c>
      <c r="G20" s="181">
        <f>+COLEGIO!G35</f>
        <v>344.05</v>
      </c>
      <c r="H20" s="181">
        <f>+COLEGIO!I35</f>
        <v>720</v>
      </c>
      <c r="I20" s="181">
        <v>0</v>
      </c>
      <c r="J20" s="181">
        <f>+COLEGIO!J35</f>
        <v>472.1</v>
      </c>
      <c r="K20" s="181">
        <f>+COLEGIO!K35</f>
        <v>3540.84</v>
      </c>
      <c r="L20" s="181">
        <f>+COLEGIO!L35</f>
        <v>0</v>
      </c>
      <c r="M20" s="181">
        <f>+COLEGIO!M35</f>
        <v>244.94</v>
      </c>
      <c r="N20" s="181">
        <f>+COLEGIO!N35</f>
        <v>6701.93</v>
      </c>
      <c r="O20" s="181">
        <f>+COLEGIO!H35</f>
        <v>805</v>
      </c>
      <c r="P20" s="181">
        <f>+COLEGIO!P35</f>
        <v>636.54</v>
      </c>
      <c r="Q20" s="181">
        <f>+COLEGIO!Q35</f>
        <v>500</v>
      </c>
      <c r="R20" s="181">
        <f>+COLEGIO!S35</f>
        <v>0</v>
      </c>
      <c r="S20" s="181">
        <f>+COLEGIO!R35</f>
        <v>1400</v>
      </c>
      <c r="T20" s="181">
        <f>+COLEGIO!T35</f>
        <v>490</v>
      </c>
      <c r="U20" s="181">
        <f>+COLEGIO!U35</f>
        <v>1002.68</v>
      </c>
      <c r="V20" s="181">
        <f>+COLEGIO!W35</f>
        <v>1163.07</v>
      </c>
      <c r="W20" s="181">
        <f>+COLEGIO!X35</f>
        <v>1349.24</v>
      </c>
      <c r="X20" s="181">
        <v>0</v>
      </c>
      <c r="Y20" s="181">
        <v>0</v>
      </c>
      <c r="Z20" s="181">
        <v>0</v>
      </c>
      <c r="AA20" s="181">
        <v>0</v>
      </c>
      <c r="AB20" s="181">
        <f>+COLEGIO!Z35</f>
        <v>13515.29</v>
      </c>
    </row>
    <row r="21" spans="1:28" ht="20.100000000000001" customHeight="1">
      <c r="A21" s="74" t="s">
        <v>569</v>
      </c>
      <c r="B21" s="75"/>
      <c r="C21" s="76"/>
      <c r="D21" s="181">
        <f>+PAP!C1062</f>
        <v>52</v>
      </c>
      <c r="E21" s="181">
        <f>+PAP!D1062</f>
        <v>40</v>
      </c>
      <c r="F21" s="181">
        <f>+PAP!G1062</f>
        <v>2325</v>
      </c>
      <c r="G21" s="181">
        <f>+PAP!H1062</f>
        <v>1828.61</v>
      </c>
      <c r="H21" s="181"/>
      <c r="I21" s="181">
        <f>+PAP!I1062</f>
        <v>0</v>
      </c>
      <c r="J21" s="181">
        <f>+PAP!J1062</f>
        <v>36029.33</v>
      </c>
      <c r="K21" s="181"/>
      <c r="L21" s="181">
        <f>+PAP!K1062</f>
        <v>205</v>
      </c>
      <c r="M21" s="181"/>
      <c r="N21" s="181">
        <f>+PAP!L1062</f>
        <v>40387.94</v>
      </c>
      <c r="O21" s="181"/>
      <c r="P21" s="181">
        <f>+PAP!M1062</f>
        <v>4509.34</v>
      </c>
      <c r="Q21" s="181">
        <f>+PAP!N1062</f>
        <v>5200</v>
      </c>
      <c r="R21" s="181">
        <f>+PAP!O1062</f>
        <v>5080</v>
      </c>
      <c r="S21" s="181"/>
      <c r="T21" s="181"/>
      <c r="U21" s="181">
        <f>+PAP!P1062</f>
        <v>6811.94</v>
      </c>
      <c r="V21" s="181">
        <f>+PAP!Q1062</f>
        <v>7901.91</v>
      </c>
      <c r="W21" s="181">
        <f>+PAP!R1062</f>
        <v>9166.2000000000007</v>
      </c>
      <c r="X21" s="181">
        <f>+PAP!S1062</f>
        <v>10350</v>
      </c>
      <c r="Y21" s="181">
        <f>+PAP!T1062</f>
        <v>13386.99</v>
      </c>
      <c r="Z21" s="181">
        <f>+PAP!U1062</f>
        <v>31140</v>
      </c>
      <c r="AA21" s="181">
        <f>+PAP!V1062</f>
        <v>76547.429999999993</v>
      </c>
      <c r="AB21" s="181">
        <f>+PAP!W1062</f>
        <v>210481.75</v>
      </c>
    </row>
    <row r="22" spans="1:28" ht="20.100000000000001" customHeight="1">
      <c r="A22" s="74" t="s">
        <v>570</v>
      </c>
      <c r="B22" s="75"/>
      <c r="C22" s="76"/>
      <c r="D22" s="181">
        <f>+PAP!C1129</f>
        <v>46</v>
      </c>
      <c r="E22" s="181">
        <f>+PAP!D1129</f>
        <v>40</v>
      </c>
      <c r="F22" s="181">
        <f>+PAP!G1129</f>
        <v>2275</v>
      </c>
      <c r="G22" s="181">
        <f>+PAP!H1129</f>
        <v>1729.46</v>
      </c>
      <c r="H22" s="181"/>
      <c r="I22" s="181">
        <f>+PAP!I1129</f>
        <v>0</v>
      </c>
      <c r="J22" s="181">
        <f>+PAP!J1129</f>
        <v>34793.65</v>
      </c>
      <c r="K22" s="181"/>
      <c r="L22" s="181">
        <f>+PAP!K1129</f>
        <v>225</v>
      </c>
      <c r="M22" s="181"/>
      <c r="N22" s="181">
        <f>+PAP!L1129</f>
        <v>39023.11</v>
      </c>
      <c r="O22" s="181"/>
      <c r="P22" s="181">
        <f>+PAP!M1129</f>
        <v>4314.29</v>
      </c>
      <c r="Q22" s="181">
        <f>+PAP!N1129</f>
        <v>4600</v>
      </c>
      <c r="R22" s="181">
        <f>+PAP!O1129</f>
        <v>5075</v>
      </c>
      <c r="S22" s="181"/>
      <c r="T22" s="181"/>
      <c r="U22" s="181">
        <f>+PAP!P1129</f>
        <v>6570.37</v>
      </c>
      <c r="V22" s="181">
        <f>+PAP!Q1129</f>
        <v>7621.65</v>
      </c>
      <c r="W22" s="181">
        <f>+PAP!R1129</f>
        <v>8841.1</v>
      </c>
      <c r="X22" s="181">
        <f>+PAP!S1129</f>
        <v>9780</v>
      </c>
      <c r="Y22" s="181">
        <f>+PAP!T1129</f>
        <v>6745.55</v>
      </c>
      <c r="Z22" s="181">
        <f>+PAP!U1129</f>
        <v>17700</v>
      </c>
      <c r="AA22" s="181">
        <f>+PAP!V1129</f>
        <v>68581.59</v>
      </c>
      <c r="AB22" s="181">
        <f>+PAP!W1129</f>
        <v>178852.66</v>
      </c>
    </row>
    <row r="23" spans="1:28" ht="20.100000000000001" customHeight="1">
      <c r="A23" s="74" t="s">
        <v>571</v>
      </c>
      <c r="B23" s="75"/>
      <c r="C23" s="76"/>
      <c r="D23" s="181">
        <f>+PAP!C1253</f>
        <v>89</v>
      </c>
      <c r="E23" s="181">
        <f>+PAP!D1253</f>
        <v>67</v>
      </c>
      <c r="F23" s="181">
        <f>+PAP!G1253</f>
        <v>4137.5</v>
      </c>
      <c r="G23" s="181">
        <f>+PAP!H1253</f>
        <v>2772.87</v>
      </c>
      <c r="H23" s="181"/>
      <c r="I23" s="181">
        <f>+PAP!I1253</f>
        <v>0</v>
      </c>
      <c r="J23" s="181">
        <f>+PAP!J1253</f>
        <v>55967.95</v>
      </c>
      <c r="K23" s="181"/>
      <c r="L23" s="181">
        <f>+PAP!K1253</f>
        <v>385</v>
      </c>
      <c r="M23" s="181"/>
      <c r="N23" s="181">
        <f>+PAP!L1253</f>
        <v>63263.32</v>
      </c>
      <c r="O23" s="181"/>
      <c r="P23" s="181">
        <f>+PAP!M1253</f>
        <v>7178.08</v>
      </c>
      <c r="Q23" s="181">
        <f>+PAP!N1253</f>
        <v>8900</v>
      </c>
      <c r="R23" s="181">
        <f>+PAP!O1253</f>
        <v>8870</v>
      </c>
      <c r="S23" s="181"/>
      <c r="T23" s="181"/>
      <c r="U23" s="181">
        <f>+PAP!P1253</f>
        <v>10609.37</v>
      </c>
      <c r="V23" s="181">
        <f>+PAP!Q1253</f>
        <v>12306.98</v>
      </c>
      <c r="W23" s="181">
        <f>+PAP!R1253</f>
        <v>14275.91</v>
      </c>
      <c r="X23" s="181">
        <f>+PAP!S1253</f>
        <v>16900</v>
      </c>
      <c r="Y23" s="181">
        <f>+PAP!T1253</f>
        <v>12895.84</v>
      </c>
      <c r="Z23" s="181">
        <f>+PAP!U1253</f>
        <v>29710</v>
      </c>
      <c r="AA23" s="181">
        <f>+PAP!V1253</f>
        <v>95054.49</v>
      </c>
      <c r="AB23" s="181">
        <f>+PAP!W1253</f>
        <v>279963.99</v>
      </c>
    </row>
    <row r="24" spans="1:28" ht="20.100000000000001" customHeight="1">
      <c r="A24" s="74" t="s">
        <v>572</v>
      </c>
      <c r="B24" s="75"/>
      <c r="C24" s="76"/>
      <c r="D24" s="181">
        <f>+PAP!C1315</f>
        <v>46</v>
      </c>
      <c r="E24" s="181">
        <f>+PAP!D1315</f>
        <v>41</v>
      </c>
      <c r="F24" s="181">
        <f>+PAP!G1315</f>
        <v>2300</v>
      </c>
      <c r="G24" s="181">
        <f>+PAP!H1315</f>
        <v>1896.12</v>
      </c>
      <c r="H24" s="181"/>
      <c r="I24" s="181">
        <f>+PAP!I1315</f>
        <v>0</v>
      </c>
      <c r="J24" s="181">
        <f>+PAP!J1315</f>
        <v>36979.839999999997</v>
      </c>
      <c r="K24" s="181"/>
      <c r="L24" s="181">
        <f>+PAP!K1315</f>
        <v>230</v>
      </c>
      <c r="M24" s="181"/>
      <c r="N24" s="181">
        <f>+PAP!L1315</f>
        <v>41405.96</v>
      </c>
      <c r="O24" s="181"/>
      <c r="P24" s="181">
        <f>+PAP!M1315</f>
        <v>4605.55</v>
      </c>
      <c r="Q24" s="181">
        <f>+PAP!N1315</f>
        <v>4600</v>
      </c>
      <c r="R24" s="181">
        <f>+PAP!O1315</f>
        <v>5295</v>
      </c>
      <c r="S24" s="181"/>
      <c r="T24" s="181"/>
      <c r="U24" s="181">
        <f>+PAP!P1315</f>
        <v>6994.21</v>
      </c>
      <c r="V24" s="181">
        <f>+PAP!Q1315</f>
        <v>8113.32</v>
      </c>
      <c r="W24" s="181">
        <f>+PAP!R1315</f>
        <v>9411.4500000000007</v>
      </c>
      <c r="X24" s="181">
        <f>+PAP!S1315</f>
        <v>10510</v>
      </c>
      <c r="Y24" s="181">
        <f>+PAP!T1315</f>
        <v>16586.12</v>
      </c>
      <c r="Z24" s="181">
        <f>+PAP!U1315</f>
        <v>33900</v>
      </c>
      <c r="AA24" s="181">
        <f>+PAP!V1315</f>
        <v>90223.65</v>
      </c>
      <c r="AB24" s="181">
        <f>+PAP!W1315</f>
        <v>231645.26</v>
      </c>
    </row>
    <row r="25" spans="1:28" ht="20.100000000000001" customHeight="1">
      <c r="A25" s="74" t="s">
        <v>189</v>
      </c>
      <c r="B25" s="75"/>
      <c r="C25" s="76"/>
      <c r="D25" s="181">
        <f>+PAP!C1405</f>
        <v>18</v>
      </c>
      <c r="E25" s="181">
        <f>+PAP!D1405</f>
        <v>5</v>
      </c>
      <c r="F25" s="181">
        <f>+PAP!G1405</f>
        <v>875</v>
      </c>
      <c r="G25" s="181">
        <f>+PAP!H1405</f>
        <v>414.24</v>
      </c>
      <c r="H25" s="181"/>
      <c r="I25" s="181">
        <f>+PAP!I1405</f>
        <v>0</v>
      </c>
      <c r="J25" s="181">
        <f>+PAP!J1405</f>
        <v>8554.7000000000007</v>
      </c>
      <c r="K25" s="181"/>
      <c r="L25" s="181">
        <f>+PAP!K1405</f>
        <v>85</v>
      </c>
      <c r="M25" s="181"/>
      <c r="N25" s="181">
        <f>+PAP!L1405</f>
        <v>9928.94</v>
      </c>
      <c r="O25" s="181"/>
      <c r="P25" s="181">
        <f>+PAP!M1405</f>
        <v>1212.5</v>
      </c>
      <c r="Q25" s="181">
        <f>+PAP!N1405</f>
        <v>1800</v>
      </c>
      <c r="R25" s="181">
        <f>+PAP!O1405</f>
        <v>1725</v>
      </c>
      <c r="S25" s="181"/>
      <c r="T25" s="181"/>
      <c r="U25" s="181">
        <f>+PAP!P1405</f>
        <v>1642.78</v>
      </c>
      <c r="V25" s="181">
        <f>+PAP!Q1405</f>
        <v>1905.69</v>
      </c>
      <c r="W25" s="181">
        <f>+PAP!R1405</f>
        <v>2210.5</v>
      </c>
      <c r="X25" s="181">
        <f>+PAP!S1405</f>
        <v>3110</v>
      </c>
      <c r="Y25" s="181">
        <f>+PAP!T1405</f>
        <v>0</v>
      </c>
      <c r="Z25" s="181">
        <f>+PAP!U1405</f>
        <v>0</v>
      </c>
      <c r="AA25" s="181">
        <f>+PAP!V1405</f>
        <v>4042.86</v>
      </c>
      <c r="AB25" s="181">
        <f>+PAP!W1405</f>
        <v>27578.27</v>
      </c>
    </row>
    <row r="26" spans="1:28" ht="20.100000000000001" customHeight="1">
      <c r="A26" s="74" t="s">
        <v>190</v>
      </c>
      <c r="B26" s="75"/>
      <c r="C26" s="76"/>
      <c r="D26" s="181">
        <f>+PAP!C1447</f>
        <v>9</v>
      </c>
      <c r="E26" s="181">
        <f>+PAP!D1447</f>
        <v>4</v>
      </c>
      <c r="F26" s="181">
        <f>+PAP!G1447</f>
        <v>425</v>
      </c>
      <c r="G26" s="181">
        <f>+PAP!H1447</f>
        <v>201.65</v>
      </c>
      <c r="H26" s="181"/>
      <c r="I26" s="181">
        <f>+PAP!I1447</f>
        <v>0</v>
      </c>
      <c r="J26" s="181">
        <f>+PAP!J1447</f>
        <v>4283.84</v>
      </c>
      <c r="K26" s="181"/>
      <c r="L26" s="181">
        <f>+PAP!K1447</f>
        <v>40</v>
      </c>
      <c r="M26" s="181"/>
      <c r="N26" s="181">
        <f>+PAP!L1447</f>
        <v>4950.49</v>
      </c>
      <c r="O26" s="181"/>
      <c r="P26" s="181">
        <f>+PAP!M1447</f>
        <v>594.14</v>
      </c>
      <c r="Q26" s="181">
        <f>+PAP!N1447</f>
        <v>900</v>
      </c>
      <c r="R26" s="181">
        <f>+PAP!O1447</f>
        <v>870</v>
      </c>
      <c r="S26" s="181"/>
      <c r="T26" s="181"/>
      <c r="U26" s="181">
        <f>+PAP!P1447</f>
        <v>819.23</v>
      </c>
      <c r="V26" s="181">
        <f>+PAP!Q1447</f>
        <v>950.32</v>
      </c>
      <c r="W26" s="181">
        <f>+PAP!R1447</f>
        <v>1102.32</v>
      </c>
      <c r="X26" s="181">
        <f>+PAP!S1447</f>
        <v>1520</v>
      </c>
      <c r="Y26" s="181">
        <f>+PAP!T1447</f>
        <v>0</v>
      </c>
      <c r="Z26" s="181">
        <f>+PAP!U1447</f>
        <v>0</v>
      </c>
      <c r="AA26" s="181">
        <f>+PAP!V1447</f>
        <v>2607.4</v>
      </c>
      <c r="AB26" s="181">
        <f>+PAP!W1447</f>
        <v>14313.9</v>
      </c>
    </row>
    <row r="27" spans="1:28" ht="20.100000000000001" customHeight="1">
      <c r="A27" s="77" t="s">
        <v>1926</v>
      </c>
      <c r="B27" s="78"/>
      <c r="C27" s="79"/>
      <c r="D27" s="181">
        <f>SUM(D11:D26)</f>
        <v>1026</v>
      </c>
      <c r="E27" s="181">
        <f>SUM(E11:E26)</f>
        <v>835</v>
      </c>
      <c r="F27" s="181">
        <f t="shared" ref="F27:AB27" si="0">SUM(F11:F26)</f>
        <v>48292.5</v>
      </c>
      <c r="G27" s="181">
        <f t="shared" si="0"/>
        <v>34722.629999999997</v>
      </c>
      <c r="H27" s="181">
        <f t="shared" si="0"/>
        <v>720</v>
      </c>
      <c r="I27" s="181">
        <f t="shared" si="0"/>
        <v>0</v>
      </c>
      <c r="J27" s="181">
        <f t="shared" si="0"/>
        <v>676948.24</v>
      </c>
      <c r="K27" s="181">
        <f t="shared" si="0"/>
        <v>3540.84</v>
      </c>
      <c r="L27" s="181">
        <f t="shared" si="0"/>
        <v>4565</v>
      </c>
      <c r="M27" s="181">
        <f t="shared" si="0"/>
        <v>244.94</v>
      </c>
      <c r="N27" s="181">
        <f t="shared" si="0"/>
        <v>769837.55</v>
      </c>
      <c r="O27" s="181">
        <f t="shared" si="0"/>
        <v>805</v>
      </c>
      <c r="P27" s="181">
        <f t="shared" si="0"/>
        <v>87431.71</v>
      </c>
      <c r="Q27" s="181">
        <f t="shared" si="0"/>
        <v>101100</v>
      </c>
      <c r="R27" s="181">
        <f t="shared" si="0"/>
        <v>104589</v>
      </c>
      <c r="S27" s="181">
        <f t="shared" si="0"/>
        <v>1400</v>
      </c>
      <c r="T27" s="181">
        <f t="shared" si="0"/>
        <v>490</v>
      </c>
      <c r="U27" s="181">
        <f t="shared" si="0"/>
        <v>129365.74</v>
      </c>
      <c r="V27" s="181">
        <f t="shared" si="0"/>
        <v>150061.18</v>
      </c>
      <c r="W27" s="181">
        <f t="shared" si="0"/>
        <v>174066.8</v>
      </c>
      <c r="X27" s="181">
        <f t="shared" si="0"/>
        <v>204726</v>
      </c>
      <c r="Y27" s="181">
        <f t="shared" si="0"/>
        <v>220413.25</v>
      </c>
      <c r="Z27" s="181">
        <f t="shared" si="0"/>
        <v>483812</v>
      </c>
      <c r="AA27" s="181">
        <f t="shared" si="0"/>
        <v>1456286.71</v>
      </c>
      <c r="AB27" s="181">
        <f t="shared" si="0"/>
        <v>3885154.83</v>
      </c>
    </row>
    <row r="28" spans="1:28" ht="13.5" thickBot="1">
      <c r="A28" s="62"/>
      <c r="B28" s="63"/>
      <c r="C28" s="63"/>
      <c r="D28" s="82"/>
      <c r="E28" s="82"/>
      <c r="F28" s="83"/>
      <c r="G28" s="83"/>
      <c r="H28" s="83"/>
      <c r="I28" s="83"/>
      <c r="J28" s="84"/>
      <c r="K28" s="84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</row>
    <row r="29" spans="1:28" ht="13.5" thickTop="1">
      <c r="A29" s="64"/>
      <c r="B29" s="45"/>
      <c r="C29" s="45"/>
      <c r="D29" s="86"/>
      <c r="E29" s="86"/>
      <c r="F29" s="87"/>
      <c r="G29" s="87"/>
      <c r="H29" s="87"/>
      <c r="I29" s="87"/>
      <c r="J29" s="88"/>
      <c r="K29" s="88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3.5" thickBot="1">
      <c r="A30" s="65"/>
      <c r="B30" s="45"/>
      <c r="C30" s="45"/>
      <c r="D30" s="86"/>
      <c r="E30" s="86"/>
      <c r="F30" s="87"/>
      <c r="G30" s="87"/>
      <c r="H30" s="87"/>
      <c r="I30" s="87"/>
      <c r="J30" s="88"/>
      <c r="K30" s="88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20.100000000000001" customHeight="1" thickBot="1">
      <c r="A31" s="80" t="s">
        <v>1924</v>
      </c>
      <c r="B31" s="81"/>
      <c r="C31" s="81"/>
      <c r="D31" s="90"/>
      <c r="E31" s="91"/>
      <c r="F31" s="182">
        <f>+F27*12</f>
        <v>579510</v>
      </c>
      <c r="G31" s="182">
        <f t="shared" ref="G31:AA31" si="1">+G27*12</f>
        <v>416671.56</v>
      </c>
      <c r="H31" s="182">
        <f t="shared" si="1"/>
        <v>8640</v>
      </c>
      <c r="I31" s="182">
        <f t="shared" si="1"/>
        <v>0</v>
      </c>
      <c r="J31" s="182">
        <f t="shared" si="1"/>
        <v>8123378.8799999999</v>
      </c>
      <c r="K31" s="182">
        <f t="shared" si="1"/>
        <v>42490.080000000002</v>
      </c>
      <c r="L31" s="182">
        <f t="shared" si="1"/>
        <v>54780</v>
      </c>
      <c r="M31" s="182">
        <f t="shared" si="1"/>
        <v>2939.28</v>
      </c>
      <c r="N31" s="182">
        <f t="shared" si="1"/>
        <v>9238050.5999999996</v>
      </c>
      <c r="O31" s="182">
        <f t="shared" si="1"/>
        <v>9660</v>
      </c>
      <c r="P31" s="182">
        <f t="shared" si="1"/>
        <v>1049180.52</v>
      </c>
      <c r="Q31" s="182">
        <f t="shared" si="1"/>
        <v>1213200</v>
      </c>
      <c r="R31" s="182">
        <f t="shared" si="1"/>
        <v>1255068</v>
      </c>
      <c r="S31" s="182">
        <f t="shared" si="1"/>
        <v>16800</v>
      </c>
      <c r="T31" s="182">
        <f t="shared" si="1"/>
        <v>5880</v>
      </c>
      <c r="U31" s="182">
        <f t="shared" si="1"/>
        <v>1552388.88</v>
      </c>
      <c r="V31" s="182">
        <f t="shared" si="1"/>
        <v>1800734.16</v>
      </c>
      <c r="W31" s="182">
        <f t="shared" si="1"/>
        <v>2088801.6</v>
      </c>
      <c r="X31" s="182">
        <f t="shared" si="1"/>
        <v>2456712</v>
      </c>
      <c r="Y31" s="182">
        <f t="shared" si="1"/>
        <v>2644959</v>
      </c>
      <c r="Z31" s="182">
        <f t="shared" si="1"/>
        <v>5805744</v>
      </c>
      <c r="AA31" s="182">
        <f t="shared" si="1"/>
        <v>17475440.52</v>
      </c>
      <c r="AB31" s="183">
        <f>+AB27*12</f>
        <v>46621857.960000001</v>
      </c>
    </row>
    <row r="32" spans="1:28" ht="13.5" thickBot="1">
      <c r="A32" s="66" t="s">
        <v>664</v>
      </c>
      <c r="B32" s="67"/>
      <c r="C32" s="67"/>
      <c r="D32" s="92"/>
      <c r="E32" s="93"/>
      <c r="F32" s="86"/>
      <c r="G32" s="93"/>
      <c r="H32" s="93"/>
      <c r="I32" s="93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5.75">
      <c r="A33" s="17"/>
      <c r="B33" s="18"/>
      <c r="C33" s="50" t="s">
        <v>589</v>
      </c>
      <c r="D33" s="94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221"/>
      <c r="AB33" s="95"/>
    </row>
    <row r="34" spans="1:28" ht="15">
      <c r="A34" s="36"/>
      <c r="B34" s="37"/>
      <c r="C34" s="37"/>
      <c r="D34" s="94"/>
      <c r="E34" s="9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221"/>
      <c r="AB34" s="95"/>
    </row>
    <row r="35" spans="1:28" ht="20.25">
      <c r="A35" s="204" t="s">
        <v>1923</v>
      </c>
      <c r="B35" s="204"/>
      <c r="C35" s="204"/>
      <c r="D35" s="205"/>
      <c r="E35" s="205"/>
      <c r="F35" s="205"/>
      <c r="G35" s="355">
        <f>ROUND(AB31,0)</f>
        <v>46621858</v>
      </c>
      <c r="H35" s="355"/>
      <c r="I35" s="98"/>
      <c r="J35" s="316"/>
      <c r="L35" s="314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222"/>
      <c r="AB35" s="99"/>
    </row>
    <row r="36" spans="1:28" ht="16.5">
      <c r="A36" s="319"/>
      <c r="B36" s="319"/>
      <c r="C36" s="319"/>
      <c r="D36" s="320"/>
      <c r="E36" s="321"/>
      <c r="F36" s="321"/>
      <c r="G36" s="352"/>
      <c r="H36" s="352"/>
      <c r="I36" s="98"/>
      <c r="J36" s="316"/>
      <c r="K36" s="315"/>
      <c r="L36" s="315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222"/>
      <c r="AB36" s="99"/>
    </row>
    <row r="37" spans="1:28" ht="18">
      <c r="A37" s="70" t="s">
        <v>520</v>
      </c>
      <c r="B37" s="70"/>
      <c r="C37" s="70"/>
      <c r="D37" s="101"/>
      <c r="E37" s="322"/>
      <c r="F37" s="322"/>
      <c r="G37" s="354">
        <f>+D27*400</f>
        <v>410400</v>
      </c>
      <c r="H37" s="354"/>
      <c r="I37" s="98"/>
      <c r="J37" s="316"/>
      <c r="K37" s="175"/>
      <c r="L37" s="175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223"/>
      <c r="Z37" s="99"/>
      <c r="AA37" s="222"/>
      <c r="AB37" s="99"/>
    </row>
    <row r="38" spans="1:28" ht="18">
      <c r="A38" s="70" t="s">
        <v>521</v>
      </c>
      <c r="B38" s="70"/>
      <c r="C38" s="70"/>
      <c r="D38" s="101"/>
      <c r="E38" s="322"/>
      <c r="F38" s="322"/>
      <c r="G38" s="354">
        <f>+D27*600*1.09</f>
        <v>671004</v>
      </c>
      <c r="H38" s="357"/>
      <c r="I38" s="98"/>
      <c r="J38" s="317"/>
      <c r="K38" s="220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222"/>
      <c r="AB38" s="99"/>
    </row>
    <row r="39" spans="1:28" ht="18">
      <c r="A39" s="70"/>
      <c r="B39" s="70"/>
      <c r="C39" s="70"/>
      <c r="D39" s="101"/>
      <c r="E39" s="322"/>
      <c r="F39" s="322"/>
      <c r="G39" s="219"/>
      <c r="H39" s="219"/>
      <c r="I39" s="98"/>
      <c r="J39" s="318"/>
      <c r="K39" s="100"/>
      <c r="L39" s="318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</row>
    <row r="40" spans="1:28" ht="18.75" thickBot="1">
      <c r="A40" s="323" t="s">
        <v>1928</v>
      </c>
      <c r="B40" s="323"/>
      <c r="C40" s="323"/>
      <c r="D40" s="324"/>
      <c r="E40" s="325"/>
      <c r="F40" s="325"/>
      <c r="G40" s="356">
        <f>+G35+G37+G38</f>
        <v>47703262</v>
      </c>
      <c r="H40" s="356"/>
      <c r="I40" s="98"/>
      <c r="J40" s="100"/>
      <c r="K40" s="100"/>
      <c r="L40" s="100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</row>
    <row r="41" spans="1:28" ht="18">
      <c r="A41" s="68"/>
      <c r="B41" s="68"/>
      <c r="C41" s="68"/>
      <c r="D41" s="96"/>
      <c r="E41" s="97"/>
      <c r="F41" s="97"/>
      <c r="G41" s="354"/>
      <c r="H41" s="354"/>
      <c r="I41" s="98"/>
      <c r="J41" s="100"/>
      <c r="K41" s="100"/>
      <c r="L41" s="100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</row>
    <row r="42" spans="1:28" ht="18">
      <c r="A42" s="69"/>
      <c r="B42" s="70"/>
      <c r="C42" s="70"/>
      <c r="D42" s="101"/>
      <c r="E42" s="101"/>
      <c r="F42" s="101"/>
      <c r="G42" s="101"/>
      <c r="H42" s="101"/>
      <c r="I42" s="102"/>
      <c r="J42" s="353"/>
      <c r="K42" s="353"/>
      <c r="L42" s="35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</row>
    <row r="43" spans="1:28"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1:28"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</row>
    <row r="45" spans="1:28"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</row>
    <row r="46" spans="1:28"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</row>
    <row r="47" spans="1:28"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</row>
    <row r="48" spans="1:28"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</row>
    <row r="49" spans="4:28"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</row>
    <row r="50" spans="4:28"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</row>
    <row r="51" spans="4:28"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</row>
    <row r="52" spans="4:28"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</row>
    <row r="53" spans="4:28"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</row>
    <row r="54" spans="4:28"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</row>
    <row r="55" spans="4:28"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</row>
    <row r="56" spans="4:28"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</row>
    <row r="57" spans="4:28"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</row>
    <row r="58" spans="4:28"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</row>
    <row r="59" spans="4:28"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</row>
    <row r="60" spans="4:28"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</row>
    <row r="61" spans="4:28"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</row>
    <row r="62" spans="4:28"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</row>
    <row r="63" spans="4:28"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</row>
    <row r="64" spans="4:28"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</row>
    <row r="65" spans="4:28"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</row>
    <row r="66" spans="4:28"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</row>
    <row r="67" spans="4:28"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</row>
    <row r="68" spans="4:28"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</row>
    <row r="69" spans="4:28"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</row>
    <row r="70" spans="4:28"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</row>
    <row r="71" spans="4:28"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</row>
    <row r="72" spans="4:28"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</row>
    <row r="73" spans="4:28"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</row>
    <row r="74" spans="4:28"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</row>
    <row r="75" spans="4:28"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</row>
    <row r="76" spans="4:28"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</row>
    <row r="77" spans="4:28"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</row>
  </sheetData>
  <mergeCells count="10">
    <mergeCell ref="A5:AB5"/>
    <mergeCell ref="A8:C8"/>
    <mergeCell ref="A9:C9"/>
    <mergeCell ref="G36:H36"/>
    <mergeCell ref="J42:L42"/>
    <mergeCell ref="G37:H37"/>
    <mergeCell ref="G35:H35"/>
    <mergeCell ref="G40:H40"/>
    <mergeCell ref="G41:H41"/>
    <mergeCell ref="G38:H38"/>
  </mergeCells>
  <phoneticPr fontId="0" type="noConversion"/>
  <printOptions horizontalCentered="1"/>
  <pageMargins left="0.3" right="0.23" top="0.98425196850393704" bottom="0.98425196850393704" header="0" footer="0"/>
  <pageSetup paperSize="9" scale="44" orientation="landscape" r:id="rId1"/>
  <headerFooter alignWithMargins="0"/>
  <legacyDrawing r:id="rId2"/>
  <oleObjects>
    <oleObject progId="Word.Picture.8" shapeId="37889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topLeftCell="A7" workbookViewId="0">
      <selection activeCell="I28" sqref="I28"/>
    </sheetView>
  </sheetViews>
  <sheetFormatPr baseColWidth="10" defaultRowHeight="12.75"/>
  <cols>
    <col min="1" max="1" width="7.7109375" style="184" customWidth="1"/>
    <col min="2" max="2" width="41" style="184" hidden="1" customWidth="1"/>
    <col min="3" max="3" width="32.140625" style="184" customWidth="1"/>
    <col min="4" max="4" width="11.42578125" style="184" customWidth="1"/>
    <col min="5" max="5" width="10" style="184" customWidth="1"/>
    <col min="6" max="6" width="15.28515625" style="184" hidden="1" customWidth="1"/>
    <col min="7" max="7" width="18.7109375" style="184" hidden="1" customWidth="1"/>
    <col min="8" max="8" width="12.28515625" style="184" customWidth="1"/>
    <col min="9" max="9" width="12.42578125" style="184" customWidth="1"/>
    <col min="10" max="10" width="12.7109375" style="184" customWidth="1"/>
    <col min="11" max="11" width="10.7109375" style="184" customWidth="1"/>
    <col min="12" max="16384" width="11.42578125" style="184"/>
  </cols>
  <sheetData>
    <row r="2" spans="1:11" ht="15">
      <c r="A2" s="358" t="s">
        <v>1794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4" spans="1:11" ht="24.95" customHeight="1">
      <c r="A4" s="185" t="s">
        <v>155</v>
      </c>
      <c r="B4" s="186" t="s">
        <v>1795</v>
      </c>
      <c r="C4" s="186" t="s">
        <v>1796</v>
      </c>
      <c r="D4" s="186" t="s">
        <v>1797</v>
      </c>
      <c r="E4" s="186" t="s">
        <v>840</v>
      </c>
      <c r="F4" s="186" t="s">
        <v>1798</v>
      </c>
      <c r="G4" s="186" t="s">
        <v>1781</v>
      </c>
      <c r="H4" s="186" t="s">
        <v>1799</v>
      </c>
      <c r="I4" s="186" t="s">
        <v>1800</v>
      </c>
      <c r="J4" s="186" t="s">
        <v>1801</v>
      </c>
      <c r="K4" s="187" t="s">
        <v>1802</v>
      </c>
    </row>
    <row r="5" spans="1:11" ht="24.95" customHeight="1">
      <c r="A5" s="188">
        <v>222</v>
      </c>
      <c r="B5" s="189" t="s">
        <v>1803</v>
      </c>
      <c r="C5" s="189" t="s">
        <v>1803</v>
      </c>
      <c r="D5" s="190">
        <v>0</v>
      </c>
      <c r="E5" s="191" t="s">
        <v>756</v>
      </c>
      <c r="F5" s="191" t="s">
        <v>756</v>
      </c>
      <c r="G5" s="192" t="s">
        <v>1804</v>
      </c>
      <c r="H5" s="193">
        <v>979.91</v>
      </c>
      <c r="I5" s="194" t="s">
        <v>1805</v>
      </c>
      <c r="J5" s="195">
        <v>2008</v>
      </c>
      <c r="K5" s="195">
        <f>+J5-H5</f>
        <v>1028.0899999999999</v>
      </c>
    </row>
    <row r="6" spans="1:11" ht="24.95" customHeight="1">
      <c r="A6" s="188">
        <v>326</v>
      </c>
      <c r="B6" s="189" t="s">
        <v>1803</v>
      </c>
      <c r="C6" s="189" t="s">
        <v>1803</v>
      </c>
      <c r="D6" s="190">
        <v>0</v>
      </c>
      <c r="E6" s="191" t="s">
        <v>756</v>
      </c>
      <c r="F6" s="191" t="s">
        <v>756</v>
      </c>
      <c r="G6" s="192" t="s">
        <v>1806</v>
      </c>
      <c r="H6" s="193">
        <v>979.91</v>
      </c>
      <c r="I6" s="194" t="s">
        <v>1805</v>
      </c>
      <c r="J6" s="195">
        <v>2008</v>
      </c>
      <c r="K6" s="195">
        <f t="shared" ref="K6:K21" si="0">+J6-H6</f>
        <v>1028.0899999999999</v>
      </c>
    </row>
    <row r="7" spans="1:11" ht="24.95" customHeight="1">
      <c r="A7" s="188">
        <v>327</v>
      </c>
      <c r="B7" s="189" t="s">
        <v>1803</v>
      </c>
      <c r="C7" s="189" t="s">
        <v>1803</v>
      </c>
      <c r="D7" s="190">
        <v>0</v>
      </c>
      <c r="E7" s="191" t="s">
        <v>756</v>
      </c>
      <c r="F7" s="191" t="s">
        <v>756</v>
      </c>
      <c r="G7" s="192" t="s">
        <v>1807</v>
      </c>
      <c r="H7" s="193">
        <v>979.91</v>
      </c>
      <c r="I7" s="194" t="s">
        <v>1805</v>
      </c>
      <c r="J7" s="195">
        <v>2008</v>
      </c>
      <c r="K7" s="195">
        <f t="shared" si="0"/>
        <v>1028.0899999999999</v>
      </c>
    </row>
    <row r="8" spans="1:11" ht="24.95" customHeight="1">
      <c r="A8" s="188">
        <v>328</v>
      </c>
      <c r="B8" s="189" t="s">
        <v>1803</v>
      </c>
      <c r="C8" s="189" t="s">
        <v>1803</v>
      </c>
      <c r="D8" s="190">
        <v>0</v>
      </c>
      <c r="E8" s="191" t="s">
        <v>756</v>
      </c>
      <c r="F8" s="191" t="s">
        <v>756</v>
      </c>
      <c r="G8" s="192" t="s">
        <v>1808</v>
      </c>
      <c r="H8" s="193">
        <v>979.91</v>
      </c>
      <c r="I8" s="194" t="s">
        <v>1805</v>
      </c>
      <c r="J8" s="195">
        <v>2008</v>
      </c>
      <c r="K8" s="195">
        <f t="shared" si="0"/>
        <v>1028.0899999999999</v>
      </c>
    </row>
    <row r="9" spans="1:11" ht="24.95" customHeight="1">
      <c r="A9" s="188">
        <v>330</v>
      </c>
      <c r="B9" s="189" t="s">
        <v>1803</v>
      </c>
      <c r="C9" s="189" t="s">
        <v>1803</v>
      </c>
      <c r="D9" s="190">
        <v>0</v>
      </c>
      <c r="E9" s="191" t="s">
        <v>756</v>
      </c>
      <c r="F9" s="191" t="s">
        <v>756</v>
      </c>
      <c r="G9" s="192" t="s">
        <v>1809</v>
      </c>
      <c r="H9" s="193">
        <v>979.91</v>
      </c>
      <c r="I9" s="194" t="s">
        <v>1805</v>
      </c>
      <c r="J9" s="195">
        <v>2008</v>
      </c>
      <c r="K9" s="195">
        <f t="shared" si="0"/>
        <v>1028.0899999999999</v>
      </c>
    </row>
    <row r="10" spans="1:11" ht="24.95" customHeight="1">
      <c r="A10" s="188">
        <v>331</v>
      </c>
      <c r="B10" s="189" t="s">
        <v>1803</v>
      </c>
      <c r="C10" s="189" t="s">
        <v>1803</v>
      </c>
      <c r="D10" s="190">
        <v>0</v>
      </c>
      <c r="E10" s="191" t="s">
        <v>756</v>
      </c>
      <c r="F10" s="191" t="s">
        <v>756</v>
      </c>
      <c r="G10" s="192" t="s">
        <v>1810</v>
      </c>
      <c r="H10" s="193">
        <v>979.91</v>
      </c>
      <c r="I10" s="194" t="s">
        <v>1805</v>
      </c>
      <c r="J10" s="195">
        <v>2008</v>
      </c>
      <c r="K10" s="195">
        <f t="shared" si="0"/>
        <v>1028.0899999999999</v>
      </c>
    </row>
    <row r="11" spans="1:11" ht="24.95" customHeight="1">
      <c r="A11" s="188">
        <v>170</v>
      </c>
      <c r="B11" s="189" t="s">
        <v>564</v>
      </c>
      <c r="C11" s="189" t="s">
        <v>1811</v>
      </c>
      <c r="D11" s="196">
        <v>0</v>
      </c>
      <c r="E11" s="197" t="s">
        <v>756</v>
      </c>
      <c r="F11" s="197" t="s">
        <v>756</v>
      </c>
      <c r="G11" s="192" t="s">
        <v>1812</v>
      </c>
      <c r="H11" s="193">
        <v>979.91</v>
      </c>
      <c r="I11" s="194" t="s">
        <v>1805</v>
      </c>
      <c r="J11" s="195">
        <v>2008</v>
      </c>
      <c r="K11" s="195">
        <f t="shared" si="0"/>
        <v>1028.0899999999999</v>
      </c>
    </row>
    <row r="12" spans="1:11" ht="24.95" customHeight="1">
      <c r="A12" s="188">
        <v>223</v>
      </c>
      <c r="B12" s="189" t="s">
        <v>564</v>
      </c>
      <c r="C12" s="189" t="s">
        <v>1813</v>
      </c>
      <c r="D12" s="196">
        <v>0</v>
      </c>
      <c r="E12" s="197" t="s">
        <v>756</v>
      </c>
      <c r="F12" s="197" t="s">
        <v>756</v>
      </c>
      <c r="G12" s="192" t="s">
        <v>1814</v>
      </c>
      <c r="H12" s="193">
        <v>979.91</v>
      </c>
      <c r="I12" s="194" t="s">
        <v>1805</v>
      </c>
      <c r="J12" s="195">
        <v>2008</v>
      </c>
      <c r="K12" s="195">
        <f t="shared" si="0"/>
        <v>1028.0899999999999</v>
      </c>
    </row>
    <row r="13" spans="1:11" ht="24.95" customHeight="1">
      <c r="A13" s="188">
        <v>224</v>
      </c>
      <c r="B13" s="189" t="s">
        <v>564</v>
      </c>
      <c r="C13" s="189" t="s">
        <v>1813</v>
      </c>
      <c r="D13" s="196">
        <v>0</v>
      </c>
      <c r="E13" s="197" t="s">
        <v>756</v>
      </c>
      <c r="F13" s="197" t="s">
        <v>756</v>
      </c>
      <c r="G13" s="192" t="s">
        <v>1815</v>
      </c>
      <c r="H13" s="193">
        <v>979.91</v>
      </c>
      <c r="I13" s="194" t="s">
        <v>1805</v>
      </c>
      <c r="J13" s="195">
        <v>2008</v>
      </c>
      <c r="K13" s="195">
        <f t="shared" si="0"/>
        <v>1028.0899999999999</v>
      </c>
    </row>
    <row r="14" spans="1:11" ht="24.95" customHeight="1">
      <c r="A14" s="188">
        <v>225</v>
      </c>
      <c r="B14" s="189" t="s">
        <v>564</v>
      </c>
      <c r="C14" s="189" t="s">
        <v>1811</v>
      </c>
      <c r="D14" s="196" t="s">
        <v>1816</v>
      </c>
      <c r="E14" s="197" t="s">
        <v>650</v>
      </c>
      <c r="F14" s="197" t="s">
        <v>650</v>
      </c>
      <c r="G14" s="192" t="s">
        <v>364</v>
      </c>
      <c r="H14" s="193">
        <v>380.1</v>
      </c>
      <c r="I14" s="194" t="s">
        <v>1817</v>
      </c>
      <c r="J14" s="195">
        <v>502</v>
      </c>
      <c r="K14" s="195">
        <f t="shared" si="0"/>
        <v>121.9</v>
      </c>
    </row>
    <row r="15" spans="1:11" ht="24.95" customHeight="1">
      <c r="A15" s="188">
        <v>329</v>
      </c>
      <c r="B15" s="189" t="s">
        <v>1818</v>
      </c>
      <c r="C15" s="189" t="s">
        <v>1819</v>
      </c>
      <c r="D15" s="196">
        <v>0</v>
      </c>
      <c r="E15" s="197" t="s">
        <v>756</v>
      </c>
      <c r="F15" s="197" t="s">
        <v>756</v>
      </c>
      <c r="G15" s="192" t="s">
        <v>1820</v>
      </c>
      <c r="H15" s="193">
        <v>979.91</v>
      </c>
      <c r="I15" s="194" t="s">
        <v>1805</v>
      </c>
      <c r="J15" s="195">
        <v>2008</v>
      </c>
      <c r="K15" s="195">
        <f t="shared" si="0"/>
        <v>1028.0899999999999</v>
      </c>
    </row>
    <row r="16" spans="1:11" ht="24.95" customHeight="1">
      <c r="A16" s="188">
        <v>361</v>
      </c>
      <c r="B16" s="189" t="s">
        <v>588</v>
      </c>
      <c r="C16" s="189" t="s">
        <v>1821</v>
      </c>
      <c r="D16" s="196" t="s">
        <v>1816</v>
      </c>
      <c r="E16" s="197" t="s">
        <v>756</v>
      </c>
      <c r="F16" s="197" t="s">
        <v>756</v>
      </c>
      <c r="G16" s="192" t="s">
        <v>364</v>
      </c>
      <c r="H16" s="193">
        <v>979.91</v>
      </c>
      <c r="I16" s="194" t="s">
        <v>1805</v>
      </c>
      <c r="J16" s="195">
        <v>2008</v>
      </c>
      <c r="K16" s="195">
        <f t="shared" si="0"/>
        <v>1028.0899999999999</v>
      </c>
    </row>
    <row r="17" spans="1:11" ht="24.95" customHeight="1">
      <c r="A17" s="188">
        <v>362</v>
      </c>
      <c r="B17" s="189" t="s">
        <v>588</v>
      </c>
      <c r="C17" s="189" t="s">
        <v>1821</v>
      </c>
      <c r="D17" s="196">
        <v>0</v>
      </c>
      <c r="E17" s="197" t="s">
        <v>756</v>
      </c>
      <c r="F17" s="197" t="s">
        <v>756</v>
      </c>
      <c r="G17" s="192" t="s">
        <v>1822</v>
      </c>
      <c r="H17" s="193">
        <v>979.91</v>
      </c>
      <c r="I17" s="194" t="s">
        <v>1805</v>
      </c>
      <c r="J17" s="195">
        <v>2008</v>
      </c>
      <c r="K17" s="195">
        <f t="shared" si="0"/>
        <v>1028.0899999999999</v>
      </c>
    </row>
    <row r="18" spans="1:11" ht="24.95" customHeight="1">
      <c r="A18" s="188">
        <v>604</v>
      </c>
      <c r="B18" s="189" t="s">
        <v>1823</v>
      </c>
      <c r="C18" s="189" t="s">
        <v>1824</v>
      </c>
      <c r="D18" s="196">
        <v>0</v>
      </c>
      <c r="E18" s="197" t="s">
        <v>756</v>
      </c>
      <c r="F18" s="197" t="s">
        <v>756</v>
      </c>
      <c r="G18" s="192" t="s">
        <v>1825</v>
      </c>
      <c r="H18" s="193">
        <v>979.91</v>
      </c>
      <c r="I18" s="194" t="s">
        <v>1805</v>
      </c>
      <c r="J18" s="195">
        <v>2008</v>
      </c>
      <c r="K18" s="195">
        <f t="shared" si="0"/>
        <v>1028.0899999999999</v>
      </c>
    </row>
    <row r="19" spans="1:11" ht="24.95" customHeight="1">
      <c r="A19" s="188">
        <v>605</v>
      </c>
      <c r="B19" s="189" t="s">
        <v>1823</v>
      </c>
      <c r="C19" s="189" t="s">
        <v>1824</v>
      </c>
      <c r="D19" s="196" t="s">
        <v>1816</v>
      </c>
      <c r="E19" s="197" t="s">
        <v>649</v>
      </c>
      <c r="F19" s="197" t="s">
        <v>649</v>
      </c>
      <c r="G19" s="192" t="s">
        <v>364</v>
      </c>
      <c r="H19" s="193">
        <v>640.76</v>
      </c>
      <c r="I19" s="194" t="s">
        <v>1826</v>
      </c>
      <c r="J19" s="195">
        <v>1004</v>
      </c>
      <c r="K19" s="195">
        <f t="shared" si="0"/>
        <v>363.24</v>
      </c>
    </row>
    <row r="20" spans="1:11" ht="24.95" customHeight="1">
      <c r="A20" s="188">
        <v>864</v>
      </c>
      <c r="B20" s="189" t="s">
        <v>571</v>
      </c>
      <c r="C20" s="189" t="s">
        <v>1827</v>
      </c>
      <c r="D20" s="196">
        <v>0</v>
      </c>
      <c r="E20" s="197" t="s">
        <v>649</v>
      </c>
      <c r="F20" s="197" t="s">
        <v>649</v>
      </c>
      <c r="G20" s="192" t="s">
        <v>1828</v>
      </c>
      <c r="H20" s="193">
        <v>640.76</v>
      </c>
      <c r="I20" s="194" t="s">
        <v>1826</v>
      </c>
      <c r="J20" s="195">
        <v>1004</v>
      </c>
      <c r="K20" s="195">
        <f t="shared" si="0"/>
        <v>363.24</v>
      </c>
    </row>
    <row r="21" spans="1:11" ht="24.95" customHeight="1">
      <c r="A21" s="188">
        <v>189</v>
      </c>
      <c r="B21" s="189" t="s">
        <v>1829</v>
      </c>
      <c r="C21" s="189" t="s">
        <v>1830</v>
      </c>
      <c r="D21" s="196" t="s">
        <v>1816</v>
      </c>
      <c r="E21" s="197" t="s">
        <v>649</v>
      </c>
      <c r="F21" s="197" t="s">
        <v>649</v>
      </c>
      <c r="G21" s="192" t="s">
        <v>364</v>
      </c>
      <c r="H21" s="193">
        <v>640.76</v>
      </c>
      <c r="I21" s="194" t="s">
        <v>1826</v>
      </c>
      <c r="J21" s="195">
        <v>1004</v>
      </c>
      <c r="K21" s="195">
        <f t="shared" si="0"/>
        <v>363.24</v>
      </c>
    </row>
    <row r="22" spans="1:11" ht="24.95" customHeight="1">
      <c r="A22" s="198" t="s">
        <v>1831</v>
      </c>
      <c r="B22" s="194"/>
      <c r="C22" s="194"/>
      <c r="D22" s="199">
        <v>17</v>
      </c>
      <c r="E22" s="194"/>
      <c r="F22" s="194"/>
      <c r="G22" s="194"/>
      <c r="H22" s="200">
        <f>SUM(H5:H21)</f>
        <v>15041.21</v>
      </c>
      <c r="I22" s="194"/>
      <c r="J22" s="201">
        <f>SUM(J5:J21)</f>
        <v>29618</v>
      </c>
      <c r="K22" s="201">
        <f>SUM(K5:K21)</f>
        <v>14576.79</v>
      </c>
    </row>
    <row r="23" spans="1:11" ht="24.9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</row>
    <row r="24" spans="1:11" ht="24.95" customHeight="1">
      <c r="A24" s="202" t="s">
        <v>1832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</row>
    <row r="25" spans="1:11" ht="24.95" customHeight="1">
      <c r="A25" s="202" t="s">
        <v>1833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</row>
    <row r="26" spans="1:11" ht="24.95" customHeight="1">
      <c r="A26" s="202"/>
      <c r="B26" s="202"/>
      <c r="C26" s="202"/>
      <c r="D26" s="202"/>
      <c r="E26" s="200" t="s">
        <v>1834</v>
      </c>
      <c r="F26" s="200"/>
      <c r="G26" s="200"/>
      <c r="H26" s="200"/>
      <c r="I26" s="200">
        <f>+K22</f>
        <v>14576.79</v>
      </c>
      <c r="J26" s="202"/>
      <c r="K26" s="202"/>
    </row>
    <row r="27" spans="1:11" ht="24.95" customHeight="1">
      <c r="A27" s="202"/>
      <c r="B27" s="202"/>
      <c r="C27" s="202"/>
      <c r="D27" s="202"/>
      <c r="E27" s="200" t="s">
        <v>1835</v>
      </c>
      <c r="F27" s="200"/>
      <c r="G27" s="200"/>
      <c r="H27" s="200"/>
      <c r="I27" s="200">
        <f>+I26*12</f>
        <v>174921.48</v>
      </c>
      <c r="J27" s="202"/>
      <c r="K27" s="202"/>
    </row>
    <row r="28" spans="1:11" ht="24.95" customHeight="1">
      <c r="A28" s="202"/>
      <c r="B28" s="202"/>
      <c r="C28" s="202"/>
      <c r="D28" s="202"/>
      <c r="E28" s="200" t="s">
        <v>1836</v>
      </c>
      <c r="F28" s="200"/>
      <c r="G28" s="200"/>
      <c r="H28" s="200"/>
      <c r="I28" s="200">
        <f>+I27*0.09</f>
        <v>15742.93</v>
      </c>
      <c r="J28" s="202"/>
      <c r="K28" s="202"/>
    </row>
    <row r="29" spans="1:11" ht="24.95" customHeight="1" thickBot="1">
      <c r="A29" s="202"/>
      <c r="B29" s="202"/>
      <c r="C29" s="202"/>
      <c r="D29" s="202"/>
      <c r="E29" s="203" t="s">
        <v>1837</v>
      </c>
      <c r="F29" s="203"/>
      <c r="G29" s="203"/>
      <c r="H29" s="203"/>
      <c r="I29" s="203">
        <f>+I27+I28</f>
        <v>190664.41</v>
      </c>
      <c r="J29" s="202"/>
      <c r="K29" s="202"/>
    </row>
  </sheetData>
  <mergeCells count="1">
    <mergeCell ref="A2:K2"/>
  </mergeCells>
  <pageMargins left="0.35433070866141736" right="0.27559055118110237" top="0.64" bottom="0.74803149606299213" header="0.31496062992125984" footer="0.31496062992125984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17"/>
  <sheetViews>
    <sheetView workbookViewId="0">
      <selection activeCell="U44" sqref="U44"/>
    </sheetView>
  </sheetViews>
  <sheetFormatPr baseColWidth="10" defaultRowHeight="11.25"/>
  <cols>
    <col min="1" max="1" width="14.5703125" style="116" bestFit="1" customWidth="1"/>
    <col min="2" max="2" width="8" style="120" customWidth="1"/>
    <col min="3" max="9" width="11.42578125" style="116"/>
    <col min="10" max="10" width="9" style="116" bestFit="1" customWidth="1"/>
    <col min="11" max="11" width="7.140625" style="116" bestFit="1" customWidth="1"/>
    <col min="12" max="12" width="11.42578125" style="116"/>
    <col min="13" max="16" width="12.85546875" style="116" customWidth="1"/>
    <col min="17" max="17" width="12.5703125" style="116" customWidth="1"/>
    <col min="18" max="18" width="12.28515625" style="116" customWidth="1"/>
    <col min="19" max="19" width="13.140625" style="116" customWidth="1"/>
    <col min="20" max="20" width="16.28515625" style="116" customWidth="1"/>
    <col min="21" max="25" width="11.42578125" style="116"/>
    <col min="26" max="26" width="27.7109375" style="116" bestFit="1" customWidth="1"/>
    <col min="27" max="27" width="11.42578125" style="116"/>
    <col min="28" max="28" width="27.7109375" style="116" bestFit="1" customWidth="1"/>
    <col min="29" max="29" width="11.42578125" style="116"/>
    <col min="30" max="30" width="19.5703125" style="116" customWidth="1"/>
    <col min="31" max="16384" width="11.42578125" style="116"/>
  </cols>
  <sheetData>
    <row r="1" spans="1:30">
      <c r="A1" s="359" t="s">
        <v>691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AA1" s="117">
        <v>1</v>
      </c>
      <c r="AB1" s="116" t="s">
        <v>299</v>
      </c>
      <c r="AC1" s="118">
        <v>400</v>
      </c>
      <c r="AD1" s="116">
        <v>1537.93</v>
      </c>
    </row>
    <row r="2" spans="1:30">
      <c r="A2" s="119" t="s">
        <v>692</v>
      </c>
      <c r="B2" s="119" t="s">
        <v>693</v>
      </c>
      <c r="C2" s="119" t="s">
        <v>694</v>
      </c>
      <c r="D2" s="119" t="s">
        <v>695</v>
      </c>
      <c r="E2" s="119" t="s">
        <v>696</v>
      </c>
      <c r="F2" s="119" t="s">
        <v>697</v>
      </c>
      <c r="G2" s="119" t="s">
        <v>698</v>
      </c>
      <c r="H2" s="119" t="s">
        <v>699</v>
      </c>
      <c r="I2" s="119" t="s">
        <v>700</v>
      </c>
      <c r="J2" s="119" t="s">
        <v>701</v>
      </c>
      <c r="K2" s="119" t="s">
        <v>511</v>
      </c>
      <c r="L2" s="119" t="s">
        <v>514</v>
      </c>
      <c r="M2" s="119" t="s">
        <v>702</v>
      </c>
      <c r="N2" s="119" t="s">
        <v>703</v>
      </c>
      <c r="O2" s="119" t="s">
        <v>704</v>
      </c>
      <c r="P2" s="119" t="s">
        <v>705</v>
      </c>
      <c r="Q2" s="119" t="s">
        <v>706</v>
      </c>
      <c r="R2" s="119" t="s">
        <v>707</v>
      </c>
      <c r="S2" s="119" t="s">
        <v>708</v>
      </c>
      <c r="T2" s="119" t="s">
        <v>709</v>
      </c>
      <c r="U2" s="119" t="s">
        <v>710</v>
      </c>
      <c r="AA2" s="117">
        <v>2</v>
      </c>
      <c r="AB2" s="116" t="s">
        <v>688</v>
      </c>
      <c r="AC2" s="118">
        <v>350</v>
      </c>
      <c r="AD2" s="116">
        <v>1312.93</v>
      </c>
    </row>
    <row r="3" spans="1:30">
      <c r="A3" s="116" t="s">
        <v>156</v>
      </c>
      <c r="B3" s="120">
        <v>10</v>
      </c>
      <c r="C3" s="121">
        <v>50</v>
      </c>
      <c r="D3" s="121">
        <v>48.24</v>
      </c>
      <c r="E3" s="121">
        <v>0</v>
      </c>
      <c r="F3" s="121">
        <v>0</v>
      </c>
      <c r="G3" s="121">
        <v>924.69</v>
      </c>
      <c r="H3" s="121">
        <v>0</v>
      </c>
      <c r="I3" s="121">
        <v>0</v>
      </c>
      <c r="J3" s="121">
        <v>5</v>
      </c>
      <c r="K3" s="121">
        <f>SUM(C3:J3)</f>
        <v>1027.93</v>
      </c>
      <c r="L3" s="121">
        <v>112.65</v>
      </c>
      <c r="M3" s="121">
        <v>100</v>
      </c>
      <c r="N3" s="121">
        <v>0</v>
      </c>
      <c r="O3" s="121">
        <v>0</v>
      </c>
      <c r="P3" s="121">
        <v>174.5</v>
      </c>
      <c r="Q3" s="121">
        <v>202.42</v>
      </c>
      <c r="R3" s="121">
        <v>234.81</v>
      </c>
      <c r="S3" s="121">
        <v>120</v>
      </c>
      <c r="T3" s="121">
        <v>250</v>
      </c>
      <c r="U3" s="121">
        <f t="shared" ref="U3:U34" si="0">SUM(K3:S3)</f>
        <v>1972.31</v>
      </c>
      <c r="W3" s="121"/>
      <c r="AA3" s="117">
        <v>3</v>
      </c>
      <c r="AB3" s="116" t="s">
        <v>158</v>
      </c>
      <c r="AC3" s="118">
        <v>300</v>
      </c>
      <c r="AD3" s="116">
        <v>1134.93</v>
      </c>
    </row>
    <row r="4" spans="1:30">
      <c r="A4" s="116" t="s">
        <v>157</v>
      </c>
      <c r="B4" s="120">
        <v>11</v>
      </c>
      <c r="C4" s="121">
        <v>50</v>
      </c>
      <c r="D4" s="121">
        <v>39.299999999999997</v>
      </c>
      <c r="E4" s="121">
        <v>0</v>
      </c>
      <c r="F4" s="121">
        <v>0</v>
      </c>
      <c r="G4" s="121">
        <v>684.63</v>
      </c>
      <c r="H4" s="121">
        <v>0</v>
      </c>
      <c r="I4" s="121">
        <v>0</v>
      </c>
      <c r="J4" s="121">
        <v>5</v>
      </c>
      <c r="K4" s="121">
        <f t="shared" ref="K4:K67" si="1">SUM(C4:J4)</f>
        <v>778.93</v>
      </c>
      <c r="L4" s="121">
        <v>95.75</v>
      </c>
      <c r="M4" s="121">
        <v>100</v>
      </c>
      <c r="N4" s="121">
        <v>0</v>
      </c>
      <c r="O4" s="121">
        <v>0</v>
      </c>
      <c r="P4" s="121">
        <v>131.96</v>
      </c>
      <c r="Q4" s="121">
        <v>153.07</v>
      </c>
      <c r="R4" s="121">
        <v>177.57</v>
      </c>
      <c r="S4" s="121">
        <v>120</v>
      </c>
      <c r="T4" s="121">
        <v>250</v>
      </c>
      <c r="U4" s="121">
        <f t="shared" si="0"/>
        <v>1557.28</v>
      </c>
      <c r="W4" s="121">
        <f>+U3-U4</f>
        <v>415.03</v>
      </c>
      <c r="X4" s="121">
        <f>+W4+50</f>
        <v>465.03</v>
      </c>
      <c r="Y4" s="121">
        <f>+X4+30</f>
        <v>495.03</v>
      </c>
      <c r="AA4" s="117">
        <v>4</v>
      </c>
      <c r="AB4" s="116" t="s">
        <v>74</v>
      </c>
      <c r="AC4" s="118">
        <v>300</v>
      </c>
      <c r="AD4" s="116">
        <v>1134.93</v>
      </c>
    </row>
    <row r="5" spans="1:30">
      <c r="A5" s="116" t="s">
        <v>645</v>
      </c>
      <c r="B5" s="120">
        <v>12</v>
      </c>
      <c r="C5" s="121">
        <v>25</v>
      </c>
      <c r="D5" s="121">
        <v>20.16</v>
      </c>
      <c r="E5" s="121">
        <v>0</v>
      </c>
      <c r="F5" s="121">
        <v>0</v>
      </c>
      <c r="G5" s="121">
        <v>481.8</v>
      </c>
      <c r="H5" s="121">
        <v>0</v>
      </c>
      <c r="I5" s="121">
        <v>0</v>
      </c>
      <c r="J5" s="121">
        <v>0</v>
      </c>
      <c r="K5" s="121">
        <f t="shared" si="1"/>
        <v>526.96</v>
      </c>
      <c r="L5" s="121">
        <v>56.33</v>
      </c>
      <c r="M5" s="121">
        <v>100</v>
      </c>
      <c r="N5" s="121">
        <v>0</v>
      </c>
      <c r="O5" s="121">
        <v>0</v>
      </c>
      <c r="P5" s="121">
        <v>89.33</v>
      </c>
      <c r="Q5" s="121">
        <v>103.63</v>
      </c>
      <c r="R5" s="121">
        <v>120.21</v>
      </c>
      <c r="S5" s="121">
        <v>50</v>
      </c>
      <c r="T5" s="121">
        <v>140</v>
      </c>
      <c r="U5" s="121">
        <f t="shared" si="0"/>
        <v>1046.46</v>
      </c>
      <c r="AA5" s="117">
        <v>5</v>
      </c>
      <c r="AB5" s="116" t="s">
        <v>76</v>
      </c>
      <c r="AC5" s="118">
        <v>270</v>
      </c>
      <c r="AD5" s="116">
        <v>1069.93</v>
      </c>
    </row>
    <row r="6" spans="1:30">
      <c r="A6" s="116" t="s">
        <v>711</v>
      </c>
      <c r="B6" s="120">
        <v>13</v>
      </c>
      <c r="C6" s="121">
        <v>23.75</v>
      </c>
      <c r="D6" s="121">
        <v>19.149999999999999</v>
      </c>
      <c r="E6" s="121">
        <v>0</v>
      </c>
      <c r="F6" s="121">
        <v>0</v>
      </c>
      <c r="G6" s="121">
        <v>457.71</v>
      </c>
      <c r="H6" s="121">
        <v>0</v>
      </c>
      <c r="I6" s="121">
        <v>0</v>
      </c>
      <c r="J6" s="121">
        <v>0</v>
      </c>
      <c r="K6" s="121">
        <f t="shared" si="1"/>
        <v>500.61</v>
      </c>
      <c r="L6" s="121">
        <v>53.51</v>
      </c>
      <c r="M6" s="121">
        <v>100</v>
      </c>
      <c r="N6" s="121">
        <v>0</v>
      </c>
      <c r="O6" s="121">
        <v>0</v>
      </c>
      <c r="P6" s="121">
        <v>84.87</v>
      </c>
      <c r="Q6" s="121">
        <v>98.44</v>
      </c>
      <c r="R6" s="121">
        <v>114.2</v>
      </c>
      <c r="S6" s="121">
        <v>50</v>
      </c>
      <c r="T6" s="121">
        <f>+T5-7</f>
        <v>133</v>
      </c>
      <c r="U6" s="121">
        <f t="shared" si="0"/>
        <v>1001.63</v>
      </c>
      <c r="AA6" s="117">
        <v>6</v>
      </c>
      <c r="AB6" s="116" t="s">
        <v>689</v>
      </c>
      <c r="AC6" s="118">
        <v>250</v>
      </c>
      <c r="AD6" s="116">
        <v>1069.93</v>
      </c>
    </row>
    <row r="7" spans="1:30">
      <c r="A7" s="116" t="s">
        <v>712</v>
      </c>
      <c r="B7" s="120">
        <v>14</v>
      </c>
      <c r="C7" s="121">
        <v>22.5</v>
      </c>
      <c r="D7" s="121">
        <v>18.14</v>
      </c>
      <c r="E7" s="121">
        <v>0</v>
      </c>
      <c r="F7" s="121">
        <v>0</v>
      </c>
      <c r="G7" s="121">
        <v>433.62</v>
      </c>
      <c r="H7" s="121">
        <v>0</v>
      </c>
      <c r="I7" s="121">
        <v>0</v>
      </c>
      <c r="J7" s="121">
        <v>0</v>
      </c>
      <c r="K7" s="121">
        <f t="shared" si="1"/>
        <v>474.26</v>
      </c>
      <c r="L7" s="121">
        <v>50.69</v>
      </c>
      <c r="M7" s="121">
        <v>100</v>
      </c>
      <c r="N7" s="121">
        <v>0</v>
      </c>
      <c r="O7" s="121">
        <v>0</v>
      </c>
      <c r="P7" s="121">
        <v>80.400000000000006</v>
      </c>
      <c r="Q7" s="121">
        <v>93.26</v>
      </c>
      <c r="R7" s="121">
        <v>108.18</v>
      </c>
      <c r="S7" s="121">
        <v>50</v>
      </c>
      <c r="T7" s="121">
        <f t="shared" ref="T7:T22" si="2">+T6-7</f>
        <v>126</v>
      </c>
      <c r="U7" s="121">
        <f t="shared" si="0"/>
        <v>956.79</v>
      </c>
      <c r="AA7" s="117">
        <v>7</v>
      </c>
      <c r="AB7" s="116" t="s">
        <v>77</v>
      </c>
      <c r="AC7" s="118">
        <v>250</v>
      </c>
      <c r="AD7" s="116">
        <v>1069.93</v>
      </c>
    </row>
    <row r="8" spans="1:30">
      <c r="A8" s="116" t="s">
        <v>713</v>
      </c>
      <c r="B8" s="120">
        <v>15</v>
      </c>
      <c r="C8" s="121">
        <v>21.25</v>
      </c>
      <c r="D8" s="121">
        <v>17.13</v>
      </c>
      <c r="E8" s="121">
        <v>0</v>
      </c>
      <c r="F8" s="121">
        <v>0</v>
      </c>
      <c r="G8" s="121">
        <v>409.53</v>
      </c>
      <c r="H8" s="121">
        <v>0</v>
      </c>
      <c r="I8" s="121">
        <v>0</v>
      </c>
      <c r="J8" s="121">
        <v>0</v>
      </c>
      <c r="K8" s="121">
        <f t="shared" si="1"/>
        <v>447.91</v>
      </c>
      <c r="L8" s="121">
        <v>47.88</v>
      </c>
      <c r="M8" s="121">
        <v>100</v>
      </c>
      <c r="N8" s="121">
        <v>0</v>
      </c>
      <c r="O8" s="121">
        <v>0</v>
      </c>
      <c r="P8" s="121">
        <v>75.930000000000007</v>
      </c>
      <c r="Q8" s="121">
        <v>88.08</v>
      </c>
      <c r="R8" s="121">
        <v>102.17</v>
      </c>
      <c r="S8" s="121">
        <v>50</v>
      </c>
      <c r="T8" s="121">
        <f t="shared" si="2"/>
        <v>119</v>
      </c>
      <c r="U8" s="121">
        <f t="shared" si="0"/>
        <v>911.97</v>
      </c>
      <c r="AA8" s="117">
        <v>8</v>
      </c>
      <c r="AB8" s="116" t="s">
        <v>690</v>
      </c>
      <c r="AC8" s="118">
        <v>300</v>
      </c>
      <c r="AD8" s="116">
        <v>1134.93</v>
      </c>
    </row>
    <row r="9" spans="1:30" ht="15.75">
      <c r="A9" s="116" t="s">
        <v>714</v>
      </c>
      <c r="B9" s="120">
        <v>16</v>
      </c>
      <c r="C9" s="121">
        <v>20</v>
      </c>
      <c r="D9" s="121">
        <v>16.13</v>
      </c>
      <c r="E9" s="121">
        <v>0</v>
      </c>
      <c r="F9" s="121">
        <v>0</v>
      </c>
      <c r="G9" s="121">
        <v>385.44</v>
      </c>
      <c r="H9" s="121">
        <v>0</v>
      </c>
      <c r="I9" s="121">
        <v>0</v>
      </c>
      <c r="J9" s="121">
        <v>0</v>
      </c>
      <c r="K9" s="121">
        <f t="shared" si="1"/>
        <v>421.57</v>
      </c>
      <c r="L9" s="121">
        <v>45.06</v>
      </c>
      <c r="M9" s="121">
        <v>100</v>
      </c>
      <c r="N9" s="121">
        <v>0</v>
      </c>
      <c r="O9" s="121">
        <v>0</v>
      </c>
      <c r="P9" s="121">
        <v>71.47</v>
      </c>
      <c r="Q9" s="121">
        <v>82.9</v>
      </c>
      <c r="R9" s="121">
        <v>96.16</v>
      </c>
      <c r="S9" s="121">
        <v>50</v>
      </c>
      <c r="T9" s="121">
        <f t="shared" si="2"/>
        <v>112</v>
      </c>
      <c r="U9" s="121">
        <f t="shared" si="0"/>
        <v>867.16</v>
      </c>
      <c r="AA9" s="122"/>
      <c r="AB9" s="123"/>
      <c r="AC9" s="124"/>
    </row>
    <row r="10" spans="1:30" ht="15.75">
      <c r="A10" s="116" t="s">
        <v>715</v>
      </c>
      <c r="B10" s="120">
        <v>17</v>
      </c>
      <c r="C10" s="121">
        <v>18.75</v>
      </c>
      <c r="D10" s="121">
        <v>15.12</v>
      </c>
      <c r="E10" s="121">
        <v>0</v>
      </c>
      <c r="F10" s="121">
        <v>0</v>
      </c>
      <c r="G10" s="121">
        <v>361.35</v>
      </c>
      <c r="H10" s="121">
        <v>0</v>
      </c>
      <c r="I10" s="121">
        <v>0</v>
      </c>
      <c r="J10" s="121">
        <v>0</v>
      </c>
      <c r="K10" s="121">
        <f t="shared" si="1"/>
        <v>395.22</v>
      </c>
      <c r="L10" s="121">
        <v>42.24</v>
      </c>
      <c r="M10" s="121">
        <v>100</v>
      </c>
      <c r="N10" s="121">
        <v>0</v>
      </c>
      <c r="O10" s="121">
        <v>0</v>
      </c>
      <c r="P10" s="121">
        <v>67</v>
      </c>
      <c r="Q10" s="121">
        <v>77.72</v>
      </c>
      <c r="R10" s="121">
        <v>90.15</v>
      </c>
      <c r="S10" s="121">
        <v>50</v>
      </c>
      <c r="T10" s="121">
        <f t="shared" si="2"/>
        <v>105</v>
      </c>
      <c r="U10" s="121">
        <f t="shared" si="0"/>
        <v>822.33</v>
      </c>
      <c r="Z10" s="118"/>
      <c r="AA10" s="122"/>
      <c r="AB10" s="123"/>
      <c r="AC10" s="124"/>
    </row>
    <row r="11" spans="1:30" ht="15.75">
      <c r="A11" s="116" t="s">
        <v>716</v>
      </c>
      <c r="B11" s="120">
        <v>18</v>
      </c>
      <c r="C11" s="121">
        <v>17.5</v>
      </c>
      <c r="D11" s="121">
        <v>14.11</v>
      </c>
      <c r="E11" s="121">
        <v>0</v>
      </c>
      <c r="F11" s="121">
        <v>0</v>
      </c>
      <c r="G11" s="121">
        <v>337.26</v>
      </c>
      <c r="H11" s="121">
        <v>0</v>
      </c>
      <c r="I11" s="121">
        <v>0</v>
      </c>
      <c r="J11" s="121">
        <v>0</v>
      </c>
      <c r="K11" s="121">
        <f t="shared" si="1"/>
        <v>368.87</v>
      </c>
      <c r="L11" s="121">
        <v>39.43</v>
      </c>
      <c r="M11" s="121">
        <v>100</v>
      </c>
      <c r="N11" s="121">
        <v>0</v>
      </c>
      <c r="O11" s="121">
        <v>0</v>
      </c>
      <c r="P11" s="121">
        <v>62.53</v>
      </c>
      <c r="Q11" s="121">
        <v>72.540000000000006</v>
      </c>
      <c r="R11" s="121">
        <v>84.14</v>
      </c>
      <c r="S11" s="121">
        <v>50</v>
      </c>
      <c r="T11" s="121">
        <f t="shared" si="2"/>
        <v>98</v>
      </c>
      <c r="U11" s="121">
        <f t="shared" si="0"/>
        <v>777.51</v>
      </c>
      <c r="Z11" s="118"/>
      <c r="AA11" s="122"/>
      <c r="AB11" s="123"/>
      <c r="AC11" s="124"/>
    </row>
    <row r="12" spans="1:30" ht="15.75">
      <c r="A12" s="116" t="s">
        <v>717</v>
      </c>
      <c r="B12" s="120">
        <v>19</v>
      </c>
      <c r="C12" s="121">
        <v>16.25</v>
      </c>
      <c r="D12" s="121">
        <v>13.1</v>
      </c>
      <c r="E12" s="121">
        <v>0</v>
      </c>
      <c r="F12" s="121">
        <v>0</v>
      </c>
      <c r="G12" s="121">
        <v>313.17</v>
      </c>
      <c r="H12" s="121">
        <v>0</v>
      </c>
      <c r="I12" s="121">
        <v>0</v>
      </c>
      <c r="J12" s="121">
        <v>0</v>
      </c>
      <c r="K12" s="121">
        <f t="shared" si="1"/>
        <v>342.52</v>
      </c>
      <c r="L12" s="121">
        <v>36.61</v>
      </c>
      <c r="M12" s="121">
        <v>100</v>
      </c>
      <c r="N12" s="121">
        <v>0</v>
      </c>
      <c r="O12" s="121">
        <v>0</v>
      </c>
      <c r="P12" s="121">
        <v>58.07</v>
      </c>
      <c r="Q12" s="121">
        <v>67.36</v>
      </c>
      <c r="R12" s="121">
        <v>78.13</v>
      </c>
      <c r="S12" s="121">
        <v>50</v>
      </c>
      <c r="T12" s="121">
        <f t="shared" si="2"/>
        <v>91</v>
      </c>
      <c r="U12" s="121">
        <f t="shared" si="0"/>
        <v>732.69</v>
      </c>
      <c r="Z12" s="118"/>
      <c r="AA12" s="122"/>
      <c r="AB12" s="123"/>
      <c r="AC12" s="124"/>
    </row>
    <row r="13" spans="1:30">
      <c r="A13" s="116" t="s">
        <v>718</v>
      </c>
      <c r="B13" s="120">
        <v>20</v>
      </c>
      <c r="C13" s="121">
        <v>15</v>
      </c>
      <c r="D13" s="121">
        <v>12.09</v>
      </c>
      <c r="E13" s="121">
        <v>0</v>
      </c>
      <c r="F13" s="121">
        <v>0</v>
      </c>
      <c r="G13" s="121">
        <v>289.08</v>
      </c>
      <c r="H13" s="121">
        <v>0</v>
      </c>
      <c r="I13" s="121">
        <v>0</v>
      </c>
      <c r="J13" s="121">
        <v>0</v>
      </c>
      <c r="K13" s="121">
        <f t="shared" si="1"/>
        <v>316.17</v>
      </c>
      <c r="L13" s="121">
        <v>33.799999999999997</v>
      </c>
      <c r="M13" s="121">
        <v>100</v>
      </c>
      <c r="N13" s="121">
        <v>0</v>
      </c>
      <c r="O13" s="121">
        <v>0</v>
      </c>
      <c r="P13" s="121">
        <v>53.6</v>
      </c>
      <c r="Q13" s="121">
        <v>62.18</v>
      </c>
      <c r="R13" s="121">
        <v>72.12</v>
      </c>
      <c r="S13" s="121">
        <v>50</v>
      </c>
      <c r="T13" s="121">
        <f t="shared" si="2"/>
        <v>84</v>
      </c>
      <c r="U13" s="121">
        <f t="shared" si="0"/>
        <v>687.87</v>
      </c>
      <c r="Z13" s="118"/>
      <c r="AA13" s="118"/>
    </row>
    <row r="14" spans="1:30">
      <c r="A14" s="116" t="s">
        <v>719</v>
      </c>
      <c r="B14" s="120">
        <v>21</v>
      </c>
      <c r="C14" s="121">
        <v>13.75</v>
      </c>
      <c r="D14" s="121">
        <v>11.09</v>
      </c>
      <c r="E14" s="121">
        <v>0</v>
      </c>
      <c r="F14" s="121">
        <v>0</v>
      </c>
      <c r="G14" s="121">
        <v>264.99</v>
      </c>
      <c r="H14" s="121">
        <v>0</v>
      </c>
      <c r="I14" s="121">
        <v>0</v>
      </c>
      <c r="J14" s="121">
        <v>0</v>
      </c>
      <c r="K14" s="121">
        <f t="shared" si="1"/>
        <v>289.83</v>
      </c>
      <c r="L14" s="121">
        <v>30.98</v>
      </c>
      <c r="M14" s="121">
        <v>100</v>
      </c>
      <c r="N14" s="121">
        <v>0</v>
      </c>
      <c r="O14" s="121">
        <v>0</v>
      </c>
      <c r="P14" s="121">
        <v>49.13</v>
      </c>
      <c r="Q14" s="121">
        <v>56.99</v>
      </c>
      <c r="R14" s="121">
        <v>66.11</v>
      </c>
      <c r="S14" s="121">
        <v>50</v>
      </c>
      <c r="T14" s="121">
        <f t="shared" si="2"/>
        <v>77</v>
      </c>
      <c r="U14" s="121">
        <f t="shared" si="0"/>
        <v>643.04</v>
      </c>
      <c r="Z14" s="118"/>
      <c r="AA14" s="118"/>
    </row>
    <row r="15" spans="1:30">
      <c r="A15" s="116" t="s">
        <v>648</v>
      </c>
      <c r="B15" s="120">
        <v>22</v>
      </c>
      <c r="C15" s="121">
        <v>12.5</v>
      </c>
      <c r="D15" s="121">
        <v>10.08</v>
      </c>
      <c r="E15" s="121">
        <v>0</v>
      </c>
      <c r="F15" s="121">
        <v>0</v>
      </c>
      <c r="G15" s="121">
        <v>240.9</v>
      </c>
      <c r="H15" s="121">
        <v>0</v>
      </c>
      <c r="I15" s="121">
        <v>0</v>
      </c>
      <c r="J15" s="121">
        <v>0</v>
      </c>
      <c r="K15" s="121">
        <f t="shared" si="1"/>
        <v>263.48</v>
      </c>
      <c r="L15" s="121">
        <v>28.16</v>
      </c>
      <c r="M15" s="121">
        <v>100</v>
      </c>
      <c r="N15" s="121">
        <v>0</v>
      </c>
      <c r="O15" s="121">
        <v>0</v>
      </c>
      <c r="P15" s="121">
        <v>44.67</v>
      </c>
      <c r="Q15" s="121">
        <v>51.81</v>
      </c>
      <c r="R15" s="121">
        <v>60.1</v>
      </c>
      <c r="S15" s="121">
        <v>50</v>
      </c>
      <c r="T15" s="121">
        <f t="shared" si="2"/>
        <v>70</v>
      </c>
      <c r="U15" s="121">
        <f t="shared" si="0"/>
        <v>598.22</v>
      </c>
      <c r="Z15" s="118"/>
      <c r="AA15" s="118"/>
    </row>
    <row r="16" spans="1:30">
      <c r="A16" s="116" t="s">
        <v>720</v>
      </c>
      <c r="B16" s="120">
        <v>23</v>
      </c>
      <c r="C16" s="121">
        <v>11.25</v>
      </c>
      <c r="D16" s="121">
        <v>9.07</v>
      </c>
      <c r="E16" s="121">
        <v>0</v>
      </c>
      <c r="F16" s="121">
        <v>0</v>
      </c>
      <c r="G16" s="121">
        <v>216.81</v>
      </c>
      <c r="H16" s="121">
        <v>0</v>
      </c>
      <c r="I16" s="121">
        <v>0</v>
      </c>
      <c r="J16" s="121">
        <v>0</v>
      </c>
      <c r="K16" s="121">
        <f t="shared" si="1"/>
        <v>237.13</v>
      </c>
      <c r="L16" s="121">
        <v>25.35</v>
      </c>
      <c r="M16" s="121">
        <v>100</v>
      </c>
      <c r="N16" s="121">
        <v>0</v>
      </c>
      <c r="O16" s="121">
        <v>0</v>
      </c>
      <c r="P16" s="121">
        <v>40.200000000000003</v>
      </c>
      <c r="Q16" s="121">
        <v>46.63</v>
      </c>
      <c r="R16" s="121">
        <v>54.09</v>
      </c>
      <c r="S16" s="121">
        <v>50</v>
      </c>
      <c r="T16" s="121">
        <f t="shared" si="2"/>
        <v>63</v>
      </c>
      <c r="U16" s="121">
        <f t="shared" si="0"/>
        <v>553.4</v>
      </c>
      <c r="Z16" s="118"/>
      <c r="AA16" s="118"/>
    </row>
    <row r="17" spans="1:27">
      <c r="A17" s="116" t="s">
        <v>601</v>
      </c>
      <c r="B17" s="120">
        <v>24</v>
      </c>
      <c r="C17" s="121">
        <v>10</v>
      </c>
      <c r="D17" s="121">
        <v>8.06</v>
      </c>
      <c r="E17" s="121">
        <v>0</v>
      </c>
      <c r="F17" s="121">
        <v>0</v>
      </c>
      <c r="G17" s="121">
        <v>192.72</v>
      </c>
      <c r="H17" s="121">
        <v>0</v>
      </c>
      <c r="I17" s="121">
        <v>0</v>
      </c>
      <c r="J17" s="121">
        <v>0</v>
      </c>
      <c r="K17" s="121">
        <f t="shared" si="1"/>
        <v>210.78</v>
      </c>
      <c r="L17" s="121">
        <v>22.53</v>
      </c>
      <c r="M17" s="121">
        <v>100</v>
      </c>
      <c r="N17" s="121">
        <v>0</v>
      </c>
      <c r="O17" s="121">
        <v>0</v>
      </c>
      <c r="P17" s="121">
        <v>39.729999999999997</v>
      </c>
      <c r="Q17" s="121">
        <v>41.45</v>
      </c>
      <c r="R17" s="121">
        <v>48.08</v>
      </c>
      <c r="S17" s="121">
        <v>50</v>
      </c>
      <c r="T17" s="121">
        <f t="shared" si="2"/>
        <v>56</v>
      </c>
      <c r="U17" s="121">
        <f t="shared" si="0"/>
        <v>512.57000000000005</v>
      </c>
      <c r="Z17" s="118"/>
      <c r="AA17" s="118"/>
    </row>
    <row r="18" spans="1:27">
      <c r="A18" s="116" t="s">
        <v>721</v>
      </c>
      <c r="B18" s="120">
        <v>25</v>
      </c>
      <c r="C18" s="121">
        <v>8.75</v>
      </c>
      <c r="D18" s="121">
        <v>7.05</v>
      </c>
      <c r="E18" s="121">
        <v>0</v>
      </c>
      <c r="F18" s="121">
        <v>0</v>
      </c>
      <c r="G18" s="121">
        <v>168.63</v>
      </c>
      <c r="H18" s="121">
        <v>0</v>
      </c>
      <c r="I18" s="121">
        <v>0</v>
      </c>
      <c r="J18" s="121">
        <v>0</v>
      </c>
      <c r="K18" s="121">
        <f t="shared" si="1"/>
        <v>184.43</v>
      </c>
      <c r="L18" s="121">
        <v>19.71</v>
      </c>
      <c r="M18" s="121">
        <v>100</v>
      </c>
      <c r="N18" s="121">
        <v>0</v>
      </c>
      <c r="O18" s="121">
        <v>0</v>
      </c>
      <c r="P18" s="121">
        <v>31.27</v>
      </c>
      <c r="Q18" s="121">
        <v>36.270000000000003</v>
      </c>
      <c r="R18" s="121">
        <v>42.07</v>
      </c>
      <c r="S18" s="121">
        <v>50</v>
      </c>
      <c r="T18" s="121">
        <f t="shared" si="2"/>
        <v>49</v>
      </c>
      <c r="U18" s="121">
        <f t="shared" si="0"/>
        <v>463.75</v>
      </c>
      <c r="Z18" s="118"/>
      <c r="AA18" s="118"/>
    </row>
    <row r="19" spans="1:27">
      <c r="A19" s="116" t="s">
        <v>722</v>
      </c>
      <c r="B19" s="120">
        <v>26</v>
      </c>
      <c r="C19" s="121">
        <v>7.5</v>
      </c>
      <c r="D19" s="121">
        <v>6.05</v>
      </c>
      <c r="E19" s="121">
        <v>0</v>
      </c>
      <c r="F19" s="121">
        <v>0</v>
      </c>
      <c r="G19" s="121">
        <v>144.54</v>
      </c>
      <c r="H19" s="121">
        <v>0</v>
      </c>
      <c r="I19" s="121">
        <v>0</v>
      </c>
      <c r="J19" s="121">
        <v>0</v>
      </c>
      <c r="K19" s="121">
        <f t="shared" si="1"/>
        <v>158.09</v>
      </c>
      <c r="L19" s="121">
        <v>16.899999999999999</v>
      </c>
      <c r="M19" s="121">
        <v>100</v>
      </c>
      <c r="N19" s="121">
        <v>0</v>
      </c>
      <c r="O19" s="121">
        <v>0</v>
      </c>
      <c r="P19" s="121">
        <v>26.8</v>
      </c>
      <c r="Q19" s="121">
        <v>31.09</v>
      </c>
      <c r="R19" s="121">
        <v>36.06</v>
      </c>
      <c r="S19" s="121">
        <v>50</v>
      </c>
      <c r="T19" s="121">
        <f t="shared" si="2"/>
        <v>42</v>
      </c>
      <c r="U19" s="121">
        <f t="shared" si="0"/>
        <v>418.94</v>
      </c>
      <c r="Z19" s="118"/>
      <c r="AA19" s="118"/>
    </row>
    <row r="20" spans="1:27">
      <c r="A20" s="116" t="s">
        <v>723</v>
      </c>
      <c r="B20" s="120">
        <v>27</v>
      </c>
      <c r="C20" s="121">
        <v>6.25</v>
      </c>
      <c r="D20" s="121">
        <v>5.04</v>
      </c>
      <c r="E20" s="121">
        <v>0</v>
      </c>
      <c r="F20" s="121">
        <v>0</v>
      </c>
      <c r="G20" s="121">
        <v>120.45</v>
      </c>
      <c r="H20" s="121">
        <v>0</v>
      </c>
      <c r="I20" s="121">
        <v>0</v>
      </c>
      <c r="J20" s="121">
        <v>0</v>
      </c>
      <c r="K20" s="121">
        <f t="shared" si="1"/>
        <v>131.74</v>
      </c>
      <c r="L20" s="121">
        <v>14.08</v>
      </c>
      <c r="M20" s="121">
        <v>100</v>
      </c>
      <c r="N20" s="121">
        <v>0</v>
      </c>
      <c r="O20" s="121">
        <v>0</v>
      </c>
      <c r="P20" s="121">
        <v>22.33</v>
      </c>
      <c r="Q20" s="121">
        <v>25.91</v>
      </c>
      <c r="R20" s="121">
        <v>30.05</v>
      </c>
      <c r="S20" s="121">
        <v>50</v>
      </c>
      <c r="T20" s="121">
        <f t="shared" si="2"/>
        <v>35</v>
      </c>
      <c r="U20" s="121">
        <f t="shared" si="0"/>
        <v>374.11</v>
      </c>
      <c r="Z20" s="118"/>
      <c r="AA20" s="118"/>
    </row>
    <row r="21" spans="1:27">
      <c r="A21" s="116" t="s">
        <v>724</v>
      </c>
      <c r="B21" s="120">
        <v>28</v>
      </c>
      <c r="C21" s="121">
        <v>5</v>
      </c>
      <c r="D21" s="121">
        <v>4.03</v>
      </c>
      <c r="E21" s="121">
        <v>0</v>
      </c>
      <c r="F21" s="121">
        <v>0</v>
      </c>
      <c r="G21" s="121">
        <v>96.36</v>
      </c>
      <c r="H21" s="121">
        <v>0</v>
      </c>
      <c r="I21" s="121">
        <v>0</v>
      </c>
      <c r="J21" s="121">
        <v>0</v>
      </c>
      <c r="K21" s="121">
        <f t="shared" si="1"/>
        <v>105.39</v>
      </c>
      <c r="L21" s="121">
        <v>11.27</v>
      </c>
      <c r="M21" s="121">
        <v>100</v>
      </c>
      <c r="N21" s="121">
        <v>0</v>
      </c>
      <c r="O21" s="121">
        <v>0</v>
      </c>
      <c r="P21" s="121">
        <v>17.87</v>
      </c>
      <c r="Q21" s="121">
        <v>20.73</v>
      </c>
      <c r="R21" s="121">
        <v>24.04</v>
      </c>
      <c r="S21" s="121">
        <v>50</v>
      </c>
      <c r="T21" s="121">
        <f t="shared" si="2"/>
        <v>28</v>
      </c>
      <c r="U21" s="121">
        <f t="shared" si="0"/>
        <v>329.3</v>
      </c>
      <c r="Z21" s="118"/>
      <c r="AA21" s="118"/>
    </row>
    <row r="22" spans="1:27">
      <c r="A22" s="116" t="s">
        <v>725</v>
      </c>
      <c r="B22" s="120">
        <v>29</v>
      </c>
      <c r="C22" s="121">
        <v>3.75</v>
      </c>
      <c r="D22" s="121">
        <v>3.02</v>
      </c>
      <c r="E22" s="121">
        <v>0</v>
      </c>
      <c r="F22" s="121">
        <v>0</v>
      </c>
      <c r="G22" s="121">
        <v>72.27</v>
      </c>
      <c r="H22" s="121">
        <v>0</v>
      </c>
      <c r="I22" s="121">
        <v>0</v>
      </c>
      <c r="J22" s="121">
        <v>0</v>
      </c>
      <c r="K22" s="121">
        <f t="shared" si="1"/>
        <v>79.040000000000006</v>
      </c>
      <c r="L22" s="121">
        <v>8.4499999999999993</v>
      </c>
      <c r="M22" s="121">
        <v>100</v>
      </c>
      <c r="N22" s="121">
        <v>0</v>
      </c>
      <c r="O22" s="121">
        <v>0</v>
      </c>
      <c r="P22" s="121">
        <v>13.4</v>
      </c>
      <c r="Q22" s="121">
        <v>15.54</v>
      </c>
      <c r="R22" s="121">
        <v>18.03</v>
      </c>
      <c r="S22" s="121">
        <v>50</v>
      </c>
      <c r="T22" s="121">
        <f t="shared" si="2"/>
        <v>21</v>
      </c>
      <c r="U22" s="121">
        <f t="shared" si="0"/>
        <v>284.45999999999998</v>
      </c>
      <c r="Z22" s="118"/>
      <c r="AA22" s="118"/>
    </row>
    <row r="23" spans="1:27">
      <c r="A23" s="116" t="s">
        <v>163</v>
      </c>
      <c r="B23" s="120">
        <v>30</v>
      </c>
      <c r="C23" s="121">
        <v>50</v>
      </c>
      <c r="D23" s="121">
        <v>39.31</v>
      </c>
      <c r="E23" s="121">
        <v>0</v>
      </c>
      <c r="F23" s="121">
        <v>0</v>
      </c>
      <c r="G23" s="121">
        <v>785.63</v>
      </c>
      <c r="H23" s="121">
        <v>0</v>
      </c>
      <c r="I23" s="121">
        <v>0</v>
      </c>
      <c r="J23" s="121">
        <v>5</v>
      </c>
      <c r="K23" s="121">
        <f t="shared" si="1"/>
        <v>879.94</v>
      </c>
      <c r="L23" s="121">
        <v>95.75</v>
      </c>
      <c r="M23" s="121">
        <v>100</v>
      </c>
      <c r="N23" s="121">
        <v>0</v>
      </c>
      <c r="O23" s="121">
        <v>0</v>
      </c>
      <c r="P23" s="121">
        <v>148.12</v>
      </c>
      <c r="Q23" s="121">
        <v>171.82</v>
      </c>
      <c r="R23" s="121">
        <v>199.31</v>
      </c>
      <c r="S23" s="121">
        <v>110</v>
      </c>
      <c r="T23" s="121">
        <v>210</v>
      </c>
      <c r="U23" s="121">
        <f t="shared" si="0"/>
        <v>1704.94</v>
      </c>
      <c r="Z23" s="118"/>
      <c r="AA23" s="118"/>
    </row>
    <row r="24" spans="1:27">
      <c r="A24" s="116" t="s">
        <v>160</v>
      </c>
      <c r="B24" s="120">
        <v>31</v>
      </c>
      <c r="C24" s="121">
        <v>50</v>
      </c>
      <c r="D24" s="121">
        <v>32.17</v>
      </c>
      <c r="E24" s="121">
        <v>0</v>
      </c>
      <c r="F24" s="121">
        <v>0</v>
      </c>
      <c r="G24" s="121">
        <v>587.77</v>
      </c>
      <c r="H24" s="121">
        <v>0</v>
      </c>
      <c r="I24" s="121">
        <v>0</v>
      </c>
      <c r="J24" s="121">
        <v>5</v>
      </c>
      <c r="K24" s="121">
        <f t="shared" si="1"/>
        <v>674.94</v>
      </c>
      <c r="L24" s="121">
        <v>81.39</v>
      </c>
      <c r="M24" s="121">
        <v>100</v>
      </c>
      <c r="N24" s="121">
        <v>0</v>
      </c>
      <c r="O24" s="121">
        <v>0</v>
      </c>
      <c r="P24" s="121">
        <v>113.02</v>
      </c>
      <c r="Q24" s="121">
        <v>131.11000000000001</v>
      </c>
      <c r="R24" s="121">
        <v>152.08000000000001</v>
      </c>
      <c r="S24" s="121">
        <v>110</v>
      </c>
      <c r="T24" s="121">
        <v>210</v>
      </c>
      <c r="U24" s="121">
        <f t="shared" si="0"/>
        <v>1362.54</v>
      </c>
      <c r="W24" s="121">
        <f>+U23-U24</f>
        <v>342.4</v>
      </c>
      <c r="Z24" s="118"/>
      <c r="AA24" s="118"/>
    </row>
    <row r="25" spans="1:27">
      <c r="A25" s="116" t="s">
        <v>647</v>
      </c>
      <c r="B25" s="120">
        <v>32</v>
      </c>
      <c r="C25" s="121">
        <v>25</v>
      </c>
      <c r="D25" s="121">
        <v>17.36</v>
      </c>
      <c r="E25" s="121">
        <v>0</v>
      </c>
      <c r="F25" s="121">
        <v>0</v>
      </c>
      <c r="G25" s="121">
        <v>412.6</v>
      </c>
      <c r="H25" s="121">
        <v>0</v>
      </c>
      <c r="I25" s="121">
        <v>0</v>
      </c>
      <c r="J25" s="121">
        <v>0</v>
      </c>
      <c r="K25" s="121">
        <f t="shared" si="1"/>
        <v>454.96</v>
      </c>
      <c r="L25" s="121">
        <v>47.88</v>
      </c>
      <c r="M25" s="121">
        <v>100</v>
      </c>
      <c r="N25" s="121">
        <v>0</v>
      </c>
      <c r="O25" s="121">
        <v>0</v>
      </c>
      <c r="P25" s="121">
        <v>76.459999999999994</v>
      </c>
      <c r="Q25" s="121">
        <v>88.69</v>
      </c>
      <c r="R25" s="121">
        <v>102.88</v>
      </c>
      <c r="S25" s="121">
        <v>40</v>
      </c>
      <c r="T25" s="121">
        <v>110</v>
      </c>
      <c r="U25" s="121">
        <f t="shared" si="0"/>
        <v>910.87</v>
      </c>
      <c r="Z25" s="118"/>
      <c r="AA25" s="118"/>
    </row>
    <row r="26" spans="1:27">
      <c r="A26" s="116" t="s">
        <v>726</v>
      </c>
      <c r="B26" s="120">
        <v>33</v>
      </c>
      <c r="C26" s="121">
        <v>23.75</v>
      </c>
      <c r="D26" s="121">
        <v>16.489999999999998</v>
      </c>
      <c r="E26" s="121">
        <v>0</v>
      </c>
      <c r="F26" s="121">
        <v>0</v>
      </c>
      <c r="G26" s="121">
        <v>391.97</v>
      </c>
      <c r="H26" s="121">
        <v>0</v>
      </c>
      <c r="I26" s="121">
        <v>0</v>
      </c>
      <c r="J26" s="121">
        <v>0</v>
      </c>
      <c r="K26" s="121">
        <f t="shared" si="1"/>
        <v>432.21</v>
      </c>
      <c r="L26" s="121">
        <v>45.48</v>
      </c>
      <c r="M26" s="121">
        <v>100</v>
      </c>
      <c r="N26" s="121">
        <v>0</v>
      </c>
      <c r="O26" s="121">
        <v>0</v>
      </c>
      <c r="P26" s="121">
        <v>72.64</v>
      </c>
      <c r="Q26" s="121">
        <v>84.26</v>
      </c>
      <c r="R26" s="121">
        <v>97.74</v>
      </c>
      <c r="S26" s="121">
        <v>40</v>
      </c>
      <c r="T26" s="121">
        <f>+T25-5.5</f>
        <v>104.5</v>
      </c>
      <c r="U26" s="121">
        <f t="shared" si="0"/>
        <v>872.33</v>
      </c>
      <c r="Z26" s="118"/>
      <c r="AA26" s="118"/>
    </row>
    <row r="27" spans="1:27">
      <c r="A27" s="116" t="s">
        <v>727</v>
      </c>
      <c r="B27" s="120">
        <v>34</v>
      </c>
      <c r="C27" s="121">
        <v>22.5</v>
      </c>
      <c r="D27" s="121">
        <v>15.63</v>
      </c>
      <c r="E27" s="121">
        <v>0</v>
      </c>
      <c r="F27" s="121">
        <v>0</v>
      </c>
      <c r="G27" s="121">
        <v>371.34</v>
      </c>
      <c r="H27" s="121">
        <v>0</v>
      </c>
      <c r="I27" s="121">
        <v>0</v>
      </c>
      <c r="J27" s="121">
        <v>0</v>
      </c>
      <c r="K27" s="121">
        <f t="shared" si="1"/>
        <v>409.47</v>
      </c>
      <c r="L27" s="121">
        <v>43.09</v>
      </c>
      <c r="M27" s="121">
        <v>100</v>
      </c>
      <c r="N27" s="121">
        <v>0</v>
      </c>
      <c r="O27" s="121">
        <v>0</v>
      </c>
      <c r="P27" s="121">
        <v>68.81</v>
      </c>
      <c r="Q27" s="121">
        <v>79.819999999999993</v>
      </c>
      <c r="R27" s="121">
        <v>92.6</v>
      </c>
      <c r="S27" s="121">
        <v>40</v>
      </c>
      <c r="T27" s="121">
        <f>+T26-5.5</f>
        <v>99</v>
      </c>
      <c r="U27" s="121">
        <f t="shared" si="0"/>
        <v>833.79</v>
      </c>
      <c r="Z27" s="118"/>
      <c r="AA27" s="118"/>
    </row>
    <row r="28" spans="1:27">
      <c r="A28" s="116" t="s">
        <v>728</v>
      </c>
      <c r="B28" s="120">
        <v>35</v>
      </c>
      <c r="C28" s="121">
        <v>21.25</v>
      </c>
      <c r="D28" s="121">
        <v>14.76</v>
      </c>
      <c r="E28" s="121">
        <v>0</v>
      </c>
      <c r="F28" s="121">
        <v>0</v>
      </c>
      <c r="G28" s="121">
        <v>350.71</v>
      </c>
      <c r="H28" s="121">
        <v>0</v>
      </c>
      <c r="I28" s="121">
        <v>0</v>
      </c>
      <c r="J28" s="121">
        <v>0</v>
      </c>
      <c r="K28" s="121">
        <f t="shared" si="1"/>
        <v>386.72</v>
      </c>
      <c r="L28" s="121">
        <v>40.69</v>
      </c>
      <c r="M28" s="121">
        <v>100</v>
      </c>
      <c r="N28" s="121">
        <v>0</v>
      </c>
      <c r="O28" s="121">
        <v>0</v>
      </c>
      <c r="P28" s="121">
        <v>64.989999999999995</v>
      </c>
      <c r="Q28" s="121">
        <v>75.39</v>
      </c>
      <c r="R28" s="121">
        <v>87.45</v>
      </c>
      <c r="S28" s="121">
        <v>40</v>
      </c>
      <c r="T28" s="121">
        <f t="shared" ref="T28:T42" si="3">+T27-5.5</f>
        <v>93.5</v>
      </c>
      <c r="U28" s="121">
        <f t="shared" si="0"/>
        <v>795.24</v>
      </c>
      <c r="Z28" s="118"/>
      <c r="AA28" s="118"/>
    </row>
    <row r="29" spans="1:27">
      <c r="A29" s="116" t="s">
        <v>729</v>
      </c>
      <c r="B29" s="120">
        <v>36</v>
      </c>
      <c r="C29" s="121">
        <v>20</v>
      </c>
      <c r="D29" s="121">
        <v>13.89</v>
      </c>
      <c r="E29" s="121">
        <v>0</v>
      </c>
      <c r="F29" s="121">
        <v>0</v>
      </c>
      <c r="G29" s="121">
        <v>330.08</v>
      </c>
      <c r="H29" s="121">
        <v>0</v>
      </c>
      <c r="I29" s="121">
        <v>0</v>
      </c>
      <c r="J29" s="121">
        <v>0</v>
      </c>
      <c r="K29" s="121">
        <f t="shared" si="1"/>
        <v>363.97</v>
      </c>
      <c r="L29" s="121">
        <v>38.299999999999997</v>
      </c>
      <c r="M29" s="121">
        <v>100</v>
      </c>
      <c r="N29" s="121">
        <v>0</v>
      </c>
      <c r="O29" s="121">
        <v>0</v>
      </c>
      <c r="P29" s="121">
        <v>61.17</v>
      </c>
      <c r="Q29" s="121">
        <v>70.95</v>
      </c>
      <c r="R29" s="121">
        <v>82.31</v>
      </c>
      <c r="S29" s="121">
        <v>40</v>
      </c>
      <c r="T29" s="121">
        <f t="shared" si="3"/>
        <v>88</v>
      </c>
      <c r="U29" s="121">
        <f t="shared" si="0"/>
        <v>756.7</v>
      </c>
    </row>
    <row r="30" spans="1:27">
      <c r="A30" s="116" t="s">
        <v>730</v>
      </c>
      <c r="B30" s="120">
        <v>37</v>
      </c>
      <c r="C30" s="121">
        <v>18.75</v>
      </c>
      <c r="D30" s="121">
        <v>13.02</v>
      </c>
      <c r="E30" s="121">
        <v>0</v>
      </c>
      <c r="F30" s="121">
        <v>0</v>
      </c>
      <c r="G30" s="121">
        <v>309.45</v>
      </c>
      <c r="H30" s="121">
        <v>0</v>
      </c>
      <c r="I30" s="121">
        <v>0</v>
      </c>
      <c r="J30" s="121">
        <v>0</v>
      </c>
      <c r="K30" s="121">
        <f t="shared" si="1"/>
        <v>341.22</v>
      </c>
      <c r="L30" s="121">
        <v>35.909999999999997</v>
      </c>
      <c r="M30" s="121">
        <v>100</v>
      </c>
      <c r="N30" s="121">
        <v>0</v>
      </c>
      <c r="O30" s="121">
        <v>0</v>
      </c>
      <c r="P30" s="121">
        <v>57.35</v>
      </c>
      <c r="Q30" s="121">
        <v>66.52</v>
      </c>
      <c r="R30" s="121">
        <v>77.16</v>
      </c>
      <c r="S30" s="121">
        <v>40</v>
      </c>
      <c r="T30" s="121">
        <f t="shared" si="3"/>
        <v>82.5</v>
      </c>
      <c r="U30" s="121">
        <f t="shared" si="0"/>
        <v>718.16</v>
      </c>
    </row>
    <row r="31" spans="1:27">
      <c r="A31" s="116" t="s">
        <v>731</v>
      </c>
      <c r="B31" s="120">
        <v>38</v>
      </c>
      <c r="C31" s="121">
        <v>17.5</v>
      </c>
      <c r="D31" s="121">
        <v>12.15</v>
      </c>
      <c r="E31" s="121">
        <v>0</v>
      </c>
      <c r="F31" s="121">
        <v>0</v>
      </c>
      <c r="G31" s="121">
        <v>288.82</v>
      </c>
      <c r="H31" s="121">
        <v>0</v>
      </c>
      <c r="I31" s="121">
        <v>0</v>
      </c>
      <c r="J31" s="121">
        <v>0</v>
      </c>
      <c r="K31" s="121">
        <f t="shared" si="1"/>
        <v>318.47000000000003</v>
      </c>
      <c r="L31" s="121">
        <v>33.51</v>
      </c>
      <c r="M31" s="121">
        <v>100</v>
      </c>
      <c r="N31" s="121">
        <v>0</v>
      </c>
      <c r="O31" s="121">
        <v>0</v>
      </c>
      <c r="P31" s="121">
        <v>53.52</v>
      </c>
      <c r="Q31" s="121">
        <v>62.09</v>
      </c>
      <c r="R31" s="121">
        <v>72.02</v>
      </c>
      <c r="S31" s="121">
        <v>40</v>
      </c>
      <c r="T31" s="121">
        <f t="shared" si="3"/>
        <v>77</v>
      </c>
      <c r="U31" s="121">
        <f t="shared" si="0"/>
        <v>679.61</v>
      </c>
    </row>
    <row r="32" spans="1:27">
      <c r="A32" s="116" t="s">
        <v>732</v>
      </c>
      <c r="B32" s="120">
        <v>39</v>
      </c>
      <c r="C32" s="121">
        <v>16.25</v>
      </c>
      <c r="D32" s="121">
        <v>11.29</v>
      </c>
      <c r="E32" s="121">
        <v>0</v>
      </c>
      <c r="F32" s="121">
        <v>0</v>
      </c>
      <c r="G32" s="121">
        <v>268.19</v>
      </c>
      <c r="H32" s="121">
        <v>0</v>
      </c>
      <c r="I32" s="121">
        <v>0</v>
      </c>
      <c r="J32" s="121">
        <v>0</v>
      </c>
      <c r="K32" s="121">
        <f t="shared" si="1"/>
        <v>295.73</v>
      </c>
      <c r="L32" s="121">
        <v>31.12</v>
      </c>
      <c r="M32" s="121">
        <v>100</v>
      </c>
      <c r="N32" s="121">
        <v>0</v>
      </c>
      <c r="O32" s="121">
        <v>0</v>
      </c>
      <c r="P32" s="121">
        <v>49.7</v>
      </c>
      <c r="Q32" s="121">
        <v>57.65</v>
      </c>
      <c r="R32" s="121">
        <v>66.87</v>
      </c>
      <c r="S32" s="121">
        <v>40</v>
      </c>
      <c r="T32" s="121">
        <f t="shared" si="3"/>
        <v>71.5</v>
      </c>
      <c r="U32" s="121">
        <f t="shared" si="0"/>
        <v>641.07000000000005</v>
      </c>
    </row>
    <row r="33" spans="1:23">
      <c r="A33" s="116" t="s">
        <v>733</v>
      </c>
      <c r="B33" s="120">
        <v>40</v>
      </c>
      <c r="C33" s="121">
        <v>15</v>
      </c>
      <c r="D33" s="121">
        <v>10.42</v>
      </c>
      <c r="E33" s="121">
        <v>0</v>
      </c>
      <c r="F33" s="121">
        <v>0</v>
      </c>
      <c r="G33" s="121">
        <v>247.56</v>
      </c>
      <c r="H33" s="121">
        <v>0</v>
      </c>
      <c r="I33" s="121">
        <v>0</v>
      </c>
      <c r="J33" s="121">
        <v>0</v>
      </c>
      <c r="K33" s="121">
        <f t="shared" si="1"/>
        <v>272.98</v>
      </c>
      <c r="L33" s="121">
        <v>28.73</v>
      </c>
      <c r="M33" s="121">
        <v>100</v>
      </c>
      <c r="N33" s="121">
        <v>0</v>
      </c>
      <c r="O33" s="121">
        <v>0</v>
      </c>
      <c r="P33" s="121">
        <v>45.88</v>
      </c>
      <c r="Q33" s="121">
        <v>53.22</v>
      </c>
      <c r="R33" s="121">
        <v>61.73</v>
      </c>
      <c r="S33" s="121">
        <v>40</v>
      </c>
      <c r="T33" s="121">
        <f t="shared" si="3"/>
        <v>66</v>
      </c>
      <c r="U33" s="121">
        <f t="shared" si="0"/>
        <v>602.54</v>
      </c>
    </row>
    <row r="34" spans="1:23">
      <c r="A34" s="116" t="s">
        <v>734</v>
      </c>
      <c r="B34" s="120">
        <v>41</v>
      </c>
      <c r="C34" s="121">
        <v>13.75</v>
      </c>
      <c r="D34" s="121">
        <v>9.5500000000000007</v>
      </c>
      <c r="E34" s="121">
        <v>0</v>
      </c>
      <c r="F34" s="121">
        <v>0</v>
      </c>
      <c r="G34" s="121">
        <v>226.93</v>
      </c>
      <c r="H34" s="121">
        <v>0</v>
      </c>
      <c r="I34" s="121">
        <v>0</v>
      </c>
      <c r="J34" s="121">
        <v>0</v>
      </c>
      <c r="K34" s="121">
        <f t="shared" si="1"/>
        <v>250.23</v>
      </c>
      <c r="L34" s="121">
        <v>26.33</v>
      </c>
      <c r="M34" s="121">
        <v>100</v>
      </c>
      <c r="N34" s="121">
        <v>0</v>
      </c>
      <c r="O34" s="121">
        <v>0</v>
      </c>
      <c r="P34" s="121">
        <v>42.05</v>
      </c>
      <c r="Q34" s="121">
        <v>48.78</v>
      </c>
      <c r="R34" s="121">
        <v>56.59</v>
      </c>
      <c r="S34" s="121">
        <v>40</v>
      </c>
      <c r="T34" s="121">
        <f t="shared" si="3"/>
        <v>60.5</v>
      </c>
      <c r="U34" s="121">
        <f t="shared" si="0"/>
        <v>563.98</v>
      </c>
    </row>
    <row r="35" spans="1:23">
      <c r="A35" s="116" t="s">
        <v>646</v>
      </c>
      <c r="B35" s="120">
        <v>42</v>
      </c>
      <c r="C35" s="121">
        <v>12.5</v>
      </c>
      <c r="D35" s="121">
        <v>8.68</v>
      </c>
      <c r="E35" s="121">
        <v>0</v>
      </c>
      <c r="F35" s="121">
        <v>0</v>
      </c>
      <c r="G35" s="121">
        <v>206.3</v>
      </c>
      <c r="H35" s="121">
        <v>0</v>
      </c>
      <c r="I35" s="121">
        <v>0</v>
      </c>
      <c r="J35" s="121">
        <v>0</v>
      </c>
      <c r="K35" s="121">
        <f t="shared" si="1"/>
        <v>227.48</v>
      </c>
      <c r="L35" s="121">
        <v>23.94</v>
      </c>
      <c r="M35" s="121">
        <v>100</v>
      </c>
      <c r="N35" s="121">
        <v>0</v>
      </c>
      <c r="O35" s="121">
        <v>0</v>
      </c>
      <c r="P35" s="121">
        <v>38.229999999999997</v>
      </c>
      <c r="Q35" s="121">
        <v>44.35</v>
      </c>
      <c r="R35" s="121">
        <v>51.44</v>
      </c>
      <c r="S35" s="121">
        <v>40</v>
      </c>
      <c r="T35" s="121">
        <f t="shared" si="3"/>
        <v>55</v>
      </c>
      <c r="U35" s="121">
        <f t="shared" ref="U35:U88" si="4">SUM(K35:S35)</f>
        <v>525.44000000000005</v>
      </c>
    </row>
    <row r="36" spans="1:23">
      <c r="A36" s="116" t="s">
        <v>735</v>
      </c>
      <c r="B36" s="120">
        <v>43</v>
      </c>
      <c r="C36" s="121">
        <v>11.25</v>
      </c>
      <c r="D36" s="121">
        <v>7.81</v>
      </c>
      <c r="E36" s="121">
        <v>0</v>
      </c>
      <c r="F36" s="121">
        <v>0</v>
      </c>
      <c r="G36" s="121">
        <v>185.67</v>
      </c>
      <c r="H36" s="121">
        <v>0</v>
      </c>
      <c r="I36" s="121">
        <v>0</v>
      </c>
      <c r="J36" s="121">
        <v>0</v>
      </c>
      <c r="K36" s="121">
        <f t="shared" si="1"/>
        <v>204.73</v>
      </c>
      <c r="L36" s="121">
        <v>21.54</v>
      </c>
      <c r="M36" s="121">
        <v>100</v>
      </c>
      <c r="N36" s="121">
        <v>0</v>
      </c>
      <c r="O36" s="121">
        <v>0</v>
      </c>
      <c r="P36" s="121">
        <v>34.409999999999997</v>
      </c>
      <c r="Q36" s="121">
        <v>39.909999999999997</v>
      </c>
      <c r="R36" s="121">
        <v>46.3</v>
      </c>
      <c r="S36" s="121">
        <v>40</v>
      </c>
      <c r="T36" s="121">
        <f t="shared" si="3"/>
        <v>49.5</v>
      </c>
      <c r="U36" s="121">
        <f t="shared" si="4"/>
        <v>486.89</v>
      </c>
    </row>
    <row r="37" spans="1:23">
      <c r="A37" s="116" t="s">
        <v>602</v>
      </c>
      <c r="B37" s="120">
        <v>44</v>
      </c>
      <c r="C37" s="121">
        <v>10</v>
      </c>
      <c r="D37" s="121">
        <v>6.94</v>
      </c>
      <c r="E37" s="121">
        <v>0</v>
      </c>
      <c r="F37" s="121">
        <v>0</v>
      </c>
      <c r="G37" s="121">
        <v>165.04</v>
      </c>
      <c r="H37" s="121">
        <v>0</v>
      </c>
      <c r="I37" s="121">
        <v>0</v>
      </c>
      <c r="J37" s="121">
        <v>0</v>
      </c>
      <c r="K37" s="121">
        <f t="shared" si="1"/>
        <v>181.98</v>
      </c>
      <c r="L37" s="121">
        <v>19.149999999999999</v>
      </c>
      <c r="M37" s="121">
        <v>100</v>
      </c>
      <c r="N37" s="121">
        <v>0</v>
      </c>
      <c r="O37" s="121">
        <v>0</v>
      </c>
      <c r="P37" s="121">
        <v>30.58</v>
      </c>
      <c r="Q37" s="121">
        <v>35.479999999999997</v>
      </c>
      <c r="R37" s="121">
        <v>41.15</v>
      </c>
      <c r="S37" s="121">
        <v>40</v>
      </c>
      <c r="T37" s="121">
        <f t="shared" si="3"/>
        <v>44</v>
      </c>
      <c r="U37" s="121">
        <f t="shared" si="4"/>
        <v>448.34</v>
      </c>
    </row>
    <row r="38" spans="1:23">
      <c r="A38" s="116" t="s">
        <v>736</v>
      </c>
      <c r="B38" s="120">
        <v>45</v>
      </c>
      <c r="C38" s="121">
        <v>8.75</v>
      </c>
      <c r="D38" s="121">
        <v>6.07</v>
      </c>
      <c r="E38" s="121">
        <v>0</v>
      </c>
      <c r="F38" s="121">
        <v>0</v>
      </c>
      <c r="G38" s="121">
        <v>144.41</v>
      </c>
      <c r="H38" s="121">
        <v>0</v>
      </c>
      <c r="I38" s="121">
        <v>0</v>
      </c>
      <c r="J38" s="121">
        <v>0</v>
      </c>
      <c r="K38" s="121">
        <f t="shared" si="1"/>
        <v>159.22999999999999</v>
      </c>
      <c r="L38" s="121">
        <v>16.760000000000002</v>
      </c>
      <c r="M38" s="121">
        <v>100</v>
      </c>
      <c r="N38" s="121">
        <v>0</v>
      </c>
      <c r="O38" s="121">
        <v>0</v>
      </c>
      <c r="P38" s="121">
        <v>26.76</v>
      </c>
      <c r="Q38" s="121">
        <v>31.04</v>
      </c>
      <c r="R38" s="121">
        <v>36.01</v>
      </c>
      <c r="S38" s="121">
        <v>40</v>
      </c>
      <c r="T38" s="121">
        <f t="shared" si="3"/>
        <v>38.5</v>
      </c>
      <c r="U38" s="121">
        <f t="shared" si="4"/>
        <v>409.8</v>
      </c>
    </row>
    <row r="39" spans="1:23">
      <c r="A39" s="116" t="s">
        <v>737</v>
      </c>
      <c r="B39" s="120">
        <v>46</v>
      </c>
      <c r="C39" s="121">
        <v>7.5</v>
      </c>
      <c r="D39" s="121">
        <v>5.2</v>
      </c>
      <c r="E39" s="121">
        <v>0</v>
      </c>
      <c r="F39" s="121">
        <v>0</v>
      </c>
      <c r="G39" s="121">
        <v>123.78</v>
      </c>
      <c r="H39" s="121">
        <v>0</v>
      </c>
      <c r="I39" s="121">
        <v>0</v>
      </c>
      <c r="J39" s="121">
        <v>0</v>
      </c>
      <c r="K39" s="121">
        <f t="shared" si="1"/>
        <v>136.47999999999999</v>
      </c>
      <c r="L39" s="121">
        <v>14.36</v>
      </c>
      <c r="M39" s="121">
        <v>100</v>
      </c>
      <c r="N39" s="121">
        <v>0</v>
      </c>
      <c r="O39" s="121">
        <v>0</v>
      </c>
      <c r="P39" s="121">
        <v>22.94</v>
      </c>
      <c r="Q39" s="121">
        <v>26.61</v>
      </c>
      <c r="R39" s="121">
        <v>30.86</v>
      </c>
      <c r="S39" s="121">
        <v>40</v>
      </c>
      <c r="T39" s="121">
        <f t="shared" si="3"/>
        <v>33</v>
      </c>
      <c r="U39" s="121">
        <f t="shared" si="4"/>
        <v>371.25</v>
      </c>
    </row>
    <row r="40" spans="1:23">
      <c r="A40" s="116" t="s">
        <v>738</v>
      </c>
      <c r="B40" s="120">
        <v>47</v>
      </c>
      <c r="C40" s="121">
        <v>6.25</v>
      </c>
      <c r="D40" s="121">
        <v>4.34</v>
      </c>
      <c r="E40" s="121">
        <v>0</v>
      </c>
      <c r="F40" s="121">
        <v>0</v>
      </c>
      <c r="G40" s="121">
        <v>103.15</v>
      </c>
      <c r="H40" s="121">
        <v>0</v>
      </c>
      <c r="I40" s="121">
        <v>0</v>
      </c>
      <c r="J40" s="121">
        <v>0</v>
      </c>
      <c r="K40" s="121">
        <f t="shared" si="1"/>
        <v>113.74</v>
      </c>
      <c r="L40" s="121">
        <v>11.97</v>
      </c>
      <c r="M40" s="121">
        <v>100</v>
      </c>
      <c r="N40" s="121">
        <v>0</v>
      </c>
      <c r="O40" s="121">
        <v>0</v>
      </c>
      <c r="P40" s="121">
        <v>19.12</v>
      </c>
      <c r="Q40" s="121">
        <v>22.17</v>
      </c>
      <c r="R40" s="121">
        <v>25.72</v>
      </c>
      <c r="S40" s="121">
        <v>40</v>
      </c>
      <c r="T40" s="121">
        <f t="shared" si="3"/>
        <v>27.5</v>
      </c>
      <c r="U40" s="121">
        <f t="shared" si="4"/>
        <v>332.72</v>
      </c>
    </row>
    <row r="41" spans="1:23">
      <c r="A41" s="116" t="s">
        <v>739</v>
      </c>
      <c r="B41" s="120">
        <v>48</v>
      </c>
      <c r="C41" s="121">
        <v>5</v>
      </c>
      <c r="D41" s="121">
        <v>3.47</v>
      </c>
      <c r="E41" s="121">
        <v>0</v>
      </c>
      <c r="F41" s="121">
        <v>0</v>
      </c>
      <c r="G41" s="121">
        <v>82.52</v>
      </c>
      <c r="H41" s="121">
        <v>0</v>
      </c>
      <c r="I41" s="121">
        <v>0</v>
      </c>
      <c r="J41" s="121">
        <v>0</v>
      </c>
      <c r="K41" s="121">
        <f t="shared" si="1"/>
        <v>90.99</v>
      </c>
      <c r="L41" s="121">
        <v>9.58</v>
      </c>
      <c r="M41" s="121">
        <v>100</v>
      </c>
      <c r="N41" s="121">
        <v>0</v>
      </c>
      <c r="O41" s="121">
        <v>0</v>
      </c>
      <c r="P41" s="121">
        <v>15.29</v>
      </c>
      <c r="Q41" s="121">
        <v>17.739999999999998</v>
      </c>
      <c r="R41" s="121">
        <v>20.58</v>
      </c>
      <c r="S41" s="121">
        <v>40</v>
      </c>
      <c r="T41" s="121">
        <f t="shared" si="3"/>
        <v>22</v>
      </c>
      <c r="U41" s="121">
        <f t="shared" si="4"/>
        <v>294.18</v>
      </c>
    </row>
    <row r="42" spans="1:23">
      <c r="A42" s="116" t="s">
        <v>740</v>
      </c>
      <c r="B42" s="120">
        <v>49</v>
      </c>
      <c r="C42" s="121">
        <v>3.75</v>
      </c>
      <c r="D42" s="121">
        <v>2.6</v>
      </c>
      <c r="E42" s="121">
        <v>0</v>
      </c>
      <c r="F42" s="121">
        <v>0</v>
      </c>
      <c r="G42" s="121">
        <v>61.89</v>
      </c>
      <c r="H42" s="121">
        <v>0</v>
      </c>
      <c r="I42" s="121">
        <v>0</v>
      </c>
      <c r="J42" s="121">
        <v>0</v>
      </c>
      <c r="K42" s="121">
        <f t="shared" si="1"/>
        <v>68.239999999999995</v>
      </c>
      <c r="L42" s="121">
        <v>7.18</v>
      </c>
      <c r="M42" s="121">
        <v>100</v>
      </c>
      <c r="N42" s="121">
        <v>0</v>
      </c>
      <c r="O42" s="121">
        <v>0</v>
      </c>
      <c r="P42" s="121">
        <v>11.47</v>
      </c>
      <c r="Q42" s="121">
        <v>13.3</v>
      </c>
      <c r="R42" s="121">
        <v>15.43</v>
      </c>
      <c r="S42" s="121">
        <v>40</v>
      </c>
      <c r="T42" s="121">
        <f t="shared" si="3"/>
        <v>16.5</v>
      </c>
      <c r="U42" s="121">
        <f t="shared" si="4"/>
        <v>255.62</v>
      </c>
    </row>
    <row r="43" spans="1:23">
      <c r="A43" s="116" t="s">
        <v>164</v>
      </c>
      <c r="B43" s="120">
        <v>50</v>
      </c>
      <c r="C43" s="121">
        <v>50</v>
      </c>
      <c r="D43" s="121">
        <v>28.15</v>
      </c>
      <c r="E43" s="121">
        <v>0</v>
      </c>
      <c r="F43" s="121">
        <v>0</v>
      </c>
      <c r="G43" s="121">
        <v>680.79</v>
      </c>
      <c r="H43" s="121">
        <v>0</v>
      </c>
      <c r="I43" s="121">
        <v>0</v>
      </c>
      <c r="J43" s="121">
        <v>5</v>
      </c>
      <c r="K43" s="121">
        <f t="shared" si="1"/>
        <v>763.94</v>
      </c>
      <c r="L43" s="121">
        <v>81.39</v>
      </c>
      <c r="M43" s="121">
        <v>100</v>
      </c>
      <c r="N43" s="121">
        <v>0</v>
      </c>
      <c r="O43" s="121">
        <v>0</v>
      </c>
      <c r="P43" s="121">
        <v>127.26</v>
      </c>
      <c r="Q43" s="121">
        <v>147.62</v>
      </c>
      <c r="R43" s="121">
        <v>171.24</v>
      </c>
      <c r="S43" s="121">
        <v>105</v>
      </c>
      <c r="T43" s="121">
        <v>180</v>
      </c>
      <c r="U43" s="121">
        <f t="shared" si="4"/>
        <v>1496.45</v>
      </c>
    </row>
    <row r="44" spans="1:23">
      <c r="A44" s="116" t="s">
        <v>161</v>
      </c>
      <c r="B44" s="120">
        <v>51</v>
      </c>
      <c r="C44" s="121">
        <v>50</v>
      </c>
      <c r="D44" s="121">
        <v>23.41</v>
      </c>
      <c r="E44" s="121">
        <v>0</v>
      </c>
      <c r="F44" s="121">
        <v>0</v>
      </c>
      <c r="G44" s="121">
        <v>492.53</v>
      </c>
      <c r="H44" s="121">
        <v>0</v>
      </c>
      <c r="I44" s="121">
        <v>0</v>
      </c>
      <c r="J44" s="121">
        <v>5</v>
      </c>
      <c r="K44" s="121">
        <f t="shared" si="1"/>
        <v>570.94000000000005</v>
      </c>
      <c r="L44" s="121">
        <v>69.180000000000007</v>
      </c>
      <c r="M44" s="121">
        <v>100</v>
      </c>
      <c r="N44" s="121">
        <v>0</v>
      </c>
      <c r="O44" s="121">
        <v>0</v>
      </c>
      <c r="P44" s="121">
        <v>94.43</v>
      </c>
      <c r="Q44" s="121">
        <v>109.54</v>
      </c>
      <c r="R44" s="121">
        <v>127.06</v>
      </c>
      <c r="S44" s="121">
        <v>105</v>
      </c>
      <c r="T44" s="121">
        <v>180</v>
      </c>
      <c r="U44" s="121">
        <f t="shared" si="4"/>
        <v>1176.1500000000001</v>
      </c>
      <c r="W44" s="121">
        <f>+U43-U44</f>
        <v>320.3</v>
      </c>
    </row>
    <row r="45" spans="1:23">
      <c r="A45" s="116" t="s">
        <v>644</v>
      </c>
      <c r="B45" s="120">
        <v>52</v>
      </c>
      <c r="C45" s="121">
        <v>25</v>
      </c>
      <c r="D45" s="121">
        <v>14.37</v>
      </c>
      <c r="E45" s="121">
        <v>0</v>
      </c>
      <c r="F45" s="121">
        <v>0</v>
      </c>
      <c r="G45" s="121">
        <v>343.6</v>
      </c>
      <c r="H45" s="121">
        <v>0</v>
      </c>
      <c r="I45" s="121">
        <v>0</v>
      </c>
      <c r="J45" s="121">
        <v>0</v>
      </c>
      <c r="K45" s="121">
        <f t="shared" si="1"/>
        <v>382.97</v>
      </c>
      <c r="L45" s="121">
        <v>40.700000000000003</v>
      </c>
      <c r="M45" s="121">
        <v>100</v>
      </c>
      <c r="N45" s="121">
        <v>0</v>
      </c>
      <c r="O45" s="121">
        <v>0</v>
      </c>
      <c r="P45" s="121">
        <v>63.79</v>
      </c>
      <c r="Q45" s="121">
        <v>74</v>
      </c>
      <c r="R45" s="121">
        <v>85.84</v>
      </c>
      <c r="S45" s="121">
        <v>30</v>
      </c>
      <c r="T45" s="121">
        <v>80</v>
      </c>
      <c r="U45" s="121">
        <f t="shared" si="4"/>
        <v>777.3</v>
      </c>
    </row>
    <row r="46" spans="1:23">
      <c r="A46" s="116" t="s">
        <v>741</v>
      </c>
      <c r="B46" s="120">
        <v>53</v>
      </c>
      <c r="C46" s="121">
        <v>23.75</v>
      </c>
      <c r="D46" s="121">
        <v>13.65</v>
      </c>
      <c r="E46" s="121">
        <v>0</v>
      </c>
      <c r="F46" s="121">
        <v>0</v>
      </c>
      <c r="G46" s="121">
        <v>326.42</v>
      </c>
      <c r="H46" s="121">
        <v>0</v>
      </c>
      <c r="I46" s="121">
        <v>0</v>
      </c>
      <c r="J46" s="121">
        <v>0</v>
      </c>
      <c r="K46" s="121">
        <f t="shared" si="1"/>
        <v>363.82</v>
      </c>
      <c r="L46" s="121">
        <v>39.659999999999997</v>
      </c>
      <c r="M46" s="121">
        <v>100</v>
      </c>
      <c r="N46" s="121">
        <v>0</v>
      </c>
      <c r="O46" s="121">
        <v>0</v>
      </c>
      <c r="P46" s="121">
        <v>60.6</v>
      </c>
      <c r="Q46" s="121">
        <v>10.3</v>
      </c>
      <c r="R46" s="121">
        <v>81.55</v>
      </c>
      <c r="S46" s="121">
        <v>30</v>
      </c>
      <c r="T46" s="121">
        <f>+T45-4</f>
        <v>76</v>
      </c>
      <c r="U46" s="121">
        <f t="shared" si="4"/>
        <v>685.93</v>
      </c>
    </row>
    <row r="47" spans="1:23">
      <c r="A47" s="116" t="s">
        <v>742</v>
      </c>
      <c r="B47" s="120">
        <v>54</v>
      </c>
      <c r="C47" s="121">
        <v>22.5</v>
      </c>
      <c r="D47" s="121">
        <v>12.93</v>
      </c>
      <c r="E47" s="121">
        <v>0</v>
      </c>
      <c r="F47" s="121">
        <v>0</v>
      </c>
      <c r="G47" s="121">
        <v>309.24</v>
      </c>
      <c r="H47" s="121">
        <v>0</v>
      </c>
      <c r="I47" s="121">
        <v>0</v>
      </c>
      <c r="J47" s="121">
        <v>0</v>
      </c>
      <c r="K47" s="121">
        <f t="shared" si="1"/>
        <v>344.67</v>
      </c>
      <c r="L47" s="121">
        <v>36.630000000000003</v>
      </c>
      <c r="M47" s="121">
        <v>100</v>
      </c>
      <c r="N47" s="121">
        <v>0</v>
      </c>
      <c r="O47" s="121">
        <v>0</v>
      </c>
      <c r="P47" s="121">
        <v>57.41</v>
      </c>
      <c r="Q47" s="121">
        <v>66.599999999999994</v>
      </c>
      <c r="R47" s="121">
        <v>77.25</v>
      </c>
      <c r="S47" s="121">
        <v>30</v>
      </c>
      <c r="T47" s="121">
        <f t="shared" ref="T47:T62" si="5">+T46-4</f>
        <v>72</v>
      </c>
      <c r="U47" s="121">
        <f t="shared" si="4"/>
        <v>712.56</v>
      </c>
    </row>
    <row r="48" spans="1:23">
      <c r="A48" s="116" t="s">
        <v>743</v>
      </c>
      <c r="B48" s="120">
        <v>55</v>
      </c>
      <c r="C48" s="121">
        <v>21.25</v>
      </c>
      <c r="D48" s="121">
        <v>12.21</v>
      </c>
      <c r="E48" s="121">
        <v>0</v>
      </c>
      <c r="F48" s="121">
        <v>0</v>
      </c>
      <c r="G48" s="121">
        <v>292.06</v>
      </c>
      <c r="H48" s="121">
        <v>0</v>
      </c>
      <c r="I48" s="121">
        <v>0</v>
      </c>
      <c r="J48" s="121">
        <v>0</v>
      </c>
      <c r="K48" s="121">
        <f t="shared" si="1"/>
        <v>325.52</v>
      </c>
      <c r="L48" s="121">
        <v>34.590000000000003</v>
      </c>
      <c r="M48" s="121">
        <v>100</v>
      </c>
      <c r="N48" s="121">
        <v>0</v>
      </c>
      <c r="O48" s="121">
        <v>0</v>
      </c>
      <c r="P48" s="121">
        <v>54.22</v>
      </c>
      <c r="Q48" s="121">
        <v>62.9</v>
      </c>
      <c r="R48" s="121">
        <v>72.959999999999994</v>
      </c>
      <c r="S48" s="121">
        <v>30</v>
      </c>
      <c r="T48" s="121">
        <f t="shared" si="5"/>
        <v>68</v>
      </c>
      <c r="U48" s="121">
        <f t="shared" si="4"/>
        <v>680.19</v>
      </c>
    </row>
    <row r="49" spans="1:21">
      <c r="A49" s="116" t="s">
        <v>744</v>
      </c>
      <c r="B49" s="120">
        <v>56</v>
      </c>
      <c r="C49" s="121">
        <v>20</v>
      </c>
      <c r="D49" s="121">
        <v>11.49</v>
      </c>
      <c r="E49" s="121">
        <v>0</v>
      </c>
      <c r="F49" s="121">
        <v>0</v>
      </c>
      <c r="G49" s="121">
        <v>274.88</v>
      </c>
      <c r="H49" s="121">
        <v>0</v>
      </c>
      <c r="I49" s="121">
        <v>0</v>
      </c>
      <c r="J49" s="121">
        <v>0</v>
      </c>
      <c r="K49" s="121">
        <f t="shared" si="1"/>
        <v>306.37</v>
      </c>
      <c r="L49" s="121">
        <v>32.56</v>
      </c>
      <c r="M49" s="121">
        <v>100</v>
      </c>
      <c r="N49" s="121">
        <v>0</v>
      </c>
      <c r="O49" s="121">
        <v>0</v>
      </c>
      <c r="P49" s="121">
        <v>51.03</v>
      </c>
      <c r="Q49" s="121">
        <v>59.2</v>
      </c>
      <c r="R49" s="121">
        <v>68.67</v>
      </c>
      <c r="S49" s="121">
        <v>30</v>
      </c>
      <c r="T49" s="121">
        <f t="shared" si="5"/>
        <v>64</v>
      </c>
      <c r="U49" s="121">
        <f t="shared" si="4"/>
        <v>647.83000000000004</v>
      </c>
    </row>
    <row r="50" spans="1:21">
      <c r="A50" s="116" t="s">
        <v>745</v>
      </c>
      <c r="B50" s="120">
        <v>57</v>
      </c>
      <c r="C50" s="121">
        <v>18.75</v>
      </c>
      <c r="D50" s="121">
        <v>10.77</v>
      </c>
      <c r="E50" s="121">
        <v>0</v>
      </c>
      <c r="F50" s="121">
        <v>0</v>
      </c>
      <c r="G50" s="121">
        <v>257.7</v>
      </c>
      <c r="H50" s="121">
        <v>0</v>
      </c>
      <c r="I50" s="121">
        <v>0</v>
      </c>
      <c r="J50" s="121">
        <v>0</v>
      </c>
      <c r="K50" s="121">
        <f t="shared" si="1"/>
        <v>287.22000000000003</v>
      </c>
      <c r="L50" s="121">
        <v>30.52</v>
      </c>
      <c r="M50" s="121">
        <v>100</v>
      </c>
      <c r="N50" s="121">
        <v>0</v>
      </c>
      <c r="O50" s="121">
        <v>0</v>
      </c>
      <c r="P50" s="121">
        <v>47.84</v>
      </c>
      <c r="Q50" s="121">
        <v>55.5</v>
      </c>
      <c r="R50" s="121">
        <v>64.38</v>
      </c>
      <c r="S50" s="121">
        <v>30</v>
      </c>
      <c r="T50" s="121">
        <f t="shared" si="5"/>
        <v>60</v>
      </c>
      <c r="U50" s="121">
        <f t="shared" si="4"/>
        <v>615.46</v>
      </c>
    </row>
    <row r="51" spans="1:21">
      <c r="A51" s="116" t="s">
        <v>746</v>
      </c>
      <c r="B51" s="120">
        <v>58</v>
      </c>
      <c r="C51" s="121">
        <v>17.5</v>
      </c>
      <c r="D51" s="121">
        <v>10.06</v>
      </c>
      <c r="E51" s="121">
        <v>0</v>
      </c>
      <c r="F51" s="121">
        <v>0</v>
      </c>
      <c r="G51" s="121">
        <v>240.52</v>
      </c>
      <c r="H51" s="121">
        <v>0</v>
      </c>
      <c r="I51" s="121">
        <v>0</v>
      </c>
      <c r="J51" s="121">
        <v>0</v>
      </c>
      <c r="K51" s="121">
        <f t="shared" si="1"/>
        <v>268.08</v>
      </c>
      <c r="L51" s="121">
        <v>28.49</v>
      </c>
      <c r="M51" s="121">
        <v>100</v>
      </c>
      <c r="N51" s="121">
        <v>0</v>
      </c>
      <c r="O51" s="121">
        <v>0</v>
      </c>
      <c r="P51" s="121">
        <v>44.65</v>
      </c>
      <c r="Q51" s="121">
        <v>51.8</v>
      </c>
      <c r="R51" s="121">
        <v>60.09</v>
      </c>
      <c r="S51" s="121">
        <v>30</v>
      </c>
      <c r="T51" s="121">
        <f t="shared" si="5"/>
        <v>56</v>
      </c>
      <c r="U51" s="121">
        <f t="shared" si="4"/>
        <v>583.11</v>
      </c>
    </row>
    <row r="52" spans="1:21">
      <c r="A52" s="116" t="s">
        <v>747</v>
      </c>
      <c r="B52" s="120">
        <v>59</v>
      </c>
      <c r="C52" s="121">
        <v>16.25</v>
      </c>
      <c r="D52" s="121">
        <v>9.34</v>
      </c>
      <c r="E52" s="121">
        <v>0</v>
      </c>
      <c r="F52" s="121">
        <v>0</v>
      </c>
      <c r="G52" s="121">
        <v>223.34</v>
      </c>
      <c r="H52" s="121">
        <v>0</v>
      </c>
      <c r="I52" s="121">
        <v>0</v>
      </c>
      <c r="J52" s="121">
        <v>0</v>
      </c>
      <c r="K52" s="121">
        <f t="shared" si="1"/>
        <v>248.93</v>
      </c>
      <c r="L52" s="121">
        <v>26.45</v>
      </c>
      <c r="M52" s="121">
        <v>100</v>
      </c>
      <c r="N52" s="121">
        <v>0</v>
      </c>
      <c r="O52" s="121">
        <v>0</v>
      </c>
      <c r="P52" s="121">
        <v>41.46</v>
      </c>
      <c r="Q52" s="121">
        <v>48.1</v>
      </c>
      <c r="R52" s="121">
        <v>55.79</v>
      </c>
      <c r="S52" s="121">
        <v>30</v>
      </c>
      <c r="T52" s="121">
        <f t="shared" si="5"/>
        <v>52</v>
      </c>
      <c r="U52" s="121">
        <f t="shared" si="4"/>
        <v>550.73</v>
      </c>
    </row>
    <row r="53" spans="1:21">
      <c r="A53" s="116" t="s">
        <v>653</v>
      </c>
      <c r="B53" s="120">
        <v>60</v>
      </c>
      <c r="C53" s="121">
        <v>15</v>
      </c>
      <c r="D53" s="121">
        <v>8.6199999999999992</v>
      </c>
      <c r="E53" s="121">
        <v>0</v>
      </c>
      <c r="F53" s="121">
        <v>0</v>
      </c>
      <c r="G53" s="121">
        <v>206.16</v>
      </c>
      <c r="H53" s="121">
        <v>0</v>
      </c>
      <c r="I53" s="121">
        <v>0</v>
      </c>
      <c r="J53" s="121">
        <v>0</v>
      </c>
      <c r="K53" s="121">
        <f t="shared" si="1"/>
        <v>229.78</v>
      </c>
      <c r="L53" s="121">
        <v>24.42</v>
      </c>
      <c r="M53" s="121">
        <v>100</v>
      </c>
      <c r="N53" s="121">
        <v>0</v>
      </c>
      <c r="O53" s="121">
        <v>0</v>
      </c>
      <c r="P53" s="121">
        <v>38.270000000000003</v>
      </c>
      <c r="Q53" s="121">
        <v>44.4</v>
      </c>
      <c r="R53" s="121">
        <v>51.5</v>
      </c>
      <c r="S53" s="121">
        <v>30</v>
      </c>
      <c r="T53" s="121">
        <f t="shared" si="5"/>
        <v>48</v>
      </c>
      <c r="U53" s="121">
        <f t="shared" si="4"/>
        <v>518.37</v>
      </c>
    </row>
    <row r="54" spans="1:21">
      <c r="A54" s="116" t="s">
        <v>748</v>
      </c>
      <c r="B54" s="120">
        <v>61</v>
      </c>
      <c r="C54" s="121">
        <v>13.75</v>
      </c>
      <c r="D54" s="121">
        <v>7.9</v>
      </c>
      <c r="E54" s="121">
        <v>0</v>
      </c>
      <c r="F54" s="121">
        <v>0</v>
      </c>
      <c r="G54" s="121">
        <v>188.98</v>
      </c>
      <c r="H54" s="121">
        <v>0</v>
      </c>
      <c r="I54" s="121">
        <v>0</v>
      </c>
      <c r="J54" s="121">
        <v>0</v>
      </c>
      <c r="K54" s="121">
        <f t="shared" si="1"/>
        <v>210.63</v>
      </c>
      <c r="L54" s="121">
        <v>22.38</v>
      </c>
      <c r="M54" s="121">
        <v>100</v>
      </c>
      <c r="N54" s="121">
        <v>0</v>
      </c>
      <c r="O54" s="121">
        <v>0</v>
      </c>
      <c r="P54" s="121">
        <v>35.090000000000003</v>
      </c>
      <c r="Q54" s="121">
        <v>40.700000000000003</v>
      </c>
      <c r="R54" s="121">
        <v>47.21</v>
      </c>
      <c r="S54" s="121">
        <v>30</v>
      </c>
      <c r="T54" s="121">
        <f t="shared" si="5"/>
        <v>44</v>
      </c>
      <c r="U54" s="121">
        <f t="shared" si="4"/>
        <v>486.01</v>
      </c>
    </row>
    <row r="55" spans="1:21">
      <c r="A55" s="116" t="s">
        <v>651</v>
      </c>
      <c r="B55" s="120">
        <v>62</v>
      </c>
      <c r="C55" s="121">
        <v>12.5</v>
      </c>
      <c r="D55" s="121">
        <v>7.18</v>
      </c>
      <c r="E55" s="121">
        <v>0</v>
      </c>
      <c r="F55" s="121">
        <v>0</v>
      </c>
      <c r="G55" s="121">
        <v>171.8</v>
      </c>
      <c r="H55" s="121">
        <v>0</v>
      </c>
      <c r="I55" s="121">
        <v>0</v>
      </c>
      <c r="J55" s="121">
        <v>0</v>
      </c>
      <c r="K55" s="121">
        <f t="shared" si="1"/>
        <v>191.48</v>
      </c>
      <c r="L55" s="121">
        <v>20.36</v>
      </c>
      <c r="M55" s="121">
        <v>100</v>
      </c>
      <c r="N55" s="121">
        <v>0</v>
      </c>
      <c r="O55" s="121">
        <v>0</v>
      </c>
      <c r="P55" s="121">
        <v>31.9</v>
      </c>
      <c r="Q55" s="121">
        <v>37</v>
      </c>
      <c r="R55" s="121">
        <v>42.92</v>
      </c>
      <c r="S55" s="121">
        <v>30</v>
      </c>
      <c r="T55" s="121">
        <f t="shared" si="5"/>
        <v>40</v>
      </c>
      <c r="U55" s="121">
        <f t="shared" si="4"/>
        <v>453.66</v>
      </c>
    </row>
    <row r="56" spans="1:21">
      <c r="A56" s="116" t="s">
        <v>749</v>
      </c>
      <c r="B56" s="120">
        <v>63</v>
      </c>
      <c r="C56" s="121">
        <v>11.25</v>
      </c>
      <c r="D56" s="121">
        <v>6.46</v>
      </c>
      <c r="E56" s="121">
        <v>0</v>
      </c>
      <c r="F56" s="121">
        <v>0</v>
      </c>
      <c r="G56" s="121">
        <v>154.62</v>
      </c>
      <c r="H56" s="121">
        <v>0</v>
      </c>
      <c r="I56" s="121">
        <v>0</v>
      </c>
      <c r="J56" s="121">
        <v>0</v>
      </c>
      <c r="K56" s="121">
        <f t="shared" si="1"/>
        <v>172.33</v>
      </c>
      <c r="L56" s="121">
        <v>18.309999999999999</v>
      </c>
      <c r="M56" s="121">
        <v>100</v>
      </c>
      <c r="N56" s="121">
        <v>0</v>
      </c>
      <c r="O56" s="121">
        <v>0</v>
      </c>
      <c r="P56" s="121">
        <v>28.69</v>
      </c>
      <c r="Q56" s="121">
        <v>33.28</v>
      </c>
      <c r="R56" s="121">
        <v>38.61</v>
      </c>
      <c r="S56" s="121">
        <v>30</v>
      </c>
      <c r="T56" s="121">
        <f t="shared" si="5"/>
        <v>36</v>
      </c>
      <c r="U56" s="121">
        <f t="shared" si="4"/>
        <v>421.22</v>
      </c>
    </row>
    <row r="57" spans="1:21">
      <c r="A57" s="116" t="s">
        <v>652</v>
      </c>
      <c r="B57" s="120">
        <v>64</v>
      </c>
      <c r="C57" s="121">
        <v>10</v>
      </c>
      <c r="D57" s="121">
        <v>5.74</v>
      </c>
      <c r="E57" s="121">
        <v>0</v>
      </c>
      <c r="F57" s="121">
        <v>0</v>
      </c>
      <c r="G57" s="121">
        <v>137.44</v>
      </c>
      <c r="H57" s="121">
        <v>0</v>
      </c>
      <c r="I57" s="121">
        <v>0</v>
      </c>
      <c r="J57" s="121">
        <v>0</v>
      </c>
      <c r="K57" s="121">
        <f t="shared" si="1"/>
        <v>153.18</v>
      </c>
      <c r="L57" s="121">
        <v>16.28</v>
      </c>
      <c r="M57" s="121">
        <v>100</v>
      </c>
      <c r="N57" s="121">
        <v>0</v>
      </c>
      <c r="O57" s="121">
        <v>0</v>
      </c>
      <c r="P57" s="121">
        <v>25.52</v>
      </c>
      <c r="Q57" s="121">
        <v>29.6</v>
      </c>
      <c r="R57" s="121">
        <v>34.340000000000003</v>
      </c>
      <c r="S57" s="121">
        <v>30</v>
      </c>
      <c r="T57" s="121">
        <f t="shared" si="5"/>
        <v>32</v>
      </c>
      <c r="U57" s="121">
        <f t="shared" si="4"/>
        <v>388.92</v>
      </c>
    </row>
    <row r="58" spans="1:21">
      <c r="A58" s="116" t="s">
        <v>750</v>
      </c>
      <c r="B58" s="120">
        <v>65</v>
      </c>
      <c r="C58" s="121">
        <v>8.75</v>
      </c>
      <c r="D58" s="121">
        <v>5.0199999999999996</v>
      </c>
      <c r="E58" s="121">
        <v>0</v>
      </c>
      <c r="F58" s="121">
        <v>0</v>
      </c>
      <c r="G58" s="121">
        <v>120.26</v>
      </c>
      <c r="H58" s="121">
        <v>0</v>
      </c>
      <c r="I58" s="121">
        <v>0</v>
      </c>
      <c r="J58" s="121">
        <v>0</v>
      </c>
      <c r="K58" s="121">
        <f t="shared" si="1"/>
        <v>134.03</v>
      </c>
      <c r="L58" s="121">
        <v>14.24</v>
      </c>
      <c r="M58" s="121">
        <v>100</v>
      </c>
      <c r="N58" s="121">
        <v>0</v>
      </c>
      <c r="O58" s="121">
        <v>0</v>
      </c>
      <c r="P58" s="121">
        <v>22.33</v>
      </c>
      <c r="Q58" s="121">
        <v>25.9</v>
      </c>
      <c r="R58" s="121">
        <v>30.04</v>
      </c>
      <c r="S58" s="121">
        <v>30</v>
      </c>
      <c r="T58" s="121">
        <f t="shared" si="5"/>
        <v>28</v>
      </c>
      <c r="U58" s="121">
        <f t="shared" si="4"/>
        <v>356.54</v>
      </c>
    </row>
    <row r="59" spans="1:21">
      <c r="A59" s="116" t="s">
        <v>751</v>
      </c>
      <c r="B59" s="120">
        <v>66</v>
      </c>
      <c r="C59" s="121">
        <v>7.5</v>
      </c>
      <c r="D59" s="121">
        <v>4.3099999999999996</v>
      </c>
      <c r="E59" s="121">
        <v>0</v>
      </c>
      <c r="F59" s="121">
        <v>0</v>
      </c>
      <c r="G59" s="121">
        <v>103.08</v>
      </c>
      <c r="H59" s="121">
        <v>0</v>
      </c>
      <c r="I59" s="121">
        <v>0</v>
      </c>
      <c r="J59" s="121">
        <v>0</v>
      </c>
      <c r="K59" s="121">
        <f t="shared" si="1"/>
        <v>114.89</v>
      </c>
      <c r="L59" s="121">
        <v>12.21</v>
      </c>
      <c r="M59" s="121">
        <v>100</v>
      </c>
      <c r="N59" s="121">
        <v>0</v>
      </c>
      <c r="O59" s="121">
        <v>0</v>
      </c>
      <c r="P59" s="121">
        <v>19.14</v>
      </c>
      <c r="Q59" s="121">
        <v>22.2</v>
      </c>
      <c r="R59" s="121">
        <v>25.75</v>
      </c>
      <c r="S59" s="121">
        <v>30</v>
      </c>
      <c r="T59" s="121">
        <f t="shared" si="5"/>
        <v>24</v>
      </c>
      <c r="U59" s="121">
        <f t="shared" si="4"/>
        <v>324.19</v>
      </c>
    </row>
    <row r="60" spans="1:21">
      <c r="A60" s="116" t="s">
        <v>752</v>
      </c>
      <c r="B60" s="120">
        <v>67</v>
      </c>
      <c r="C60" s="121">
        <v>6.25</v>
      </c>
      <c r="D60" s="121">
        <v>3.59</v>
      </c>
      <c r="E60" s="121">
        <v>0</v>
      </c>
      <c r="F60" s="121">
        <v>0</v>
      </c>
      <c r="G60" s="121">
        <v>85.9</v>
      </c>
      <c r="H60" s="121">
        <v>0</v>
      </c>
      <c r="I60" s="121">
        <v>0</v>
      </c>
      <c r="J60" s="121">
        <v>0</v>
      </c>
      <c r="K60" s="121">
        <f t="shared" si="1"/>
        <v>95.74</v>
      </c>
      <c r="L60" s="121">
        <v>10.17</v>
      </c>
      <c r="M60" s="121">
        <v>100</v>
      </c>
      <c r="N60" s="121">
        <v>0</v>
      </c>
      <c r="O60" s="121">
        <v>0</v>
      </c>
      <c r="P60" s="121">
        <v>15.95</v>
      </c>
      <c r="Q60" s="121">
        <v>18.5</v>
      </c>
      <c r="R60" s="121">
        <v>21.46</v>
      </c>
      <c r="S60" s="121">
        <v>30</v>
      </c>
      <c r="T60" s="121">
        <f t="shared" si="5"/>
        <v>20</v>
      </c>
      <c r="U60" s="121">
        <f t="shared" si="4"/>
        <v>291.82</v>
      </c>
    </row>
    <row r="61" spans="1:21">
      <c r="A61" s="116" t="s">
        <v>753</v>
      </c>
      <c r="B61" s="120">
        <v>68</v>
      </c>
      <c r="C61" s="121">
        <v>5</v>
      </c>
      <c r="D61" s="121">
        <v>2.87</v>
      </c>
      <c r="E61" s="121">
        <v>0</v>
      </c>
      <c r="F61" s="121">
        <v>0</v>
      </c>
      <c r="G61" s="121">
        <v>68.72</v>
      </c>
      <c r="H61" s="121">
        <v>0</v>
      </c>
      <c r="I61" s="121">
        <v>0</v>
      </c>
      <c r="J61" s="121">
        <v>0</v>
      </c>
      <c r="K61" s="121">
        <f t="shared" si="1"/>
        <v>76.59</v>
      </c>
      <c r="L61" s="121">
        <v>8.14</v>
      </c>
      <c r="M61" s="121">
        <v>100</v>
      </c>
      <c r="N61" s="121">
        <v>0</v>
      </c>
      <c r="O61" s="121">
        <v>0</v>
      </c>
      <c r="P61" s="121">
        <v>12.76</v>
      </c>
      <c r="Q61" s="121">
        <v>14.8</v>
      </c>
      <c r="R61" s="121">
        <v>17.170000000000002</v>
      </c>
      <c r="S61" s="121">
        <v>30</v>
      </c>
      <c r="T61" s="121">
        <f t="shared" si="5"/>
        <v>16</v>
      </c>
      <c r="U61" s="121">
        <f t="shared" si="4"/>
        <v>259.45999999999998</v>
      </c>
    </row>
    <row r="62" spans="1:21">
      <c r="A62" s="116" t="s">
        <v>754</v>
      </c>
      <c r="B62" s="120">
        <v>69</v>
      </c>
      <c r="C62" s="121">
        <v>3.75</v>
      </c>
      <c r="D62" s="121">
        <v>2.16</v>
      </c>
      <c r="E62" s="121">
        <v>0</v>
      </c>
      <c r="F62" s="121">
        <v>0</v>
      </c>
      <c r="G62" s="121">
        <v>51.53</v>
      </c>
      <c r="H62" s="121">
        <v>0</v>
      </c>
      <c r="I62" s="121">
        <v>0</v>
      </c>
      <c r="J62" s="121">
        <v>0</v>
      </c>
      <c r="K62" s="121">
        <f t="shared" si="1"/>
        <v>57.44</v>
      </c>
      <c r="L62" s="121">
        <v>6.1</v>
      </c>
      <c r="M62" s="121">
        <v>100</v>
      </c>
      <c r="N62" s="121">
        <v>0</v>
      </c>
      <c r="O62" s="121">
        <v>0</v>
      </c>
      <c r="P62" s="121">
        <v>9.57</v>
      </c>
      <c r="Q62" s="121">
        <v>11.1</v>
      </c>
      <c r="R62" s="121">
        <v>12.88</v>
      </c>
      <c r="S62" s="121">
        <v>30</v>
      </c>
      <c r="T62" s="121">
        <f t="shared" si="5"/>
        <v>12</v>
      </c>
      <c r="U62" s="121">
        <f t="shared" si="4"/>
        <v>227.09</v>
      </c>
    </row>
    <row r="63" spans="1:21">
      <c r="A63" s="116" t="s">
        <v>755</v>
      </c>
      <c r="B63" s="120">
        <v>70</v>
      </c>
      <c r="C63" s="121">
        <v>50</v>
      </c>
      <c r="D63" s="121">
        <v>22.54</v>
      </c>
      <c r="E63" s="121">
        <v>0</v>
      </c>
      <c r="F63" s="121">
        <v>0</v>
      </c>
      <c r="G63" s="121">
        <v>492.42</v>
      </c>
      <c r="H63" s="121">
        <v>0</v>
      </c>
      <c r="I63" s="121">
        <v>0</v>
      </c>
      <c r="J63" s="121">
        <v>5</v>
      </c>
      <c r="K63" s="121">
        <f t="shared" si="1"/>
        <v>569.96</v>
      </c>
      <c r="L63" s="121">
        <v>69.180000000000007</v>
      </c>
      <c r="M63" s="121">
        <v>100</v>
      </c>
      <c r="N63" s="121">
        <v>0</v>
      </c>
      <c r="O63" s="121">
        <v>0</v>
      </c>
      <c r="P63" s="121">
        <v>94.27</v>
      </c>
      <c r="Q63" s="121">
        <v>109.35</v>
      </c>
      <c r="R63" s="121">
        <v>126.85</v>
      </c>
      <c r="S63" s="121">
        <v>20</v>
      </c>
      <c r="T63" s="121">
        <v>150</v>
      </c>
      <c r="U63" s="121">
        <f t="shared" si="4"/>
        <v>1089.6099999999999</v>
      </c>
    </row>
    <row r="64" spans="1:21">
      <c r="A64" s="116" t="s">
        <v>756</v>
      </c>
      <c r="B64" s="120">
        <v>71</v>
      </c>
      <c r="C64" s="121">
        <v>50</v>
      </c>
      <c r="D64" s="121">
        <v>20.75</v>
      </c>
      <c r="E64" s="121">
        <v>0</v>
      </c>
      <c r="F64" s="121">
        <v>0</v>
      </c>
      <c r="G64" s="121">
        <v>338.21</v>
      </c>
      <c r="H64" s="121">
        <v>0</v>
      </c>
      <c r="I64" s="121">
        <v>0</v>
      </c>
      <c r="J64" s="121">
        <v>5</v>
      </c>
      <c r="K64" s="121">
        <f t="shared" si="1"/>
        <v>413.96</v>
      </c>
      <c r="L64" s="121">
        <v>58.8</v>
      </c>
      <c r="M64" s="121">
        <v>100</v>
      </c>
      <c r="N64" s="121">
        <v>0</v>
      </c>
      <c r="O64" s="121">
        <v>0</v>
      </c>
      <c r="P64" s="121">
        <v>67.650000000000006</v>
      </c>
      <c r="Q64" s="121">
        <v>78.47</v>
      </c>
      <c r="R64" s="121">
        <v>91.03</v>
      </c>
      <c r="S64" s="121">
        <v>20</v>
      </c>
      <c r="T64" s="121">
        <v>150</v>
      </c>
      <c r="U64" s="121">
        <f t="shared" si="4"/>
        <v>829.91</v>
      </c>
    </row>
    <row r="65" spans="1:21">
      <c r="A65" s="116" t="s">
        <v>649</v>
      </c>
      <c r="B65" s="120">
        <v>72</v>
      </c>
      <c r="C65" s="121">
        <v>25</v>
      </c>
      <c r="D65" s="121">
        <v>10.18</v>
      </c>
      <c r="E65" s="121">
        <v>0</v>
      </c>
      <c r="F65" s="121">
        <v>0</v>
      </c>
      <c r="G65" s="121">
        <v>240.8</v>
      </c>
      <c r="H65" s="121">
        <v>0</v>
      </c>
      <c r="I65" s="121">
        <v>0</v>
      </c>
      <c r="J65" s="121">
        <v>0</v>
      </c>
      <c r="K65" s="121">
        <f t="shared" si="1"/>
        <v>275.98</v>
      </c>
      <c r="L65" s="121">
        <v>34.590000000000003</v>
      </c>
      <c r="M65" s="121">
        <v>100</v>
      </c>
      <c r="N65" s="121">
        <v>0</v>
      </c>
      <c r="O65" s="121">
        <v>0</v>
      </c>
      <c r="P65" s="121">
        <v>45.69</v>
      </c>
      <c r="Q65" s="121">
        <v>53.01</v>
      </c>
      <c r="R65" s="121">
        <v>61.49</v>
      </c>
      <c r="S65" s="121">
        <v>20</v>
      </c>
      <c r="T65" s="121">
        <v>50</v>
      </c>
      <c r="U65" s="121">
        <f t="shared" si="4"/>
        <v>590.76</v>
      </c>
    </row>
    <row r="66" spans="1:21">
      <c r="A66" s="116" t="s">
        <v>757</v>
      </c>
      <c r="B66" s="120">
        <v>73</v>
      </c>
      <c r="C66" s="121">
        <v>23.75</v>
      </c>
      <c r="D66" s="121">
        <v>9.67</v>
      </c>
      <c r="E66" s="121">
        <v>0</v>
      </c>
      <c r="F66" s="121">
        <v>0</v>
      </c>
      <c r="G66" s="121">
        <v>228.76</v>
      </c>
      <c r="H66" s="121">
        <v>0</v>
      </c>
      <c r="I66" s="121">
        <v>0</v>
      </c>
      <c r="J66" s="121">
        <v>0</v>
      </c>
      <c r="K66" s="121">
        <f t="shared" si="1"/>
        <v>262.18</v>
      </c>
      <c r="L66" s="121">
        <v>32.86</v>
      </c>
      <c r="M66" s="121">
        <v>100</v>
      </c>
      <c r="N66" s="121">
        <v>0</v>
      </c>
      <c r="O66" s="121">
        <v>0</v>
      </c>
      <c r="P66" s="121">
        <v>43.41</v>
      </c>
      <c r="Q66" s="121">
        <v>50.36</v>
      </c>
      <c r="R66" s="121">
        <v>58.41</v>
      </c>
      <c r="S66" s="121">
        <v>20</v>
      </c>
      <c r="T66" s="121">
        <f>+T65-2.5</f>
        <v>47.5</v>
      </c>
      <c r="U66" s="121">
        <f t="shared" si="4"/>
        <v>567.22</v>
      </c>
    </row>
    <row r="67" spans="1:21">
      <c r="A67" s="116" t="s">
        <v>758</v>
      </c>
      <c r="B67" s="120">
        <v>74</v>
      </c>
      <c r="C67" s="121">
        <v>22.5</v>
      </c>
      <c r="D67" s="121">
        <v>9.16</v>
      </c>
      <c r="E67" s="121">
        <v>0</v>
      </c>
      <c r="F67" s="121">
        <v>0</v>
      </c>
      <c r="G67" s="121">
        <v>216.72</v>
      </c>
      <c r="H67" s="121">
        <v>0</v>
      </c>
      <c r="I67" s="121">
        <v>0</v>
      </c>
      <c r="J67" s="121">
        <v>0</v>
      </c>
      <c r="K67" s="121">
        <f t="shared" si="1"/>
        <v>248.38</v>
      </c>
      <c r="L67" s="121">
        <v>31.13</v>
      </c>
      <c r="M67" s="121">
        <v>100</v>
      </c>
      <c r="N67" s="121">
        <v>0</v>
      </c>
      <c r="O67" s="121">
        <v>0</v>
      </c>
      <c r="P67" s="121">
        <v>41.12</v>
      </c>
      <c r="Q67" s="121">
        <v>47.7</v>
      </c>
      <c r="R67" s="121">
        <v>55.34</v>
      </c>
      <c r="S67" s="121">
        <v>20</v>
      </c>
      <c r="T67" s="121">
        <f t="shared" ref="T67:T81" si="6">+T66-2.5</f>
        <v>45</v>
      </c>
      <c r="U67" s="121">
        <f t="shared" si="4"/>
        <v>543.66999999999996</v>
      </c>
    </row>
    <row r="68" spans="1:21">
      <c r="A68" s="116" t="s">
        <v>759</v>
      </c>
      <c r="B68" s="120">
        <v>75</v>
      </c>
      <c r="C68" s="121">
        <v>21.25</v>
      </c>
      <c r="D68" s="121">
        <v>8.65</v>
      </c>
      <c r="E68" s="121">
        <v>0</v>
      </c>
      <c r="F68" s="121">
        <v>0</v>
      </c>
      <c r="G68" s="121">
        <v>204.68</v>
      </c>
      <c r="H68" s="121">
        <v>0</v>
      </c>
      <c r="I68" s="121">
        <v>0</v>
      </c>
      <c r="J68" s="121">
        <v>0</v>
      </c>
      <c r="K68" s="121">
        <f t="shared" ref="K68:K87" si="7">SUM(C68:J68)</f>
        <v>234.58</v>
      </c>
      <c r="L68" s="121">
        <v>29.4</v>
      </c>
      <c r="M68" s="121">
        <v>100</v>
      </c>
      <c r="N68" s="121">
        <v>0</v>
      </c>
      <c r="O68" s="121">
        <v>0</v>
      </c>
      <c r="P68" s="121">
        <v>38.840000000000003</v>
      </c>
      <c r="Q68" s="121">
        <v>45.05</v>
      </c>
      <c r="R68" s="121">
        <v>52.26</v>
      </c>
      <c r="S68" s="121">
        <v>20</v>
      </c>
      <c r="T68" s="121">
        <f t="shared" si="6"/>
        <v>42.5</v>
      </c>
      <c r="U68" s="121">
        <f t="shared" si="4"/>
        <v>520.13</v>
      </c>
    </row>
    <row r="69" spans="1:21">
      <c r="A69" s="116" t="s">
        <v>760</v>
      </c>
      <c r="B69" s="120">
        <v>76</v>
      </c>
      <c r="C69" s="121">
        <v>20</v>
      </c>
      <c r="D69" s="121">
        <v>8.14</v>
      </c>
      <c r="E69" s="121">
        <v>0</v>
      </c>
      <c r="F69" s="121">
        <v>0</v>
      </c>
      <c r="G69" s="121">
        <v>192.64</v>
      </c>
      <c r="H69" s="121">
        <v>0</v>
      </c>
      <c r="I69" s="121">
        <v>0</v>
      </c>
      <c r="J69" s="121">
        <v>0</v>
      </c>
      <c r="K69" s="121">
        <f t="shared" si="7"/>
        <v>220.78</v>
      </c>
      <c r="L69" s="121">
        <v>27.67</v>
      </c>
      <c r="M69" s="121">
        <v>100</v>
      </c>
      <c r="N69" s="121">
        <v>0</v>
      </c>
      <c r="O69" s="121">
        <v>0</v>
      </c>
      <c r="P69" s="121">
        <v>36.56</v>
      </c>
      <c r="Q69" s="121">
        <v>42.4</v>
      </c>
      <c r="R69" s="121">
        <v>49.19</v>
      </c>
      <c r="S69" s="121">
        <v>20</v>
      </c>
      <c r="T69" s="121">
        <f t="shared" si="6"/>
        <v>40</v>
      </c>
      <c r="U69" s="121">
        <f t="shared" si="4"/>
        <v>496.6</v>
      </c>
    </row>
    <row r="70" spans="1:21">
      <c r="A70" s="116" t="s">
        <v>761</v>
      </c>
      <c r="B70" s="120">
        <v>77</v>
      </c>
      <c r="C70" s="121">
        <v>18.75</v>
      </c>
      <c r="D70" s="121">
        <v>7.63</v>
      </c>
      <c r="E70" s="121">
        <v>0</v>
      </c>
      <c r="F70" s="121">
        <v>0</v>
      </c>
      <c r="G70" s="121">
        <v>180.6</v>
      </c>
      <c r="H70" s="121">
        <v>0</v>
      </c>
      <c r="I70" s="121">
        <v>0</v>
      </c>
      <c r="J70" s="121">
        <v>0</v>
      </c>
      <c r="K70" s="121">
        <f t="shared" si="7"/>
        <v>206.98</v>
      </c>
      <c r="L70" s="121">
        <v>25.94</v>
      </c>
      <c r="M70" s="121">
        <v>100</v>
      </c>
      <c r="N70" s="121">
        <v>0</v>
      </c>
      <c r="O70" s="121">
        <v>0</v>
      </c>
      <c r="P70" s="121">
        <v>34.270000000000003</v>
      </c>
      <c r="Q70" s="121">
        <v>39.75</v>
      </c>
      <c r="R70" s="121">
        <v>46.11</v>
      </c>
      <c r="S70" s="121">
        <v>20</v>
      </c>
      <c r="T70" s="121">
        <f t="shared" si="6"/>
        <v>37.5</v>
      </c>
      <c r="U70" s="121">
        <f t="shared" si="4"/>
        <v>473.05</v>
      </c>
    </row>
    <row r="71" spans="1:21">
      <c r="A71" s="116" t="s">
        <v>762</v>
      </c>
      <c r="B71" s="120">
        <v>78</v>
      </c>
      <c r="C71" s="121">
        <v>17.5</v>
      </c>
      <c r="D71" s="121">
        <v>7.12</v>
      </c>
      <c r="E71" s="121">
        <v>0</v>
      </c>
      <c r="F71" s="121">
        <v>0</v>
      </c>
      <c r="G71" s="121">
        <v>168.56</v>
      </c>
      <c r="H71" s="121">
        <v>0</v>
      </c>
      <c r="I71" s="121">
        <v>0</v>
      </c>
      <c r="J71" s="121">
        <v>0</v>
      </c>
      <c r="K71" s="121">
        <f t="shared" si="7"/>
        <v>193.18</v>
      </c>
      <c r="L71" s="121">
        <v>24.21</v>
      </c>
      <c r="M71" s="121">
        <v>100</v>
      </c>
      <c r="N71" s="121">
        <v>0</v>
      </c>
      <c r="O71" s="121">
        <v>0</v>
      </c>
      <c r="P71" s="121">
        <v>31.99</v>
      </c>
      <c r="Q71" s="121">
        <v>37.1</v>
      </c>
      <c r="R71" s="121">
        <v>43.04</v>
      </c>
      <c r="S71" s="121">
        <v>20</v>
      </c>
      <c r="T71" s="121">
        <f t="shared" si="6"/>
        <v>35</v>
      </c>
      <c r="U71" s="121">
        <f t="shared" si="4"/>
        <v>449.52</v>
      </c>
    </row>
    <row r="72" spans="1:21">
      <c r="A72" s="116" t="s">
        <v>763</v>
      </c>
      <c r="B72" s="120">
        <v>79</v>
      </c>
      <c r="C72" s="121">
        <v>16.25</v>
      </c>
      <c r="D72" s="121">
        <v>6.81</v>
      </c>
      <c r="E72" s="121">
        <v>0</v>
      </c>
      <c r="F72" s="121">
        <v>0</v>
      </c>
      <c r="G72" s="121">
        <v>156.52000000000001</v>
      </c>
      <c r="H72" s="121">
        <v>0</v>
      </c>
      <c r="I72" s="121">
        <v>0</v>
      </c>
      <c r="J72" s="121">
        <v>0</v>
      </c>
      <c r="K72" s="121">
        <f t="shared" si="7"/>
        <v>179.58</v>
      </c>
      <c r="L72" s="121">
        <v>22.48</v>
      </c>
      <c r="M72" s="121">
        <v>100</v>
      </c>
      <c r="N72" s="121">
        <v>0</v>
      </c>
      <c r="O72" s="121">
        <v>0</v>
      </c>
      <c r="P72" s="121">
        <v>29.7</v>
      </c>
      <c r="Q72" s="121">
        <v>34.450000000000003</v>
      </c>
      <c r="R72" s="121">
        <v>39.97</v>
      </c>
      <c r="S72" s="121">
        <v>20</v>
      </c>
      <c r="T72" s="121">
        <f t="shared" si="6"/>
        <v>32.5</v>
      </c>
      <c r="U72" s="121">
        <f t="shared" si="4"/>
        <v>426.18</v>
      </c>
    </row>
    <row r="73" spans="1:21">
      <c r="A73" s="116" t="s">
        <v>764</v>
      </c>
      <c r="B73" s="120">
        <v>80</v>
      </c>
      <c r="C73" s="121">
        <v>15</v>
      </c>
      <c r="D73" s="121">
        <v>6.1</v>
      </c>
      <c r="E73" s="121">
        <v>0</v>
      </c>
      <c r="F73" s="121">
        <v>0</v>
      </c>
      <c r="G73" s="121">
        <v>144.47999999999999</v>
      </c>
      <c r="H73" s="121">
        <v>0</v>
      </c>
      <c r="I73" s="121">
        <v>0</v>
      </c>
      <c r="J73" s="121">
        <v>0</v>
      </c>
      <c r="K73" s="121">
        <f t="shared" si="7"/>
        <v>165.58</v>
      </c>
      <c r="L73" s="121">
        <v>20.75</v>
      </c>
      <c r="M73" s="121">
        <v>100</v>
      </c>
      <c r="N73" s="121">
        <v>0</v>
      </c>
      <c r="O73" s="121">
        <v>0</v>
      </c>
      <c r="P73" s="121">
        <v>27.42</v>
      </c>
      <c r="Q73" s="121">
        <v>31.8</v>
      </c>
      <c r="R73" s="121">
        <v>36.89</v>
      </c>
      <c r="S73" s="121">
        <v>20</v>
      </c>
      <c r="T73" s="121">
        <f t="shared" si="6"/>
        <v>30</v>
      </c>
      <c r="U73" s="121">
        <f t="shared" si="4"/>
        <v>402.44</v>
      </c>
    </row>
    <row r="74" spans="1:21">
      <c r="A74" s="116" t="s">
        <v>765</v>
      </c>
      <c r="B74" s="120">
        <v>81</v>
      </c>
      <c r="C74" s="121">
        <v>13.75</v>
      </c>
      <c r="D74" s="121">
        <v>5.59</v>
      </c>
      <c r="E74" s="121">
        <v>0</v>
      </c>
      <c r="F74" s="121">
        <v>0</v>
      </c>
      <c r="G74" s="121">
        <v>132.44</v>
      </c>
      <c r="H74" s="121">
        <v>0</v>
      </c>
      <c r="I74" s="121">
        <v>0</v>
      </c>
      <c r="J74" s="121">
        <v>0</v>
      </c>
      <c r="K74" s="121">
        <f t="shared" si="7"/>
        <v>151.78</v>
      </c>
      <c r="L74" s="121">
        <v>19.02</v>
      </c>
      <c r="M74" s="121">
        <v>100</v>
      </c>
      <c r="N74" s="121">
        <v>0</v>
      </c>
      <c r="O74" s="121">
        <v>0</v>
      </c>
      <c r="P74" s="121">
        <v>25.13</v>
      </c>
      <c r="Q74" s="121">
        <v>29.15</v>
      </c>
      <c r="R74" s="121">
        <v>33.82</v>
      </c>
      <c r="S74" s="121">
        <v>20</v>
      </c>
      <c r="T74" s="121">
        <f t="shared" si="6"/>
        <v>27.5</v>
      </c>
      <c r="U74" s="121">
        <f t="shared" si="4"/>
        <v>378.9</v>
      </c>
    </row>
    <row r="75" spans="1:21">
      <c r="A75" s="116" t="s">
        <v>650</v>
      </c>
      <c r="B75" s="120">
        <v>82</v>
      </c>
      <c r="C75" s="121">
        <v>12.5</v>
      </c>
      <c r="D75" s="121">
        <v>5.08</v>
      </c>
      <c r="E75" s="121">
        <v>0</v>
      </c>
      <c r="F75" s="121">
        <v>0</v>
      </c>
      <c r="G75" s="121">
        <v>120.4</v>
      </c>
      <c r="H75" s="121">
        <v>0</v>
      </c>
      <c r="I75" s="121">
        <v>0</v>
      </c>
      <c r="J75" s="121">
        <v>0</v>
      </c>
      <c r="K75" s="121">
        <f t="shared" si="7"/>
        <v>137.97999999999999</v>
      </c>
      <c r="L75" s="121">
        <v>17.03</v>
      </c>
      <c r="M75" s="121">
        <v>100</v>
      </c>
      <c r="N75" s="121">
        <v>0</v>
      </c>
      <c r="O75" s="121">
        <v>0</v>
      </c>
      <c r="P75" s="121">
        <v>22.85</v>
      </c>
      <c r="Q75" s="121">
        <v>26.5</v>
      </c>
      <c r="R75" s="121">
        <v>30.74</v>
      </c>
      <c r="S75" s="121">
        <v>20</v>
      </c>
      <c r="T75" s="121">
        <f t="shared" si="6"/>
        <v>25</v>
      </c>
      <c r="U75" s="121">
        <f t="shared" si="4"/>
        <v>355.1</v>
      </c>
    </row>
    <row r="76" spans="1:21">
      <c r="A76" s="116" t="s">
        <v>766</v>
      </c>
      <c r="B76" s="120">
        <v>83</v>
      </c>
      <c r="C76" s="121">
        <v>11.25</v>
      </c>
      <c r="D76" s="121">
        <v>4.58</v>
      </c>
      <c r="E76" s="121">
        <v>0</v>
      </c>
      <c r="F76" s="121">
        <v>0</v>
      </c>
      <c r="G76" s="121">
        <v>108.36</v>
      </c>
      <c r="H76" s="121">
        <v>0</v>
      </c>
      <c r="I76" s="121">
        <v>0</v>
      </c>
      <c r="J76" s="121">
        <v>0</v>
      </c>
      <c r="K76" s="121">
        <f t="shared" si="7"/>
        <v>124.19</v>
      </c>
      <c r="L76" s="121">
        <v>15.57</v>
      </c>
      <c r="M76" s="121">
        <v>100</v>
      </c>
      <c r="N76" s="121">
        <v>0</v>
      </c>
      <c r="O76" s="121">
        <v>0</v>
      </c>
      <c r="P76" s="121">
        <v>20.56</v>
      </c>
      <c r="Q76" s="121">
        <v>23.85</v>
      </c>
      <c r="R76" s="121">
        <v>27.67</v>
      </c>
      <c r="S76" s="121">
        <v>20</v>
      </c>
      <c r="T76" s="121">
        <f t="shared" si="6"/>
        <v>22.5</v>
      </c>
      <c r="U76" s="121">
        <f t="shared" si="4"/>
        <v>331.84</v>
      </c>
    </row>
    <row r="77" spans="1:21">
      <c r="A77" s="116" t="s">
        <v>767</v>
      </c>
      <c r="B77" s="120">
        <v>84</v>
      </c>
      <c r="C77" s="121">
        <v>10</v>
      </c>
      <c r="D77" s="121">
        <v>4.07</v>
      </c>
      <c r="E77" s="121">
        <v>0</v>
      </c>
      <c r="F77" s="121">
        <v>0</v>
      </c>
      <c r="G77" s="121">
        <v>96.32</v>
      </c>
      <c r="H77" s="121">
        <v>0</v>
      </c>
      <c r="I77" s="121">
        <v>0</v>
      </c>
      <c r="J77" s="121">
        <v>0</v>
      </c>
      <c r="K77" s="121">
        <f t="shared" si="7"/>
        <v>110.39</v>
      </c>
      <c r="L77" s="121">
        <v>13.84</v>
      </c>
      <c r="M77" s="121">
        <v>100</v>
      </c>
      <c r="N77" s="121">
        <v>0</v>
      </c>
      <c r="O77" s="121">
        <v>0</v>
      </c>
      <c r="P77" s="121">
        <v>18.28</v>
      </c>
      <c r="Q77" s="121">
        <v>21.2</v>
      </c>
      <c r="R77" s="121">
        <v>24.59</v>
      </c>
      <c r="S77" s="121">
        <v>20</v>
      </c>
      <c r="T77" s="121">
        <f t="shared" si="6"/>
        <v>20</v>
      </c>
      <c r="U77" s="121">
        <f t="shared" si="4"/>
        <v>308.3</v>
      </c>
    </row>
    <row r="78" spans="1:21">
      <c r="A78" s="116" t="s">
        <v>768</v>
      </c>
      <c r="B78" s="120">
        <v>85</v>
      </c>
      <c r="C78" s="121">
        <v>8.75</v>
      </c>
      <c r="D78" s="121">
        <v>3.56</v>
      </c>
      <c r="E78" s="121">
        <v>0</v>
      </c>
      <c r="F78" s="121">
        <v>0</v>
      </c>
      <c r="G78" s="121">
        <v>84.28</v>
      </c>
      <c r="H78" s="121">
        <v>0</v>
      </c>
      <c r="I78" s="121">
        <v>0</v>
      </c>
      <c r="J78" s="121">
        <v>0</v>
      </c>
      <c r="K78" s="121">
        <f t="shared" si="7"/>
        <v>96.59</v>
      </c>
      <c r="L78" s="121">
        <v>12.11</v>
      </c>
      <c r="M78" s="121">
        <v>100</v>
      </c>
      <c r="N78" s="121">
        <v>0</v>
      </c>
      <c r="O78" s="121">
        <v>0</v>
      </c>
      <c r="P78" s="121">
        <v>15.99</v>
      </c>
      <c r="Q78" s="121">
        <v>18.55</v>
      </c>
      <c r="R78" s="121">
        <v>21.52</v>
      </c>
      <c r="S78" s="121">
        <v>20</v>
      </c>
      <c r="T78" s="121">
        <f t="shared" si="6"/>
        <v>17.5</v>
      </c>
      <c r="U78" s="121">
        <f t="shared" si="4"/>
        <v>284.76</v>
      </c>
    </row>
    <row r="79" spans="1:21">
      <c r="A79" s="116" t="s">
        <v>769</v>
      </c>
      <c r="B79" s="120">
        <v>86</v>
      </c>
      <c r="C79" s="121">
        <v>7.5</v>
      </c>
      <c r="D79" s="121">
        <v>3.05</v>
      </c>
      <c r="E79" s="121">
        <v>0</v>
      </c>
      <c r="F79" s="121">
        <v>0</v>
      </c>
      <c r="G79" s="121">
        <v>72.239999999999995</v>
      </c>
      <c r="H79" s="121">
        <v>0</v>
      </c>
      <c r="I79" s="121">
        <v>0</v>
      </c>
      <c r="J79" s="121">
        <v>0</v>
      </c>
      <c r="K79" s="121">
        <f t="shared" si="7"/>
        <v>82.79</v>
      </c>
      <c r="L79" s="121">
        <v>10.38</v>
      </c>
      <c r="M79" s="121">
        <v>100</v>
      </c>
      <c r="N79" s="121">
        <v>0</v>
      </c>
      <c r="O79" s="121">
        <v>0</v>
      </c>
      <c r="P79" s="121">
        <v>13.71</v>
      </c>
      <c r="Q79" s="121">
        <v>15.9</v>
      </c>
      <c r="R79" s="121">
        <v>18.45</v>
      </c>
      <c r="S79" s="121">
        <v>20</v>
      </c>
      <c r="T79" s="121">
        <f t="shared" si="6"/>
        <v>15</v>
      </c>
      <c r="U79" s="121">
        <f t="shared" si="4"/>
        <v>261.23</v>
      </c>
    </row>
    <row r="80" spans="1:21">
      <c r="A80" s="116" t="s">
        <v>770</v>
      </c>
      <c r="B80" s="120">
        <v>87</v>
      </c>
      <c r="C80" s="121">
        <v>6.25</v>
      </c>
      <c r="D80" s="121">
        <v>2.54</v>
      </c>
      <c r="E80" s="121">
        <v>0</v>
      </c>
      <c r="F80" s="121">
        <v>0</v>
      </c>
      <c r="G80" s="121">
        <v>60.2</v>
      </c>
      <c r="H80" s="121">
        <v>0</v>
      </c>
      <c r="I80" s="121">
        <v>0</v>
      </c>
      <c r="J80" s="121">
        <v>0</v>
      </c>
      <c r="K80" s="121">
        <f t="shared" si="7"/>
        <v>68.989999999999995</v>
      </c>
      <c r="L80" s="121">
        <v>8.65</v>
      </c>
      <c r="M80" s="121">
        <v>100</v>
      </c>
      <c r="N80" s="121">
        <v>0</v>
      </c>
      <c r="O80" s="121">
        <v>0</v>
      </c>
      <c r="P80" s="121">
        <v>11.42</v>
      </c>
      <c r="Q80" s="121">
        <v>13.25</v>
      </c>
      <c r="R80" s="121">
        <v>15.37</v>
      </c>
      <c r="S80" s="121">
        <v>20</v>
      </c>
      <c r="T80" s="121">
        <f t="shared" si="6"/>
        <v>12.5</v>
      </c>
      <c r="U80" s="121">
        <f t="shared" si="4"/>
        <v>237.68</v>
      </c>
    </row>
    <row r="81" spans="1:21">
      <c r="A81" s="116" t="s">
        <v>771</v>
      </c>
      <c r="B81" s="120">
        <v>88</v>
      </c>
      <c r="C81" s="121">
        <v>5</v>
      </c>
      <c r="D81" s="121">
        <v>2.0299999999999998</v>
      </c>
      <c r="E81" s="121">
        <v>0</v>
      </c>
      <c r="F81" s="121">
        <v>0</v>
      </c>
      <c r="G81" s="121">
        <v>48.16</v>
      </c>
      <c r="H81" s="121">
        <v>0</v>
      </c>
      <c r="I81" s="121">
        <v>0</v>
      </c>
      <c r="J81" s="121">
        <v>0</v>
      </c>
      <c r="K81" s="121">
        <f t="shared" si="7"/>
        <v>55.19</v>
      </c>
      <c r="L81" s="121">
        <v>6.92</v>
      </c>
      <c r="M81" s="121">
        <v>100</v>
      </c>
      <c r="N81" s="121">
        <v>0</v>
      </c>
      <c r="O81" s="121">
        <v>0</v>
      </c>
      <c r="P81" s="121">
        <v>9.14</v>
      </c>
      <c r="Q81" s="121">
        <v>10.6</v>
      </c>
      <c r="R81" s="121">
        <v>12.3</v>
      </c>
      <c r="S81" s="121">
        <v>20</v>
      </c>
      <c r="T81" s="121">
        <f t="shared" si="6"/>
        <v>10</v>
      </c>
      <c r="U81" s="121">
        <f t="shared" si="4"/>
        <v>214.15</v>
      </c>
    </row>
    <row r="82" spans="1:21">
      <c r="A82" s="116" t="s">
        <v>772</v>
      </c>
      <c r="B82" s="120">
        <v>89</v>
      </c>
      <c r="C82" s="121">
        <v>3.75</v>
      </c>
      <c r="D82" s="121">
        <v>1.53</v>
      </c>
      <c r="E82" s="121">
        <v>0</v>
      </c>
      <c r="F82" s="121">
        <v>0</v>
      </c>
      <c r="G82" s="121">
        <v>36.11</v>
      </c>
      <c r="H82" s="121">
        <v>0</v>
      </c>
      <c r="I82" s="121">
        <v>0</v>
      </c>
      <c r="J82" s="121">
        <v>0</v>
      </c>
      <c r="K82" s="121">
        <f t="shared" si="7"/>
        <v>41.39</v>
      </c>
      <c r="L82" s="121">
        <v>5.19</v>
      </c>
      <c r="M82" s="121">
        <v>100</v>
      </c>
      <c r="N82" s="121">
        <v>0</v>
      </c>
      <c r="O82" s="121">
        <v>0</v>
      </c>
      <c r="P82" s="121">
        <v>6.85</v>
      </c>
      <c r="Q82" s="121">
        <v>7.95</v>
      </c>
      <c r="R82" s="121">
        <v>9.2200000000000006</v>
      </c>
      <c r="S82" s="121">
        <v>20</v>
      </c>
      <c r="T82" s="121">
        <f>+T77-2.5</f>
        <v>17.5</v>
      </c>
      <c r="U82" s="121">
        <f t="shared" si="4"/>
        <v>190.6</v>
      </c>
    </row>
    <row r="83" spans="1:21">
      <c r="A83" s="116" t="s">
        <v>595</v>
      </c>
      <c r="B83" s="120">
        <v>92</v>
      </c>
      <c r="C83" s="121">
        <v>50</v>
      </c>
      <c r="D83" s="121">
        <v>29.75</v>
      </c>
      <c r="E83" s="121">
        <v>0</v>
      </c>
      <c r="F83" s="121">
        <v>60</v>
      </c>
      <c r="G83" s="121">
        <v>30.3</v>
      </c>
      <c r="H83" s="121">
        <v>247.4</v>
      </c>
      <c r="I83" s="121">
        <v>18.02</v>
      </c>
      <c r="J83" s="121">
        <v>0</v>
      </c>
      <c r="K83" s="121">
        <f t="shared" si="7"/>
        <v>435.47</v>
      </c>
      <c r="L83" s="121">
        <v>69.180000000000007</v>
      </c>
      <c r="M83" s="121">
        <v>100</v>
      </c>
      <c r="N83" s="121">
        <v>0</v>
      </c>
      <c r="O83" s="121">
        <v>0</v>
      </c>
      <c r="P83" s="121">
        <v>78.680000000000007</v>
      </c>
      <c r="Q83" s="121">
        <v>91.27</v>
      </c>
      <c r="R83" s="121">
        <v>105.88</v>
      </c>
      <c r="S83" s="121">
        <v>30</v>
      </c>
      <c r="T83" s="121">
        <v>0</v>
      </c>
      <c r="U83" s="121">
        <f t="shared" si="4"/>
        <v>910.48</v>
      </c>
    </row>
    <row r="84" spans="1:21">
      <c r="A84" s="116" t="s">
        <v>594</v>
      </c>
      <c r="B84" s="120">
        <v>92</v>
      </c>
      <c r="C84" s="121">
        <v>50</v>
      </c>
      <c r="D84" s="121">
        <v>29.75</v>
      </c>
      <c r="E84" s="121">
        <v>0</v>
      </c>
      <c r="F84" s="121">
        <v>60</v>
      </c>
      <c r="G84" s="121">
        <v>30.3</v>
      </c>
      <c r="H84" s="121">
        <v>247.4</v>
      </c>
      <c r="I84" s="121">
        <v>18.02</v>
      </c>
      <c r="J84" s="121">
        <v>0</v>
      </c>
      <c r="K84" s="121">
        <f t="shared" si="7"/>
        <v>435.47</v>
      </c>
      <c r="L84" s="121">
        <v>69.180000000000007</v>
      </c>
      <c r="M84" s="121">
        <v>100</v>
      </c>
      <c r="N84" s="121">
        <v>0</v>
      </c>
      <c r="O84" s="121">
        <v>0</v>
      </c>
      <c r="P84" s="121">
        <v>78.680000000000007</v>
      </c>
      <c r="Q84" s="121">
        <v>91.27</v>
      </c>
      <c r="R84" s="121">
        <v>105.88</v>
      </c>
      <c r="S84" s="121">
        <v>30</v>
      </c>
      <c r="T84" s="121">
        <v>0</v>
      </c>
      <c r="U84" s="121">
        <f t="shared" si="4"/>
        <v>910.48</v>
      </c>
    </row>
    <row r="85" spans="1:21">
      <c r="A85" s="116" t="s">
        <v>593</v>
      </c>
      <c r="B85" s="120">
        <v>92</v>
      </c>
      <c r="C85" s="121">
        <v>50</v>
      </c>
      <c r="D85" s="121">
        <v>29.75</v>
      </c>
      <c r="E85" s="121">
        <v>0</v>
      </c>
      <c r="F85" s="121">
        <v>60</v>
      </c>
      <c r="G85" s="121">
        <v>30.3</v>
      </c>
      <c r="H85" s="121">
        <v>269.02</v>
      </c>
      <c r="I85" s="121">
        <v>18.02</v>
      </c>
      <c r="J85" s="121">
        <v>0</v>
      </c>
      <c r="K85" s="121">
        <f t="shared" si="7"/>
        <v>457.09</v>
      </c>
      <c r="L85" s="121">
        <v>69.180000000000007</v>
      </c>
      <c r="M85" s="121">
        <v>100</v>
      </c>
      <c r="N85" s="121">
        <v>0</v>
      </c>
      <c r="O85" s="121">
        <v>0</v>
      </c>
      <c r="P85" s="121">
        <v>78.680000000000007</v>
      </c>
      <c r="Q85" s="121">
        <v>91.27</v>
      </c>
      <c r="R85" s="121">
        <v>105.88</v>
      </c>
      <c r="S85" s="121">
        <v>30</v>
      </c>
      <c r="T85" s="121">
        <v>0</v>
      </c>
      <c r="U85" s="121">
        <f t="shared" si="4"/>
        <v>932.1</v>
      </c>
    </row>
    <row r="86" spans="1:21">
      <c r="A86" s="116" t="s">
        <v>773</v>
      </c>
      <c r="B86" s="120">
        <v>93</v>
      </c>
      <c r="C86" s="121">
        <v>25</v>
      </c>
      <c r="D86" s="121">
        <v>14.87</v>
      </c>
      <c r="E86" s="121">
        <v>57.5</v>
      </c>
      <c r="F86" s="121">
        <v>30.3</v>
      </c>
      <c r="G86" s="121">
        <v>22.9</v>
      </c>
      <c r="H86" s="121">
        <v>164.56</v>
      </c>
      <c r="I86" s="121">
        <v>11.06</v>
      </c>
      <c r="J86" s="121">
        <v>0</v>
      </c>
      <c r="K86" s="121">
        <f t="shared" si="7"/>
        <v>326.19</v>
      </c>
      <c r="L86" s="121">
        <v>34.590000000000003</v>
      </c>
      <c r="M86" s="121">
        <v>0</v>
      </c>
      <c r="N86" s="121">
        <v>100</v>
      </c>
      <c r="O86" s="121">
        <v>35</v>
      </c>
      <c r="P86" s="121">
        <v>43.52</v>
      </c>
      <c r="Q86" s="121">
        <v>50.48</v>
      </c>
      <c r="R86" s="121">
        <v>58.56</v>
      </c>
      <c r="S86" s="121">
        <v>0</v>
      </c>
      <c r="T86" s="121">
        <v>0</v>
      </c>
      <c r="U86" s="121">
        <f t="shared" si="4"/>
        <v>648.34</v>
      </c>
    </row>
    <row r="87" spans="1:21">
      <c r="A87" s="116" t="s">
        <v>597</v>
      </c>
      <c r="B87" s="120">
        <v>95</v>
      </c>
      <c r="C87" s="121">
        <v>25</v>
      </c>
      <c r="D87" s="121">
        <v>13.95</v>
      </c>
      <c r="E87" s="121">
        <v>57.5</v>
      </c>
      <c r="F87" s="121">
        <v>30</v>
      </c>
      <c r="G87" s="121">
        <v>22.9</v>
      </c>
      <c r="H87" s="121">
        <v>164.56</v>
      </c>
      <c r="I87" s="121">
        <v>11.06</v>
      </c>
      <c r="J87" s="121">
        <v>0</v>
      </c>
      <c r="K87" s="121">
        <f t="shared" si="7"/>
        <v>324.97000000000003</v>
      </c>
      <c r="L87" s="121">
        <v>20.76</v>
      </c>
      <c r="M87" s="121">
        <v>0</v>
      </c>
      <c r="N87" s="121">
        <v>100</v>
      </c>
      <c r="O87" s="121">
        <v>35</v>
      </c>
      <c r="P87" s="121">
        <v>43.52</v>
      </c>
      <c r="Q87" s="121">
        <v>50.48</v>
      </c>
      <c r="R87" s="121">
        <v>58.56</v>
      </c>
      <c r="S87" s="121">
        <v>0</v>
      </c>
      <c r="T87" s="121">
        <v>0</v>
      </c>
      <c r="U87" s="121">
        <f t="shared" si="4"/>
        <v>633.29</v>
      </c>
    </row>
    <row r="88" spans="1:21">
      <c r="A88" s="116" t="s">
        <v>596</v>
      </c>
      <c r="B88" s="120">
        <v>95</v>
      </c>
      <c r="C88" s="121">
        <v>25</v>
      </c>
      <c r="D88" s="121">
        <v>13.95</v>
      </c>
      <c r="E88" s="121">
        <v>57.5</v>
      </c>
      <c r="F88" s="121">
        <v>30</v>
      </c>
      <c r="G88" s="121">
        <v>22.9</v>
      </c>
      <c r="H88" s="121">
        <v>164.56</v>
      </c>
      <c r="I88" s="121">
        <v>11.06</v>
      </c>
      <c r="J88" s="121">
        <v>0</v>
      </c>
      <c r="K88" s="121">
        <f t="shared" ref="K88" si="8">SUM(C88:J88)</f>
        <v>324.97000000000003</v>
      </c>
      <c r="L88" s="121">
        <v>20.76</v>
      </c>
      <c r="M88" s="121">
        <v>0</v>
      </c>
      <c r="N88" s="121">
        <v>100</v>
      </c>
      <c r="O88" s="121">
        <v>35</v>
      </c>
      <c r="P88" s="121">
        <v>43.52</v>
      </c>
      <c r="Q88" s="121">
        <v>50.48</v>
      </c>
      <c r="R88" s="121">
        <v>58.56</v>
      </c>
      <c r="S88" s="121">
        <v>0</v>
      </c>
      <c r="T88" s="121">
        <v>0</v>
      </c>
      <c r="U88" s="121">
        <f t="shared" si="4"/>
        <v>633.29</v>
      </c>
    </row>
    <row r="89" spans="1:21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</row>
    <row r="90" spans="1:21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</row>
    <row r="91" spans="1:21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</row>
    <row r="92" spans="1:21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</row>
    <row r="93" spans="1:21"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</row>
    <row r="94" spans="1:21"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</row>
    <row r="95" spans="1:21"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</row>
    <row r="96" spans="1:21"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</row>
    <row r="97" spans="3:21"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</row>
    <row r="98" spans="3:21"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</row>
    <row r="99" spans="3:21"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</row>
    <row r="100" spans="3:21"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</row>
    <row r="101" spans="3:21"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</row>
    <row r="102" spans="3:21"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</row>
    <row r="103" spans="3:21"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</row>
    <row r="104" spans="3:21"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</row>
    <row r="105" spans="3:21"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</row>
    <row r="106" spans="3:21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</row>
    <row r="107" spans="3:21"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</row>
    <row r="108" spans="3:21"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</row>
    <row r="109" spans="3:21"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</row>
    <row r="110" spans="3:21"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</row>
    <row r="111" spans="3:21"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</row>
    <row r="112" spans="3:21"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</row>
    <row r="113" spans="3:11">
      <c r="C113" s="121"/>
      <c r="D113" s="121"/>
      <c r="E113" s="121"/>
      <c r="F113" s="121"/>
      <c r="G113" s="121"/>
      <c r="H113" s="121"/>
      <c r="I113" s="121"/>
      <c r="J113" s="121"/>
      <c r="K113" s="121"/>
    </row>
    <row r="114" spans="3:11">
      <c r="C114" s="121"/>
      <c r="D114" s="121"/>
      <c r="E114" s="121"/>
      <c r="F114" s="121"/>
      <c r="G114" s="121"/>
      <c r="H114" s="121"/>
      <c r="I114" s="121"/>
      <c r="J114" s="121"/>
      <c r="K114" s="121"/>
    </row>
    <row r="115" spans="3:11">
      <c r="C115" s="121"/>
      <c r="D115" s="121"/>
      <c r="E115" s="121"/>
      <c r="F115" s="121"/>
      <c r="G115" s="121"/>
      <c r="H115" s="121"/>
      <c r="I115" s="121"/>
      <c r="J115" s="121"/>
      <c r="K115" s="121"/>
    </row>
    <row r="116" spans="3:11">
      <c r="C116" s="121"/>
      <c r="D116" s="121"/>
      <c r="E116" s="121"/>
      <c r="F116" s="121"/>
      <c r="G116" s="121"/>
      <c r="H116" s="121"/>
      <c r="I116" s="121"/>
      <c r="J116" s="121"/>
      <c r="K116" s="121"/>
    </row>
    <row r="117" spans="3:11">
      <c r="C117" s="121"/>
      <c r="D117" s="121"/>
      <c r="E117" s="121"/>
      <c r="F117" s="121"/>
      <c r="G117" s="121"/>
      <c r="H117" s="121"/>
      <c r="I117" s="121"/>
      <c r="J117" s="121"/>
      <c r="K117" s="121"/>
    </row>
    <row r="118" spans="3:11">
      <c r="C118" s="121"/>
      <c r="D118" s="121"/>
      <c r="E118" s="121"/>
      <c r="F118" s="121"/>
      <c r="G118" s="121"/>
      <c r="H118" s="121"/>
      <c r="I118" s="121"/>
      <c r="J118" s="121"/>
      <c r="K118" s="121"/>
    </row>
    <row r="119" spans="3:11">
      <c r="C119" s="121"/>
      <c r="D119" s="121"/>
      <c r="E119" s="121"/>
      <c r="F119" s="121"/>
      <c r="G119" s="121"/>
      <c r="H119" s="121"/>
      <c r="I119" s="121"/>
      <c r="J119" s="121"/>
      <c r="K119" s="121"/>
    </row>
    <row r="120" spans="3:11">
      <c r="C120" s="121"/>
      <c r="D120" s="121"/>
      <c r="E120" s="121"/>
      <c r="F120" s="121"/>
      <c r="G120" s="121"/>
      <c r="H120" s="121"/>
      <c r="I120" s="121"/>
      <c r="J120" s="121"/>
      <c r="K120" s="121"/>
    </row>
    <row r="121" spans="3:11">
      <c r="C121" s="121"/>
      <c r="D121" s="121"/>
      <c r="E121" s="121"/>
      <c r="F121" s="121"/>
      <c r="G121" s="121"/>
      <c r="H121" s="121"/>
      <c r="I121" s="121"/>
      <c r="J121" s="121"/>
      <c r="K121" s="121"/>
    </row>
    <row r="122" spans="3:11">
      <c r="C122" s="121"/>
      <c r="D122" s="121"/>
      <c r="E122" s="121"/>
      <c r="F122" s="121"/>
      <c r="G122" s="121"/>
      <c r="H122" s="121"/>
      <c r="I122" s="121"/>
      <c r="J122" s="121"/>
      <c r="K122" s="121"/>
    </row>
    <row r="123" spans="3:11">
      <c r="C123" s="121"/>
      <c r="D123" s="121"/>
      <c r="E123" s="121"/>
      <c r="F123" s="121"/>
      <c r="G123" s="121"/>
      <c r="H123" s="121"/>
      <c r="I123" s="121"/>
      <c r="J123" s="121"/>
      <c r="K123" s="121"/>
    </row>
    <row r="124" spans="3:11">
      <c r="C124" s="121"/>
      <c r="D124" s="121"/>
      <c r="E124" s="121"/>
      <c r="F124" s="121"/>
      <c r="G124" s="121"/>
      <c r="H124" s="121"/>
      <c r="I124" s="121"/>
      <c r="J124" s="121"/>
      <c r="K124" s="121"/>
    </row>
    <row r="125" spans="3:11">
      <c r="C125" s="121"/>
      <c r="D125" s="121"/>
      <c r="E125" s="121"/>
      <c r="F125" s="121"/>
      <c r="G125" s="121"/>
      <c r="H125" s="121"/>
      <c r="I125" s="121"/>
      <c r="J125" s="121"/>
      <c r="K125" s="121"/>
    </row>
    <row r="126" spans="3:11">
      <c r="C126" s="121"/>
      <c r="D126" s="121"/>
      <c r="E126" s="121"/>
      <c r="F126" s="121"/>
      <c r="G126" s="121"/>
      <c r="H126" s="121"/>
      <c r="I126" s="121"/>
      <c r="J126" s="121"/>
      <c r="K126" s="121"/>
    </row>
    <row r="127" spans="3:11">
      <c r="C127" s="121"/>
      <c r="D127" s="121"/>
      <c r="E127" s="121"/>
      <c r="F127" s="121"/>
      <c r="G127" s="121"/>
      <c r="H127" s="121"/>
      <c r="I127" s="121"/>
      <c r="J127" s="121"/>
      <c r="K127" s="121"/>
    </row>
    <row r="128" spans="3:11">
      <c r="C128" s="121"/>
      <c r="D128" s="121"/>
      <c r="E128" s="121"/>
      <c r="F128" s="121"/>
      <c r="G128" s="121"/>
      <c r="H128" s="121"/>
      <c r="I128" s="121"/>
      <c r="J128" s="121"/>
      <c r="K128" s="121"/>
    </row>
    <row r="129" spans="3:11">
      <c r="C129" s="121"/>
      <c r="D129" s="121"/>
      <c r="E129" s="121"/>
      <c r="F129" s="121"/>
      <c r="G129" s="121"/>
      <c r="H129" s="121"/>
      <c r="I129" s="121"/>
      <c r="J129" s="121"/>
      <c r="K129" s="121"/>
    </row>
    <row r="130" spans="3:11">
      <c r="C130" s="121"/>
      <c r="D130" s="121"/>
      <c r="E130" s="121"/>
      <c r="F130" s="121"/>
      <c r="G130" s="121"/>
      <c r="H130" s="121"/>
      <c r="I130" s="121"/>
      <c r="J130" s="121"/>
      <c r="K130" s="121"/>
    </row>
    <row r="131" spans="3:11">
      <c r="C131" s="121"/>
      <c r="D131" s="121"/>
      <c r="E131" s="121"/>
      <c r="F131" s="121"/>
      <c r="G131" s="121"/>
      <c r="H131" s="121"/>
      <c r="I131" s="121"/>
      <c r="J131" s="121"/>
      <c r="K131" s="121"/>
    </row>
    <row r="132" spans="3:11">
      <c r="C132" s="121"/>
      <c r="D132" s="121"/>
      <c r="E132" s="121"/>
      <c r="F132" s="121"/>
      <c r="G132" s="121"/>
      <c r="H132" s="121"/>
      <c r="I132" s="121"/>
      <c r="J132" s="121"/>
      <c r="K132" s="121"/>
    </row>
    <row r="133" spans="3:11">
      <c r="C133" s="121"/>
      <c r="D133" s="121"/>
      <c r="E133" s="121"/>
      <c r="F133" s="121"/>
      <c r="G133" s="121"/>
      <c r="H133" s="121"/>
      <c r="I133" s="121"/>
      <c r="J133" s="121"/>
      <c r="K133" s="121"/>
    </row>
    <row r="134" spans="3:11">
      <c r="C134" s="121"/>
      <c r="D134" s="121"/>
      <c r="E134" s="121"/>
      <c r="F134" s="121"/>
      <c r="G134" s="121"/>
      <c r="H134" s="121"/>
      <c r="I134" s="121"/>
      <c r="J134" s="121"/>
      <c r="K134" s="121"/>
    </row>
    <row r="135" spans="3:11">
      <c r="C135" s="121"/>
      <c r="D135" s="121"/>
      <c r="E135" s="121"/>
      <c r="F135" s="121"/>
      <c r="G135" s="121"/>
      <c r="H135" s="121"/>
      <c r="I135" s="121"/>
      <c r="J135" s="121"/>
      <c r="K135" s="121"/>
    </row>
    <row r="136" spans="3:11">
      <c r="C136" s="121"/>
      <c r="D136" s="121"/>
      <c r="E136" s="121"/>
      <c r="F136" s="121"/>
      <c r="G136" s="121"/>
      <c r="H136" s="121"/>
      <c r="I136" s="121"/>
      <c r="J136" s="121"/>
      <c r="K136" s="121"/>
    </row>
    <row r="137" spans="3:11">
      <c r="C137" s="121"/>
      <c r="D137" s="121"/>
      <c r="E137" s="121"/>
      <c r="F137" s="121"/>
      <c r="G137" s="121"/>
      <c r="H137" s="121"/>
      <c r="I137" s="121"/>
      <c r="J137" s="121"/>
      <c r="K137" s="121"/>
    </row>
    <row r="138" spans="3:11">
      <c r="C138" s="121"/>
      <c r="D138" s="121"/>
      <c r="E138" s="121"/>
      <c r="F138" s="121"/>
      <c r="G138" s="121"/>
      <c r="H138" s="121"/>
      <c r="I138" s="121"/>
      <c r="J138" s="121"/>
      <c r="K138" s="121"/>
    </row>
    <row r="139" spans="3:11">
      <c r="C139" s="121"/>
      <c r="D139" s="121"/>
      <c r="E139" s="121"/>
      <c r="F139" s="121"/>
      <c r="G139" s="121"/>
      <c r="H139" s="121"/>
      <c r="I139" s="121"/>
      <c r="J139" s="121"/>
      <c r="K139" s="121"/>
    </row>
    <row r="140" spans="3:11">
      <c r="C140" s="121"/>
      <c r="D140" s="121"/>
      <c r="E140" s="121"/>
      <c r="F140" s="121"/>
      <c r="G140" s="121"/>
      <c r="H140" s="121"/>
      <c r="I140" s="121"/>
      <c r="J140" s="121"/>
      <c r="K140" s="121"/>
    </row>
    <row r="141" spans="3:11">
      <c r="C141" s="121"/>
      <c r="D141" s="121"/>
      <c r="E141" s="121"/>
      <c r="F141" s="121"/>
      <c r="G141" s="121"/>
      <c r="H141" s="121"/>
      <c r="I141" s="121"/>
      <c r="J141" s="121"/>
      <c r="K141" s="121"/>
    </row>
    <row r="142" spans="3:11">
      <c r="C142" s="121"/>
      <c r="D142" s="121"/>
      <c r="E142" s="121"/>
      <c r="F142" s="121"/>
      <c r="G142" s="121"/>
      <c r="H142" s="121"/>
      <c r="I142" s="121"/>
      <c r="J142" s="121"/>
      <c r="K142" s="121"/>
    </row>
    <row r="143" spans="3:11">
      <c r="C143" s="121"/>
      <c r="D143" s="121"/>
      <c r="E143" s="121"/>
      <c r="F143" s="121"/>
      <c r="G143" s="121"/>
      <c r="H143" s="121"/>
      <c r="I143" s="121"/>
      <c r="J143" s="121"/>
      <c r="K143" s="121"/>
    </row>
    <row r="144" spans="3:11"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3:11">
      <c r="C145" s="121"/>
      <c r="D145" s="121"/>
      <c r="E145" s="121"/>
      <c r="F145" s="121"/>
      <c r="G145" s="121"/>
      <c r="H145" s="121"/>
      <c r="I145" s="121"/>
      <c r="J145" s="121"/>
      <c r="K145" s="121"/>
    </row>
    <row r="146" spans="3:11">
      <c r="C146" s="121"/>
      <c r="D146" s="121"/>
      <c r="E146" s="121"/>
      <c r="F146" s="121"/>
      <c r="G146" s="121"/>
      <c r="H146" s="121"/>
      <c r="I146" s="121"/>
      <c r="J146" s="121"/>
      <c r="K146" s="121"/>
    </row>
    <row r="147" spans="3:11">
      <c r="C147" s="121"/>
      <c r="D147" s="121"/>
      <c r="E147" s="121"/>
      <c r="F147" s="121"/>
      <c r="G147" s="121"/>
      <c r="H147" s="121"/>
      <c r="I147" s="121"/>
      <c r="J147" s="121"/>
      <c r="K147" s="121"/>
    </row>
    <row r="148" spans="3:11">
      <c r="C148" s="121"/>
      <c r="D148" s="121"/>
      <c r="E148" s="121"/>
      <c r="F148" s="121"/>
      <c r="G148" s="121"/>
      <c r="H148" s="121"/>
      <c r="I148" s="121"/>
      <c r="J148" s="121"/>
      <c r="K148" s="121"/>
    </row>
    <row r="149" spans="3:11">
      <c r="C149" s="121"/>
      <c r="D149" s="121"/>
      <c r="E149" s="121"/>
      <c r="F149" s="121"/>
      <c r="G149" s="121"/>
      <c r="H149" s="121"/>
      <c r="I149" s="121"/>
      <c r="J149" s="121"/>
      <c r="K149" s="121"/>
    </row>
    <row r="150" spans="3:11">
      <c r="C150" s="121"/>
      <c r="D150" s="121"/>
      <c r="E150" s="121"/>
      <c r="F150" s="121"/>
      <c r="G150" s="121"/>
      <c r="H150" s="121"/>
      <c r="I150" s="121"/>
      <c r="J150" s="121"/>
      <c r="K150" s="121"/>
    </row>
    <row r="151" spans="3:11">
      <c r="C151" s="121"/>
      <c r="D151" s="121"/>
      <c r="E151" s="121"/>
      <c r="F151" s="121"/>
      <c r="G151" s="121"/>
      <c r="H151" s="121"/>
      <c r="I151" s="121"/>
      <c r="J151" s="121"/>
      <c r="K151" s="121"/>
    </row>
    <row r="152" spans="3:11">
      <c r="C152" s="121"/>
      <c r="D152" s="121"/>
      <c r="E152" s="121"/>
      <c r="F152" s="121"/>
      <c r="G152" s="121"/>
      <c r="H152" s="121"/>
      <c r="I152" s="121"/>
      <c r="J152" s="121"/>
      <c r="K152" s="121"/>
    </row>
    <row r="153" spans="3:11">
      <c r="C153" s="121"/>
      <c r="D153" s="121"/>
      <c r="E153" s="121"/>
      <c r="F153" s="121"/>
      <c r="G153" s="121"/>
      <c r="H153" s="121"/>
      <c r="I153" s="121"/>
      <c r="J153" s="121"/>
      <c r="K153" s="121"/>
    </row>
    <row r="154" spans="3:11">
      <c r="C154" s="121"/>
      <c r="D154" s="121"/>
      <c r="E154" s="121"/>
      <c r="F154" s="121"/>
      <c r="G154" s="121"/>
      <c r="H154" s="121"/>
      <c r="I154" s="121"/>
      <c r="J154" s="121"/>
      <c r="K154" s="121"/>
    </row>
    <row r="155" spans="3:11">
      <c r="C155" s="121"/>
      <c r="D155" s="121"/>
      <c r="E155" s="121"/>
      <c r="F155" s="121"/>
      <c r="G155" s="121"/>
      <c r="H155" s="121"/>
      <c r="I155" s="121"/>
      <c r="J155" s="121"/>
      <c r="K155" s="121"/>
    </row>
    <row r="156" spans="3:11">
      <c r="C156" s="121"/>
      <c r="D156" s="121"/>
      <c r="E156" s="121"/>
      <c r="F156" s="121"/>
      <c r="G156" s="121"/>
      <c r="H156" s="121"/>
      <c r="I156" s="121"/>
      <c r="J156" s="121"/>
      <c r="K156" s="121"/>
    </row>
    <row r="157" spans="3:11">
      <c r="C157" s="121"/>
      <c r="D157" s="121"/>
      <c r="E157" s="121"/>
      <c r="F157" s="121"/>
      <c r="G157" s="121"/>
      <c r="H157" s="121"/>
      <c r="I157" s="121"/>
      <c r="J157" s="121"/>
      <c r="K157" s="121"/>
    </row>
    <row r="158" spans="3:11">
      <c r="C158" s="121"/>
      <c r="D158" s="121"/>
      <c r="E158" s="121"/>
      <c r="F158" s="121"/>
      <c r="G158" s="121"/>
      <c r="H158" s="121"/>
      <c r="I158" s="121"/>
      <c r="J158" s="121"/>
      <c r="K158" s="121"/>
    </row>
    <row r="159" spans="3:11">
      <c r="C159" s="121"/>
      <c r="D159" s="121"/>
      <c r="E159" s="121"/>
      <c r="F159" s="121"/>
      <c r="G159" s="121"/>
      <c r="H159" s="121"/>
      <c r="I159" s="121"/>
      <c r="J159" s="121"/>
      <c r="K159" s="121"/>
    </row>
    <row r="160" spans="3:11">
      <c r="C160" s="121"/>
      <c r="D160" s="121"/>
      <c r="E160" s="121"/>
      <c r="F160" s="121"/>
      <c r="G160" s="121"/>
      <c r="H160" s="121"/>
      <c r="I160" s="121"/>
      <c r="J160" s="121"/>
      <c r="K160" s="121"/>
    </row>
    <row r="161" spans="3:11">
      <c r="C161" s="121"/>
      <c r="D161" s="121"/>
      <c r="E161" s="121"/>
      <c r="F161" s="121"/>
      <c r="G161" s="121"/>
      <c r="H161" s="121"/>
      <c r="I161" s="121"/>
      <c r="J161" s="121"/>
      <c r="K161" s="121"/>
    </row>
    <row r="162" spans="3:11">
      <c r="C162" s="121"/>
      <c r="D162" s="121"/>
      <c r="E162" s="121"/>
      <c r="F162" s="121"/>
      <c r="G162" s="121"/>
      <c r="H162" s="121"/>
      <c r="I162" s="121"/>
      <c r="J162" s="121"/>
      <c r="K162" s="121"/>
    </row>
    <row r="163" spans="3:11">
      <c r="C163" s="121"/>
      <c r="D163" s="121"/>
      <c r="E163" s="121"/>
      <c r="F163" s="121"/>
      <c r="G163" s="121"/>
      <c r="H163" s="121"/>
      <c r="I163" s="121"/>
      <c r="J163" s="121"/>
      <c r="K163" s="121"/>
    </row>
    <row r="164" spans="3:11">
      <c r="C164" s="121"/>
      <c r="D164" s="121"/>
      <c r="E164" s="121"/>
      <c r="F164" s="121"/>
      <c r="G164" s="121"/>
      <c r="H164" s="121"/>
      <c r="I164" s="121"/>
      <c r="J164" s="121"/>
      <c r="K164" s="121"/>
    </row>
    <row r="165" spans="3:11">
      <c r="C165" s="121"/>
      <c r="D165" s="121"/>
      <c r="E165" s="121"/>
      <c r="F165" s="121"/>
      <c r="G165" s="121"/>
      <c r="H165" s="121"/>
      <c r="I165" s="121"/>
      <c r="J165" s="121"/>
      <c r="K165" s="121"/>
    </row>
    <row r="166" spans="3:11">
      <c r="C166" s="121"/>
      <c r="D166" s="121"/>
      <c r="E166" s="121"/>
      <c r="F166" s="121"/>
      <c r="G166" s="121"/>
      <c r="H166" s="121"/>
      <c r="I166" s="121"/>
      <c r="J166" s="121"/>
      <c r="K166" s="121"/>
    </row>
    <row r="167" spans="3:11">
      <c r="C167" s="121"/>
      <c r="D167" s="121"/>
      <c r="E167" s="121"/>
      <c r="F167" s="121"/>
      <c r="G167" s="121"/>
      <c r="H167" s="121"/>
      <c r="I167" s="121"/>
      <c r="J167" s="121"/>
      <c r="K167" s="121"/>
    </row>
    <row r="168" spans="3:11">
      <c r="C168" s="121"/>
      <c r="D168" s="121"/>
      <c r="E168" s="121"/>
      <c r="F168" s="121"/>
      <c r="G168" s="121"/>
      <c r="H168" s="121"/>
      <c r="I168" s="121"/>
      <c r="J168" s="121"/>
      <c r="K168" s="121"/>
    </row>
    <row r="169" spans="3:11">
      <c r="C169" s="121"/>
      <c r="D169" s="121"/>
      <c r="E169" s="121"/>
      <c r="F169" s="121"/>
      <c r="G169" s="121"/>
      <c r="H169" s="121"/>
      <c r="I169" s="121"/>
      <c r="J169" s="121"/>
      <c r="K169" s="121"/>
    </row>
    <row r="170" spans="3:11">
      <c r="C170" s="121"/>
      <c r="D170" s="121"/>
      <c r="E170" s="121"/>
      <c r="F170" s="121"/>
      <c r="G170" s="121"/>
      <c r="H170" s="121"/>
      <c r="I170" s="121"/>
      <c r="J170" s="121"/>
      <c r="K170" s="121"/>
    </row>
    <row r="171" spans="3:11">
      <c r="C171" s="121"/>
      <c r="D171" s="121"/>
      <c r="E171" s="121"/>
      <c r="F171" s="121"/>
      <c r="G171" s="121"/>
      <c r="H171" s="121"/>
      <c r="I171" s="121"/>
      <c r="J171" s="121"/>
      <c r="K171" s="121"/>
    </row>
    <row r="172" spans="3:11">
      <c r="C172" s="121"/>
      <c r="D172" s="121"/>
      <c r="E172" s="121"/>
      <c r="F172" s="121"/>
      <c r="G172" s="121"/>
      <c r="H172" s="121"/>
      <c r="I172" s="121"/>
      <c r="J172" s="121"/>
      <c r="K172" s="121"/>
    </row>
    <row r="173" spans="3:11">
      <c r="C173" s="121"/>
      <c r="D173" s="121"/>
      <c r="E173" s="121"/>
      <c r="F173" s="121"/>
      <c r="G173" s="121"/>
      <c r="H173" s="121"/>
      <c r="I173" s="121"/>
      <c r="J173" s="121"/>
      <c r="K173" s="121"/>
    </row>
    <row r="174" spans="3:11">
      <c r="C174" s="121"/>
      <c r="D174" s="121"/>
      <c r="E174" s="121"/>
      <c r="F174" s="121"/>
      <c r="G174" s="121"/>
      <c r="H174" s="121"/>
      <c r="I174" s="121"/>
      <c r="J174" s="121"/>
      <c r="K174" s="121"/>
    </row>
    <row r="175" spans="3:11">
      <c r="C175" s="121"/>
      <c r="D175" s="121"/>
      <c r="E175" s="121"/>
      <c r="F175" s="121"/>
      <c r="G175" s="121"/>
      <c r="H175" s="121"/>
      <c r="I175" s="121"/>
      <c r="J175" s="121"/>
      <c r="K175" s="121"/>
    </row>
    <row r="176" spans="3:11">
      <c r="C176" s="121"/>
      <c r="D176" s="121"/>
      <c r="E176" s="121"/>
      <c r="F176" s="121"/>
      <c r="G176" s="121"/>
      <c r="H176" s="121"/>
      <c r="I176" s="121"/>
      <c r="J176" s="121"/>
      <c r="K176" s="121"/>
    </row>
    <row r="177" spans="3:11">
      <c r="C177" s="121"/>
      <c r="D177" s="121"/>
      <c r="E177" s="121"/>
      <c r="F177" s="121"/>
      <c r="G177" s="121"/>
      <c r="H177" s="121"/>
      <c r="I177" s="121"/>
      <c r="J177" s="121"/>
      <c r="K177" s="121"/>
    </row>
    <row r="178" spans="3:11">
      <c r="C178" s="121"/>
      <c r="D178" s="121"/>
      <c r="E178" s="121"/>
      <c r="F178" s="121"/>
      <c r="G178" s="121"/>
      <c r="H178" s="121"/>
      <c r="I178" s="121"/>
      <c r="J178" s="121"/>
      <c r="K178" s="121"/>
    </row>
    <row r="179" spans="3:11">
      <c r="C179" s="121"/>
      <c r="D179" s="121"/>
      <c r="E179" s="121"/>
      <c r="F179" s="121"/>
      <c r="G179" s="121"/>
      <c r="H179" s="121"/>
      <c r="I179" s="121"/>
      <c r="J179" s="121"/>
      <c r="K179" s="121"/>
    </row>
    <row r="180" spans="3:11">
      <c r="C180" s="121"/>
      <c r="D180" s="121"/>
      <c r="E180" s="121"/>
      <c r="F180" s="121"/>
      <c r="G180" s="121"/>
      <c r="H180" s="121"/>
      <c r="I180" s="121"/>
      <c r="J180" s="121"/>
      <c r="K180" s="121"/>
    </row>
    <row r="181" spans="3:11">
      <c r="C181" s="121"/>
      <c r="D181" s="121"/>
      <c r="E181" s="121"/>
      <c r="F181" s="121"/>
      <c r="G181" s="121"/>
      <c r="H181" s="121"/>
      <c r="I181" s="121"/>
      <c r="J181" s="121"/>
      <c r="K181" s="121"/>
    </row>
    <row r="182" spans="3:11">
      <c r="C182" s="121"/>
      <c r="D182" s="121"/>
      <c r="E182" s="121"/>
      <c r="F182" s="121"/>
      <c r="G182" s="121"/>
      <c r="H182" s="121"/>
      <c r="I182" s="121"/>
      <c r="J182" s="121"/>
      <c r="K182" s="121"/>
    </row>
    <row r="183" spans="3:11">
      <c r="C183" s="121"/>
      <c r="D183" s="121"/>
      <c r="E183" s="121"/>
      <c r="F183" s="121"/>
      <c r="G183" s="121"/>
      <c r="H183" s="121"/>
      <c r="I183" s="121"/>
      <c r="J183" s="121"/>
      <c r="K183" s="121"/>
    </row>
    <row r="184" spans="3:11">
      <c r="C184" s="121"/>
      <c r="D184" s="121"/>
      <c r="E184" s="121"/>
      <c r="F184" s="121"/>
      <c r="G184" s="121"/>
      <c r="H184" s="121"/>
      <c r="I184" s="121"/>
      <c r="J184" s="121"/>
      <c r="K184" s="121"/>
    </row>
    <row r="185" spans="3:11">
      <c r="C185" s="121"/>
      <c r="D185" s="121"/>
      <c r="E185" s="121"/>
      <c r="F185" s="121"/>
      <c r="G185" s="121"/>
      <c r="H185" s="121"/>
      <c r="I185" s="121"/>
      <c r="J185" s="121"/>
      <c r="K185" s="121"/>
    </row>
    <row r="186" spans="3:11">
      <c r="C186" s="121"/>
      <c r="D186" s="121"/>
      <c r="E186" s="121"/>
      <c r="F186" s="121"/>
      <c r="G186" s="121"/>
      <c r="H186" s="121"/>
      <c r="I186" s="121"/>
      <c r="J186" s="121"/>
      <c r="K186" s="121"/>
    </row>
    <row r="187" spans="3:11">
      <c r="C187" s="121"/>
      <c r="D187" s="121"/>
      <c r="E187" s="121"/>
      <c r="F187" s="121"/>
      <c r="G187" s="121"/>
      <c r="H187" s="121"/>
      <c r="I187" s="121"/>
      <c r="J187" s="121"/>
      <c r="K187" s="121"/>
    </row>
    <row r="188" spans="3:11">
      <c r="C188" s="121"/>
      <c r="D188" s="121"/>
      <c r="E188" s="121"/>
      <c r="F188" s="121"/>
      <c r="G188" s="121"/>
      <c r="H188" s="121"/>
      <c r="I188" s="121"/>
      <c r="J188" s="121"/>
      <c r="K188" s="121"/>
    </row>
    <row r="189" spans="3:11">
      <c r="C189" s="121"/>
      <c r="D189" s="121"/>
      <c r="E189" s="121"/>
      <c r="F189" s="121"/>
      <c r="G189" s="121"/>
      <c r="H189" s="121"/>
      <c r="I189" s="121"/>
      <c r="J189" s="121"/>
      <c r="K189" s="121"/>
    </row>
    <row r="190" spans="3:11">
      <c r="C190" s="121"/>
      <c r="D190" s="121"/>
      <c r="E190" s="121"/>
      <c r="F190" s="121"/>
      <c r="G190" s="121"/>
      <c r="H190" s="121"/>
      <c r="I190" s="121"/>
      <c r="J190" s="121"/>
      <c r="K190" s="121"/>
    </row>
    <row r="191" spans="3:11">
      <c r="C191" s="121"/>
      <c r="D191" s="121"/>
      <c r="E191" s="121"/>
      <c r="F191" s="121"/>
      <c r="G191" s="121"/>
      <c r="H191" s="121"/>
      <c r="I191" s="121"/>
      <c r="J191" s="121"/>
      <c r="K191" s="121"/>
    </row>
    <row r="192" spans="3:11">
      <c r="C192" s="121"/>
      <c r="D192" s="121"/>
      <c r="E192" s="121"/>
      <c r="F192" s="121"/>
      <c r="G192" s="121"/>
      <c r="H192" s="121"/>
      <c r="I192" s="121"/>
      <c r="J192" s="121"/>
      <c r="K192" s="121"/>
    </row>
    <row r="193" spans="3:11">
      <c r="C193" s="121"/>
      <c r="D193" s="121"/>
      <c r="E193" s="121"/>
      <c r="F193" s="121"/>
      <c r="G193" s="121"/>
      <c r="H193" s="121"/>
      <c r="I193" s="121"/>
      <c r="J193" s="121"/>
      <c r="K193" s="121"/>
    </row>
    <row r="194" spans="3:11">
      <c r="C194" s="121"/>
      <c r="D194" s="121"/>
      <c r="E194" s="121"/>
      <c r="F194" s="121"/>
      <c r="G194" s="121"/>
      <c r="H194" s="121"/>
      <c r="I194" s="121"/>
      <c r="J194" s="121"/>
      <c r="K194" s="121"/>
    </row>
    <row r="195" spans="3:11">
      <c r="C195" s="121"/>
      <c r="D195" s="121"/>
      <c r="E195" s="121"/>
      <c r="F195" s="121"/>
      <c r="G195" s="121"/>
      <c r="H195" s="121"/>
      <c r="I195" s="121"/>
      <c r="J195" s="121"/>
      <c r="K195" s="121"/>
    </row>
    <row r="196" spans="3:11">
      <c r="C196" s="121"/>
      <c r="D196" s="121"/>
      <c r="E196" s="121"/>
      <c r="F196" s="121"/>
      <c r="G196" s="121"/>
      <c r="H196" s="121"/>
      <c r="I196" s="121"/>
      <c r="J196" s="121"/>
      <c r="K196" s="121"/>
    </row>
    <row r="197" spans="3:11">
      <c r="C197" s="121"/>
      <c r="D197" s="121"/>
      <c r="E197" s="121"/>
      <c r="F197" s="121"/>
      <c r="G197" s="121"/>
      <c r="H197" s="121"/>
      <c r="I197" s="121"/>
      <c r="J197" s="121"/>
      <c r="K197" s="121"/>
    </row>
    <row r="198" spans="3:11">
      <c r="C198" s="121"/>
      <c r="D198" s="121"/>
      <c r="E198" s="121"/>
      <c r="F198" s="121"/>
      <c r="G198" s="121"/>
      <c r="H198" s="121"/>
      <c r="I198" s="121"/>
      <c r="J198" s="121"/>
      <c r="K198" s="121"/>
    </row>
    <row r="199" spans="3:11">
      <c r="C199" s="121"/>
      <c r="D199" s="121"/>
      <c r="E199" s="121"/>
      <c r="F199" s="121"/>
      <c r="G199" s="121"/>
      <c r="H199" s="121"/>
      <c r="I199" s="121"/>
      <c r="J199" s="121"/>
      <c r="K199" s="121"/>
    </row>
    <row r="200" spans="3:11">
      <c r="C200" s="121"/>
      <c r="D200" s="121"/>
      <c r="E200" s="121"/>
      <c r="F200" s="121"/>
      <c r="G200" s="121"/>
      <c r="H200" s="121"/>
      <c r="I200" s="121"/>
      <c r="J200" s="121"/>
      <c r="K200" s="121"/>
    </row>
    <row r="201" spans="3:11">
      <c r="C201" s="121"/>
      <c r="D201" s="121"/>
      <c r="E201" s="121"/>
      <c r="F201" s="121"/>
      <c r="G201" s="121"/>
      <c r="H201" s="121"/>
      <c r="I201" s="121"/>
      <c r="J201" s="121"/>
      <c r="K201" s="121"/>
    </row>
    <row r="202" spans="3:11">
      <c r="C202" s="121"/>
      <c r="D202" s="121"/>
      <c r="E202" s="121"/>
      <c r="F202" s="121"/>
      <c r="G202" s="121"/>
      <c r="H202" s="121"/>
      <c r="I202" s="121"/>
      <c r="J202" s="121"/>
      <c r="K202" s="121"/>
    </row>
    <row r="203" spans="3:11">
      <c r="C203" s="121"/>
      <c r="D203" s="121"/>
      <c r="E203" s="121"/>
      <c r="F203" s="121"/>
      <c r="G203" s="121"/>
      <c r="H203" s="121"/>
      <c r="I203" s="121"/>
      <c r="J203" s="121"/>
      <c r="K203" s="121"/>
    </row>
    <row r="204" spans="3:11">
      <c r="C204" s="121"/>
      <c r="D204" s="121"/>
      <c r="E204" s="121"/>
      <c r="F204" s="121"/>
      <c r="G204" s="121"/>
      <c r="H204" s="121"/>
      <c r="I204" s="121"/>
      <c r="J204" s="121"/>
      <c r="K204" s="121"/>
    </row>
    <row r="205" spans="3:11">
      <c r="C205" s="121"/>
      <c r="D205" s="121"/>
      <c r="E205" s="121"/>
      <c r="F205" s="121"/>
      <c r="G205" s="121"/>
      <c r="H205" s="121"/>
      <c r="I205" s="121"/>
      <c r="J205" s="121"/>
      <c r="K205" s="121"/>
    </row>
    <row r="206" spans="3:11">
      <c r="C206" s="121"/>
      <c r="D206" s="121"/>
      <c r="E206" s="121"/>
      <c r="F206" s="121"/>
      <c r="G206" s="121"/>
      <c r="H206" s="121"/>
      <c r="I206" s="121"/>
      <c r="J206" s="121"/>
      <c r="K206" s="121"/>
    </row>
    <row r="207" spans="3:11"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3:11"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3:11">
      <c r="C209" s="121"/>
      <c r="D209" s="121"/>
      <c r="E209" s="121"/>
      <c r="F209" s="121"/>
      <c r="G209" s="121"/>
      <c r="H209" s="121"/>
      <c r="I209" s="121"/>
      <c r="J209" s="121"/>
      <c r="K209" s="121"/>
    </row>
    <row r="210" spans="3:11">
      <c r="C210" s="121"/>
      <c r="D210" s="121"/>
      <c r="E210" s="121"/>
      <c r="F210" s="121"/>
      <c r="G210" s="121"/>
      <c r="H210" s="121"/>
      <c r="I210" s="121"/>
      <c r="J210" s="121"/>
      <c r="K210" s="121"/>
    </row>
    <row r="211" spans="3:11">
      <c r="C211" s="121"/>
      <c r="D211" s="121"/>
      <c r="E211" s="121"/>
      <c r="F211" s="121"/>
      <c r="G211" s="121"/>
      <c r="H211" s="121"/>
      <c r="I211" s="121"/>
      <c r="J211" s="121"/>
      <c r="K211" s="121"/>
    </row>
    <row r="212" spans="3:11">
      <c r="C212" s="121"/>
      <c r="D212" s="121"/>
      <c r="E212" s="121"/>
      <c r="F212" s="121"/>
      <c r="G212" s="121"/>
      <c r="H212" s="121"/>
      <c r="I212" s="121"/>
      <c r="J212" s="121"/>
      <c r="K212" s="121"/>
    </row>
    <row r="213" spans="3:11"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3:11">
      <c r="C214" s="121"/>
      <c r="D214" s="121"/>
      <c r="E214" s="121"/>
      <c r="F214" s="121"/>
      <c r="G214" s="121"/>
      <c r="H214" s="121"/>
      <c r="I214" s="121"/>
      <c r="J214" s="121"/>
      <c r="K214" s="121"/>
    </row>
    <row r="215" spans="3:11">
      <c r="C215" s="121"/>
      <c r="D215" s="121"/>
      <c r="E215" s="121"/>
      <c r="F215" s="121"/>
      <c r="G215" s="121"/>
      <c r="H215" s="121"/>
      <c r="I215" s="121"/>
      <c r="J215" s="121"/>
      <c r="K215" s="121"/>
    </row>
    <row r="216" spans="3:11">
      <c r="C216" s="121"/>
      <c r="D216" s="121"/>
      <c r="E216" s="121"/>
      <c r="F216" s="121"/>
      <c r="G216" s="121"/>
      <c r="H216" s="121"/>
      <c r="I216" s="121"/>
      <c r="J216" s="121"/>
      <c r="K216" s="121"/>
    </row>
    <row r="217" spans="3:11">
      <c r="C217" s="121"/>
      <c r="D217" s="121"/>
      <c r="E217" s="121"/>
      <c r="F217" s="121"/>
      <c r="G217" s="121"/>
      <c r="H217" s="121"/>
      <c r="I217" s="121"/>
      <c r="J217" s="121"/>
      <c r="K217" s="121"/>
    </row>
    <row r="218" spans="3:11">
      <c r="C218" s="121"/>
      <c r="D218" s="121"/>
      <c r="E218" s="121"/>
      <c r="F218" s="121"/>
      <c r="G218" s="121"/>
      <c r="H218" s="121"/>
      <c r="I218" s="121"/>
      <c r="J218" s="121"/>
      <c r="K218" s="121"/>
    </row>
    <row r="219" spans="3:11">
      <c r="C219" s="121"/>
      <c r="D219" s="121"/>
      <c r="E219" s="121"/>
      <c r="F219" s="121"/>
      <c r="G219" s="121"/>
      <c r="H219" s="121"/>
      <c r="I219" s="121"/>
      <c r="J219" s="121"/>
      <c r="K219" s="121"/>
    </row>
    <row r="220" spans="3:11">
      <c r="C220" s="121"/>
      <c r="D220" s="121"/>
      <c r="E220" s="121"/>
      <c r="F220" s="121"/>
      <c r="G220" s="121"/>
      <c r="H220" s="121"/>
      <c r="I220" s="121"/>
      <c r="J220" s="121"/>
      <c r="K220" s="121"/>
    </row>
    <row r="221" spans="3:11">
      <c r="C221" s="121"/>
      <c r="D221" s="121"/>
      <c r="E221" s="121"/>
      <c r="F221" s="121"/>
      <c r="G221" s="121"/>
      <c r="H221" s="121"/>
      <c r="I221" s="121"/>
      <c r="J221" s="121"/>
      <c r="K221" s="121"/>
    </row>
    <row r="222" spans="3:11"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3:11">
      <c r="C223" s="121"/>
      <c r="D223" s="121"/>
      <c r="E223" s="121"/>
      <c r="F223" s="121"/>
      <c r="G223" s="121"/>
      <c r="H223" s="121"/>
      <c r="I223" s="121"/>
      <c r="J223" s="121"/>
      <c r="K223" s="121"/>
    </row>
    <row r="224" spans="3:11">
      <c r="C224" s="121"/>
      <c r="D224" s="121"/>
      <c r="E224" s="121"/>
      <c r="F224" s="121"/>
      <c r="G224" s="121"/>
      <c r="H224" s="121"/>
      <c r="I224" s="121"/>
      <c r="J224" s="121"/>
      <c r="K224" s="121"/>
    </row>
    <row r="225" spans="3:11"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3:11">
      <c r="C226" s="121"/>
      <c r="D226" s="121"/>
      <c r="E226" s="121"/>
      <c r="F226" s="121"/>
      <c r="G226" s="121"/>
      <c r="H226" s="121"/>
      <c r="I226" s="121"/>
      <c r="J226" s="121"/>
      <c r="K226" s="121"/>
    </row>
    <row r="227" spans="3:11">
      <c r="C227" s="121"/>
      <c r="D227" s="121"/>
      <c r="E227" s="121"/>
      <c r="F227" s="121"/>
      <c r="G227" s="121"/>
      <c r="H227" s="121"/>
      <c r="I227" s="121"/>
      <c r="J227" s="121"/>
      <c r="K227" s="121"/>
    </row>
    <row r="228" spans="3:11"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3:11">
      <c r="C229" s="121"/>
      <c r="D229" s="121"/>
      <c r="E229" s="121"/>
      <c r="F229" s="121"/>
      <c r="G229" s="121"/>
      <c r="H229" s="121"/>
      <c r="I229" s="121"/>
      <c r="J229" s="121"/>
      <c r="K229" s="121"/>
    </row>
    <row r="230" spans="3:11">
      <c r="C230" s="121"/>
      <c r="D230" s="121"/>
      <c r="E230" s="121"/>
      <c r="F230" s="121"/>
      <c r="G230" s="121"/>
      <c r="H230" s="121"/>
      <c r="I230" s="121"/>
      <c r="J230" s="121"/>
      <c r="K230" s="121"/>
    </row>
    <row r="231" spans="3:11">
      <c r="C231" s="121"/>
      <c r="D231" s="121"/>
      <c r="E231" s="121"/>
      <c r="F231" s="121"/>
      <c r="G231" s="121"/>
      <c r="H231" s="121"/>
      <c r="I231" s="121"/>
      <c r="J231" s="121"/>
      <c r="K231" s="121"/>
    </row>
    <row r="232" spans="3:11">
      <c r="C232" s="121"/>
      <c r="D232" s="121"/>
      <c r="E232" s="121"/>
      <c r="F232" s="121"/>
      <c r="G232" s="121"/>
      <c r="H232" s="121"/>
      <c r="I232" s="121"/>
      <c r="J232" s="121"/>
      <c r="K232" s="121"/>
    </row>
    <row r="233" spans="3:11">
      <c r="C233" s="121"/>
      <c r="D233" s="121"/>
      <c r="E233" s="121"/>
      <c r="F233" s="121"/>
      <c r="G233" s="121"/>
      <c r="H233" s="121"/>
      <c r="I233" s="121"/>
      <c r="J233" s="121"/>
      <c r="K233" s="121"/>
    </row>
    <row r="234" spans="3:11">
      <c r="C234" s="121"/>
      <c r="D234" s="121"/>
      <c r="E234" s="121"/>
      <c r="F234" s="121"/>
      <c r="G234" s="121"/>
      <c r="H234" s="121"/>
      <c r="I234" s="121"/>
      <c r="J234" s="121"/>
      <c r="K234" s="121"/>
    </row>
    <row r="235" spans="3:11">
      <c r="C235" s="121"/>
      <c r="D235" s="121"/>
      <c r="E235" s="121"/>
      <c r="F235" s="121"/>
      <c r="G235" s="121"/>
      <c r="H235" s="121"/>
      <c r="I235" s="121"/>
      <c r="J235" s="121"/>
      <c r="K235" s="121"/>
    </row>
    <row r="236" spans="3:11">
      <c r="C236" s="121"/>
      <c r="D236" s="121"/>
      <c r="E236" s="121"/>
      <c r="F236" s="121"/>
      <c r="G236" s="121"/>
      <c r="H236" s="121"/>
      <c r="I236" s="121"/>
      <c r="J236" s="121"/>
      <c r="K236" s="121"/>
    </row>
    <row r="237" spans="3:11">
      <c r="C237" s="121"/>
      <c r="D237" s="121"/>
      <c r="E237" s="121"/>
      <c r="F237" s="121"/>
      <c r="G237" s="121"/>
      <c r="H237" s="121"/>
      <c r="I237" s="121"/>
      <c r="J237" s="121"/>
      <c r="K237" s="121"/>
    </row>
    <row r="238" spans="3:11">
      <c r="C238" s="121"/>
      <c r="D238" s="121"/>
      <c r="E238" s="121"/>
      <c r="F238" s="121"/>
      <c r="G238" s="121"/>
      <c r="H238" s="121"/>
      <c r="I238" s="121"/>
      <c r="J238" s="121"/>
      <c r="K238" s="121"/>
    </row>
    <row r="239" spans="3:11">
      <c r="C239" s="121"/>
      <c r="D239" s="121"/>
      <c r="E239" s="121"/>
      <c r="F239" s="121"/>
      <c r="G239" s="121"/>
      <c r="H239" s="121"/>
      <c r="I239" s="121"/>
      <c r="J239" s="121"/>
      <c r="K239" s="121"/>
    </row>
    <row r="240" spans="3:11">
      <c r="C240" s="121"/>
      <c r="D240" s="121"/>
      <c r="E240" s="121"/>
      <c r="F240" s="121"/>
      <c r="G240" s="121"/>
      <c r="H240" s="121"/>
      <c r="I240" s="121"/>
      <c r="J240" s="121"/>
      <c r="K240" s="121"/>
    </row>
    <row r="241" spans="3:11">
      <c r="C241" s="121"/>
      <c r="D241" s="121"/>
      <c r="E241" s="121"/>
      <c r="F241" s="121"/>
      <c r="G241" s="121"/>
      <c r="H241" s="121"/>
      <c r="I241" s="121"/>
      <c r="J241" s="121"/>
      <c r="K241" s="121"/>
    </row>
    <row r="242" spans="3:11">
      <c r="C242" s="121"/>
      <c r="D242" s="121"/>
      <c r="E242" s="121"/>
      <c r="F242" s="121"/>
      <c r="G242" s="121"/>
      <c r="H242" s="121"/>
      <c r="I242" s="121"/>
      <c r="J242" s="121"/>
      <c r="K242" s="121"/>
    </row>
    <row r="243" spans="3:11">
      <c r="C243" s="121"/>
      <c r="D243" s="121"/>
      <c r="E243" s="121"/>
      <c r="F243" s="121"/>
      <c r="G243" s="121"/>
      <c r="H243" s="121"/>
      <c r="I243" s="121"/>
      <c r="J243" s="121"/>
      <c r="K243" s="121"/>
    </row>
    <row r="244" spans="3:11">
      <c r="C244" s="121"/>
      <c r="D244" s="121"/>
      <c r="E244" s="121"/>
      <c r="F244" s="121"/>
      <c r="G244" s="121"/>
      <c r="H244" s="121"/>
      <c r="I244" s="121"/>
      <c r="J244" s="121"/>
      <c r="K244" s="121"/>
    </row>
    <row r="245" spans="3:11">
      <c r="C245" s="121"/>
      <c r="D245" s="121"/>
      <c r="E245" s="121"/>
      <c r="F245" s="121"/>
      <c r="G245" s="121"/>
      <c r="H245" s="121"/>
      <c r="I245" s="121"/>
      <c r="J245" s="121"/>
      <c r="K245" s="121"/>
    </row>
    <row r="246" spans="3:11">
      <c r="C246" s="121"/>
      <c r="D246" s="121"/>
      <c r="E246" s="121"/>
      <c r="F246" s="121"/>
      <c r="G246" s="121"/>
      <c r="H246" s="121"/>
      <c r="I246" s="121"/>
      <c r="J246" s="121"/>
      <c r="K246" s="121"/>
    </row>
    <row r="247" spans="3:11">
      <c r="C247" s="121"/>
      <c r="D247" s="121"/>
      <c r="E247" s="121"/>
      <c r="F247" s="121"/>
      <c r="G247" s="121"/>
      <c r="H247" s="121"/>
      <c r="I247" s="121"/>
      <c r="J247" s="121"/>
      <c r="K247" s="121"/>
    </row>
    <row r="248" spans="3:11">
      <c r="C248" s="121"/>
      <c r="D248" s="121"/>
      <c r="E248" s="121"/>
      <c r="F248" s="121"/>
      <c r="G248" s="121"/>
      <c r="H248" s="121"/>
      <c r="I248" s="121"/>
      <c r="J248" s="121"/>
      <c r="K248" s="121"/>
    </row>
    <row r="249" spans="3:11">
      <c r="C249" s="121"/>
      <c r="D249" s="121"/>
      <c r="E249" s="121"/>
      <c r="F249" s="121"/>
      <c r="G249" s="121"/>
      <c r="H249" s="121"/>
      <c r="I249" s="121"/>
      <c r="J249" s="121"/>
      <c r="K249" s="121"/>
    </row>
    <row r="250" spans="3:11">
      <c r="C250" s="121"/>
      <c r="D250" s="121"/>
      <c r="E250" s="121"/>
      <c r="F250" s="121"/>
      <c r="G250" s="121"/>
      <c r="H250" s="121"/>
      <c r="I250" s="121"/>
      <c r="J250" s="121"/>
      <c r="K250" s="121"/>
    </row>
    <row r="251" spans="3:11">
      <c r="C251" s="121"/>
      <c r="D251" s="121"/>
      <c r="E251" s="121"/>
      <c r="F251" s="121"/>
      <c r="G251" s="121"/>
      <c r="H251" s="121"/>
      <c r="I251" s="121"/>
      <c r="J251" s="121"/>
      <c r="K251" s="121"/>
    </row>
    <row r="252" spans="3:11">
      <c r="C252" s="121"/>
      <c r="D252" s="121"/>
      <c r="E252" s="121"/>
      <c r="F252" s="121"/>
      <c r="G252" s="121"/>
      <c r="H252" s="121"/>
      <c r="I252" s="121"/>
      <c r="J252" s="121"/>
      <c r="K252" s="121"/>
    </row>
    <row r="253" spans="3:11">
      <c r="C253" s="121"/>
      <c r="D253" s="121"/>
      <c r="E253" s="121"/>
      <c r="F253" s="121"/>
      <c r="G253" s="121"/>
      <c r="H253" s="121"/>
      <c r="I253" s="121"/>
      <c r="J253" s="121"/>
      <c r="K253" s="121"/>
    </row>
    <row r="254" spans="3:11">
      <c r="C254" s="121"/>
      <c r="D254" s="121"/>
      <c r="E254" s="121"/>
      <c r="F254" s="121"/>
      <c r="G254" s="121"/>
      <c r="H254" s="121"/>
      <c r="I254" s="121"/>
      <c r="J254" s="121"/>
      <c r="K254" s="121"/>
    </row>
    <row r="255" spans="3:11">
      <c r="C255" s="121"/>
      <c r="D255" s="121"/>
      <c r="E255" s="121"/>
      <c r="F255" s="121"/>
      <c r="G255" s="121"/>
      <c r="H255" s="121"/>
      <c r="I255" s="121"/>
      <c r="J255" s="121"/>
      <c r="K255" s="121"/>
    </row>
    <row r="256" spans="3:11">
      <c r="C256" s="121"/>
      <c r="D256" s="121"/>
      <c r="E256" s="121"/>
      <c r="F256" s="121"/>
      <c r="G256" s="121"/>
      <c r="H256" s="121"/>
      <c r="I256" s="121"/>
      <c r="J256" s="121"/>
      <c r="K256" s="121"/>
    </row>
    <row r="257" spans="3:11">
      <c r="C257" s="121"/>
      <c r="D257" s="121"/>
      <c r="E257" s="121"/>
      <c r="F257" s="121"/>
      <c r="G257" s="121"/>
      <c r="H257" s="121"/>
      <c r="I257" s="121"/>
      <c r="J257" s="121"/>
      <c r="K257" s="121"/>
    </row>
    <row r="258" spans="3:11">
      <c r="C258" s="121"/>
      <c r="D258" s="121"/>
      <c r="E258" s="121"/>
      <c r="F258" s="121"/>
      <c r="G258" s="121"/>
      <c r="H258" s="121"/>
      <c r="I258" s="121"/>
      <c r="J258" s="121"/>
      <c r="K258" s="121"/>
    </row>
    <row r="259" spans="3:11">
      <c r="C259" s="121"/>
      <c r="D259" s="121"/>
      <c r="E259" s="121"/>
      <c r="F259" s="121"/>
      <c r="G259" s="121"/>
      <c r="H259" s="121"/>
      <c r="I259" s="121"/>
      <c r="J259" s="121"/>
      <c r="K259" s="121"/>
    </row>
    <row r="260" spans="3:11">
      <c r="C260" s="121"/>
      <c r="D260" s="121"/>
      <c r="E260" s="121"/>
      <c r="F260" s="121"/>
      <c r="G260" s="121"/>
      <c r="H260" s="121"/>
      <c r="I260" s="121"/>
      <c r="J260" s="121"/>
      <c r="K260" s="121"/>
    </row>
    <row r="261" spans="3:11">
      <c r="C261" s="121"/>
      <c r="D261" s="121"/>
      <c r="E261" s="121"/>
      <c r="F261" s="121"/>
      <c r="G261" s="121"/>
      <c r="H261" s="121"/>
      <c r="I261" s="121"/>
      <c r="J261" s="121"/>
      <c r="K261" s="121"/>
    </row>
    <row r="262" spans="3:11">
      <c r="C262" s="121"/>
      <c r="D262" s="121"/>
      <c r="E262" s="121"/>
      <c r="F262" s="121"/>
      <c r="G262" s="121"/>
      <c r="H262" s="121"/>
      <c r="I262" s="121"/>
      <c r="J262" s="121"/>
      <c r="K262" s="121"/>
    </row>
    <row r="263" spans="3:11">
      <c r="C263" s="121"/>
      <c r="D263" s="121"/>
      <c r="E263" s="121"/>
      <c r="F263" s="121"/>
      <c r="G263" s="121"/>
      <c r="H263" s="121"/>
      <c r="I263" s="121"/>
      <c r="J263" s="121"/>
      <c r="K263" s="121"/>
    </row>
    <row r="264" spans="3:11">
      <c r="C264" s="121"/>
      <c r="D264" s="121"/>
      <c r="E264" s="121"/>
      <c r="F264" s="121"/>
      <c r="G264" s="121"/>
      <c r="H264" s="121"/>
      <c r="I264" s="121"/>
      <c r="J264" s="121"/>
      <c r="K264" s="121"/>
    </row>
    <row r="265" spans="3:11">
      <c r="C265" s="121"/>
      <c r="D265" s="121"/>
      <c r="E265" s="121"/>
      <c r="F265" s="121"/>
      <c r="G265" s="121"/>
      <c r="H265" s="121"/>
      <c r="I265" s="121"/>
      <c r="J265" s="121"/>
      <c r="K265" s="121"/>
    </row>
    <row r="266" spans="3:11">
      <c r="C266" s="121"/>
      <c r="D266" s="121"/>
      <c r="E266" s="121"/>
      <c r="F266" s="121"/>
      <c r="G266" s="121"/>
      <c r="H266" s="121"/>
      <c r="I266" s="121"/>
      <c r="J266" s="121"/>
      <c r="K266" s="121"/>
    </row>
    <row r="267" spans="3:11">
      <c r="C267" s="121"/>
      <c r="D267" s="121"/>
      <c r="E267" s="121"/>
      <c r="F267" s="121"/>
      <c r="G267" s="121"/>
      <c r="H267" s="121"/>
      <c r="I267" s="121"/>
      <c r="J267" s="121"/>
      <c r="K267" s="121"/>
    </row>
    <row r="268" spans="3:11">
      <c r="C268" s="121"/>
      <c r="D268" s="121"/>
      <c r="E268" s="121"/>
      <c r="F268" s="121"/>
      <c r="G268" s="121"/>
      <c r="H268" s="121"/>
      <c r="I268" s="121"/>
      <c r="J268" s="121"/>
      <c r="K268" s="121"/>
    </row>
    <row r="269" spans="3:11">
      <c r="C269" s="121"/>
      <c r="D269" s="121"/>
      <c r="E269" s="121"/>
      <c r="F269" s="121"/>
      <c r="G269" s="121"/>
      <c r="H269" s="121"/>
      <c r="I269" s="121"/>
      <c r="J269" s="121"/>
      <c r="K269" s="121"/>
    </row>
    <row r="270" spans="3:11">
      <c r="C270" s="121"/>
      <c r="D270" s="121"/>
      <c r="E270" s="121"/>
      <c r="F270" s="121"/>
      <c r="G270" s="121"/>
      <c r="H270" s="121"/>
      <c r="I270" s="121"/>
      <c r="J270" s="121"/>
      <c r="K270" s="121"/>
    </row>
    <row r="271" spans="3:11">
      <c r="C271" s="121"/>
      <c r="D271" s="121"/>
      <c r="E271" s="121"/>
      <c r="F271" s="121"/>
      <c r="G271" s="121"/>
      <c r="H271" s="121"/>
      <c r="I271" s="121"/>
      <c r="J271" s="121"/>
      <c r="K271" s="121"/>
    </row>
    <row r="272" spans="3:11">
      <c r="C272" s="121"/>
      <c r="D272" s="121"/>
      <c r="E272" s="121"/>
      <c r="F272" s="121"/>
      <c r="G272" s="121"/>
      <c r="H272" s="121"/>
      <c r="I272" s="121"/>
      <c r="J272" s="121"/>
      <c r="K272" s="121"/>
    </row>
    <row r="273" spans="3:11">
      <c r="C273" s="121"/>
      <c r="D273" s="121"/>
      <c r="E273" s="121"/>
      <c r="F273" s="121"/>
      <c r="G273" s="121"/>
      <c r="H273" s="121"/>
      <c r="I273" s="121"/>
      <c r="J273" s="121"/>
      <c r="K273" s="121"/>
    </row>
    <row r="274" spans="3:11">
      <c r="C274" s="121"/>
      <c r="D274" s="121"/>
      <c r="E274" s="121"/>
      <c r="F274" s="121"/>
      <c r="G274" s="121"/>
      <c r="H274" s="121"/>
      <c r="I274" s="121"/>
      <c r="J274" s="121"/>
      <c r="K274" s="121"/>
    </row>
    <row r="275" spans="3:11">
      <c r="C275" s="121"/>
      <c r="D275" s="121"/>
      <c r="E275" s="121"/>
      <c r="F275" s="121"/>
      <c r="G275" s="121"/>
      <c r="H275" s="121"/>
      <c r="I275" s="121"/>
      <c r="J275" s="121"/>
      <c r="K275" s="121"/>
    </row>
    <row r="276" spans="3:11">
      <c r="C276" s="121"/>
      <c r="D276" s="121"/>
      <c r="E276" s="121"/>
      <c r="F276" s="121"/>
      <c r="G276" s="121"/>
      <c r="H276" s="121"/>
      <c r="I276" s="121"/>
      <c r="J276" s="121"/>
      <c r="K276" s="121"/>
    </row>
    <row r="277" spans="3:11">
      <c r="C277" s="121"/>
      <c r="D277" s="121"/>
      <c r="E277" s="121"/>
      <c r="F277" s="121"/>
      <c r="G277" s="121"/>
      <c r="H277" s="121"/>
      <c r="I277" s="121"/>
      <c r="J277" s="121"/>
      <c r="K277" s="121"/>
    </row>
    <row r="278" spans="3:11">
      <c r="C278" s="121"/>
      <c r="D278" s="121"/>
      <c r="E278" s="121"/>
      <c r="F278" s="121"/>
      <c r="G278" s="121"/>
      <c r="H278" s="121"/>
      <c r="I278" s="121"/>
      <c r="J278" s="121"/>
      <c r="K278" s="121"/>
    </row>
    <row r="279" spans="3:11">
      <c r="C279" s="121"/>
      <c r="D279" s="121"/>
      <c r="E279" s="121"/>
      <c r="F279" s="121"/>
      <c r="G279" s="121"/>
      <c r="H279" s="121"/>
      <c r="I279" s="121"/>
      <c r="J279" s="121"/>
      <c r="K279" s="121"/>
    </row>
    <row r="280" spans="3:11">
      <c r="C280" s="121"/>
      <c r="D280" s="121"/>
      <c r="E280" s="121"/>
      <c r="F280" s="121"/>
      <c r="G280" s="121"/>
      <c r="H280" s="121"/>
      <c r="I280" s="121"/>
      <c r="J280" s="121"/>
      <c r="K280" s="121"/>
    </row>
    <row r="281" spans="3:11">
      <c r="C281" s="121"/>
      <c r="D281" s="121"/>
      <c r="E281" s="121"/>
      <c r="F281" s="121"/>
      <c r="G281" s="121"/>
      <c r="H281" s="121"/>
      <c r="I281" s="121"/>
      <c r="J281" s="121"/>
      <c r="K281" s="121"/>
    </row>
    <row r="282" spans="3:11">
      <c r="C282" s="121"/>
      <c r="D282" s="121"/>
      <c r="E282" s="121"/>
      <c r="F282" s="121"/>
      <c r="G282" s="121"/>
      <c r="H282" s="121"/>
      <c r="I282" s="121"/>
      <c r="J282" s="121"/>
      <c r="K282" s="121"/>
    </row>
    <row r="283" spans="3:11">
      <c r="C283" s="121"/>
      <c r="D283" s="121"/>
      <c r="E283" s="121"/>
      <c r="F283" s="121"/>
      <c r="G283" s="121"/>
      <c r="H283" s="121"/>
      <c r="I283" s="121"/>
      <c r="J283" s="121"/>
      <c r="K283" s="121"/>
    </row>
    <row r="284" spans="3:11">
      <c r="C284" s="121"/>
      <c r="D284" s="121"/>
      <c r="E284" s="121"/>
      <c r="F284" s="121"/>
      <c r="G284" s="121"/>
      <c r="H284" s="121"/>
      <c r="I284" s="121"/>
      <c r="J284" s="121"/>
      <c r="K284" s="121"/>
    </row>
    <row r="285" spans="3:11">
      <c r="C285" s="121"/>
      <c r="D285" s="121"/>
      <c r="E285" s="121"/>
      <c r="F285" s="121"/>
      <c r="G285" s="121"/>
      <c r="H285" s="121"/>
      <c r="I285" s="121"/>
      <c r="J285" s="121"/>
      <c r="K285" s="121"/>
    </row>
    <row r="286" spans="3:11">
      <c r="C286" s="121"/>
      <c r="D286" s="121"/>
      <c r="E286" s="121"/>
      <c r="F286" s="121"/>
      <c r="G286" s="121"/>
      <c r="H286" s="121"/>
      <c r="I286" s="121"/>
      <c r="J286" s="121"/>
      <c r="K286" s="121"/>
    </row>
    <row r="287" spans="3:11">
      <c r="C287" s="121"/>
      <c r="D287" s="121"/>
      <c r="E287" s="121"/>
      <c r="F287" s="121"/>
      <c r="G287" s="121"/>
      <c r="H287" s="121"/>
      <c r="I287" s="121"/>
      <c r="J287" s="121"/>
      <c r="K287" s="121"/>
    </row>
    <row r="288" spans="3:11">
      <c r="C288" s="121"/>
      <c r="D288" s="121"/>
      <c r="E288" s="121"/>
      <c r="F288" s="121"/>
      <c r="G288" s="121"/>
      <c r="H288" s="121"/>
      <c r="I288" s="121"/>
      <c r="J288" s="121"/>
      <c r="K288" s="121"/>
    </row>
    <row r="289" spans="3:11">
      <c r="C289" s="121"/>
      <c r="D289" s="121"/>
      <c r="E289" s="121"/>
      <c r="F289" s="121"/>
      <c r="G289" s="121"/>
      <c r="H289" s="121"/>
      <c r="I289" s="121"/>
      <c r="J289" s="121"/>
      <c r="K289" s="121"/>
    </row>
    <row r="290" spans="3:11">
      <c r="C290" s="121"/>
      <c r="D290" s="121"/>
      <c r="E290" s="121"/>
      <c r="F290" s="121"/>
      <c r="G290" s="121"/>
      <c r="H290" s="121"/>
      <c r="I290" s="121"/>
      <c r="J290" s="121"/>
      <c r="K290" s="121"/>
    </row>
    <row r="291" spans="3:11">
      <c r="C291" s="121"/>
      <c r="D291" s="121"/>
      <c r="E291" s="121"/>
      <c r="F291" s="121"/>
      <c r="G291" s="121"/>
      <c r="H291" s="121"/>
      <c r="I291" s="121"/>
      <c r="J291" s="121"/>
      <c r="K291" s="121"/>
    </row>
    <row r="292" spans="3:11">
      <c r="C292" s="121"/>
      <c r="D292" s="121"/>
      <c r="E292" s="121"/>
      <c r="F292" s="121"/>
      <c r="G292" s="121"/>
      <c r="H292" s="121"/>
      <c r="I292" s="121"/>
      <c r="J292" s="121"/>
      <c r="K292" s="121"/>
    </row>
    <row r="293" spans="3:11">
      <c r="C293" s="121"/>
      <c r="D293" s="121"/>
      <c r="E293" s="121"/>
      <c r="F293" s="121"/>
      <c r="G293" s="121"/>
      <c r="H293" s="121"/>
      <c r="I293" s="121"/>
      <c r="J293" s="121"/>
      <c r="K293" s="121"/>
    </row>
    <row r="294" spans="3:11">
      <c r="C294" s="121"/>
      <c r="D294" s="121"/>
      <c r="E294" s="121"/>
      <c r="F294" s="121"/>
      <c r="G294" s="121"/>
      <c r="H294" s="121"/>
      <c r="I294" s="121"/>
      <c r="J294" s="121"/>
      <c r="K294" s="121"/>
    </row>
    <row r="295" spans="3:11">
      <c r="C295" s="121"/>
      <c r="D295" s="121"/>
      <c r="E295" s="121"/>
      <c r="F295" s="121"/>
      <c r="G295" s="121"/>
      <c r="H295" s="121"/>
      <c r="I295" s="121"/>
      <c r="J295" s="121"/>
      <c r="K295" s="121"/>
    </row>
    <row r="296" spans="3:11">
      <c r="C296" s="121"/>
      <c r="D296" s="121"/>
      <c r="E296" s="121"/>
      <c r="F296" s="121"/>
      <c r="G296" s="121"/>
      <c r="H296" s="121"/>
      <c r="I296" s="121"/>
      <c r="J296" s="121"/>
      <c r="K296" s="121"/>
    </row>
    <row r="297" spans="3:11">
      <c r="C297" s="121"/>
      <c r="D297" s="121"/>
      <c r="E297" s="121"/>
      <c r="F297" s="121"/>
      <c r="G297" s="121"/>
      <c r="H297" s="121"/>
      <c r="I297" s="121"/>
      <c r="J297" s="121"/>
      <c r="K297" s="121"/>
    </row>
    <row r="298" spans="3:11">
      <c r="C298" s="121"/>
      <c r="D298" s="121"/>
      <c r="E298" s="121"/>
      <c r="F298" s="121"/>
      <c r="G298" s="121"/>
      <c r="H298" s="121"/>
      <c r="I298" s="121"/>
      <c r="J298" s="121"/>
      <c r="K298" s="121"/>
    </row>
    <row r="299" spans="3:11">
      <c r="C299" s="121"/>
      <c r="D299" s="121"/>
      <c r="E299" s="121"/>
      <c r="F299" s="121"/>
      <c r="G299" s="121"/>
      <c r="H299" s="121"/>
      <c r="I299" s="121"/>
      <c r="J299" s="121"/>
      <c r="K299" s="121"/>
    </row>
    <row r="300" spans="3:11">
      <c r="C300" s="121"/>
      <c r="D300" s="121"/>
      <c r="E300" s="121"/>
      <c r="F300" s="121"/>
      <c r="G300" s="121"/>
      <c r="H300" s="121"/>
      <c r="I300" s="121"/>
      <c r="J300" s="121"/>
      <c r="K300" s="121"/>
    </row>
    <row r="301" spans="3:11">
      <c r="C301" s="121"/>
      <c r="D301" s="121"/>
      <c r="E301" s="121"/>
      <c r="F301" s="121"/>
      <c r="G301" s="121"/>
      <c r="H301" s="121"/>
      <c r="I301" s="121"/>
      <c r="J301" s="121"/>
      <c r="K301" s="121"/>
    </row>
    <row r="302" spans="3:11">
      <c r="C302" s="121"/>
      <c r="D302" s="121"/>
      <c r="E302" s="121"/>
      <c r="F302" s="121"/>
      <c r="G302" s="121"/>
      <c r="H302" s="121"/>
      <c r="I302" s="121"/>
      <c r="J302" s="121"/>
      <c r="K302" s="121"/>
    </row>
    <row r="303" spans="3:11">
      <c r="C303" s="121"/>
      <c r="D303" s="121"/>
      <c r="E303" s="121"/>
      <c r="F303" s="121"/>
      <c r="G303" s="121"/>
      <c r="H303" s="121"/>
      <c r="I303" s="121"/>
      <c r="J303" s="121"/>
      <c r="K303" s="121"/>
    </row>
    <row r="304" spans="3:11">
      <c r="C304" s="121"/>
      <c r="D304" s="121"/>
      <c r="E304" s="121"/>
      <c r="F304" s="121"/>
      <c r="G304" s="121"/>
      <c r="H304" s="121"/>
      <c r="I304" s="121"/>
      <c r="J304" s="121"/>
      <c r="K304" s="121"/>
    </row>
    <row r="305" spans="3:11">
      <c r="C305" s="121"/>
      <c r="D305" s="121"/>
      <c r="E305" s="121"/>
      <c r="F305" s="121"/>
      <c r="G305" s="121"/>
      <c r="H305" s="121"/>
      <c r="I305" s="121"/>
      <c r="J305" s="121"/>
      <c r="K305" s="121"/>
    </row>
    <row r="306" spans="3:11">
      <c r="C306" s="121"/>
      <c r="D306" s="121"/>
      <c r="E306" s="121"/>
      <c r="F306" s="121"/>
      <c r="G306" s="121"/>
      <c r="H306" s="121"/>
      <c r="I306" s="121"/>
      <c r="J306" s="121"/>
      <c r="K306" s="121"/>
    </row>
    <row r="307" spans="3:11">
      <c r="C307" s="121"/>
      <c r="D307" s="121"/>
      <c r="E307" s="121"/>
      <c r="F307" s="121"/>
      <c r="G307" s="121"/>
      <c r="H307" s="121"/>
      <c r="I307" s="121"/>
      <c r="J307" s="121"/>
      <c r="K307" s="121"/>
    </row>
    <row r="308" spans="3:11">
      <c r="C308" s="121"/>
      <c r="D308" s="121"/>
      <c r="E308" s="121"/>
      <c r="F308" s="121"/>
      <c r="G308" s="121"/>
      <c r="H308" s="121"/>
      <c r="I308" s="121"/>
      <c r="J308" s="121"/>
      <c r="K308" s="121"/>
    </row>
    <row r="309" spans="3:11">
      <c r="C309" s="121"/>
      <c r="D309" s="121"/>
      <c r="E309" s="121"/>
      <c r="F309" s="121"/>
      <c r="G309" s="121"/>
      <c r="H309" s="121"/>
      <c r="I309" s="121"/>
      <c r="J309" s="121"/>
      <c r="K309" s="121"/>
    </row>
    <row r="310" spans="3:11">
      <c r="C310" s="121"/>
      <c r="D310" s="121"/>
      <c r="E310" s="121"/>
      <c r="F310" s="121"/>
      <c r="G310" s="121"/>
      <c r="H310" s="121"/>
      <c r="I310" s="121"/>
      <c r="J310" s="121"/>
      <c r="K310" s="121"/>
    </row>
    <row r="311" spans="3:11">
      <c r="C311" s="121"/>
      <c r="D311" s="121"/>
      <c r="E311" s="121"/>
      <c r="F311" s="121"/>
      <c r="G311" s="121"/>
      <c r="H311" s="121"/>
      <c r="I311" s="121"/>
      <c r="J311" s="121"/>
      <c r="K311" s="121"/>
    </row>
    <row r="312" spans="3:11">
      <c r="C312" s="121"/>
      <c r="D312" s="121"/>
      <c r="E312" s="121"/>
      <c r="F312" s="121"/>
      <c r="G312" s="121"/>
      <c r="H312" s="121"/>
      <c r="I312" s="121"/>
      <c r="J312" s="121"/>
      <c r="K312" s="121"/>
    </row>
    <row r="313" spans="3:11">
      <c r="C313" s="121"/>
      <c r="D313" s="121"/>
      <c r="E313" s="121"/>
      <c r="F313" s="121"/>
      <c r="G313" s="121"/>
      <c r="H313" s="121"/>
      <c r="I313" s="121"/>
      <c r="J313" s="121"/>
      <c r="K313" s="121"/>
    </row>
    <row r="314" spans="3:11">
      <c r="C314" s="121"/>
      <c r="D314" s="121"/>
      <c r="E314" s="121"/>
      <c r="F314" s="121"/>
      <c r="G314" s="121"/>
      <c r="H314" s="121"/>
      <c r="I314" s="121"/>
      <c r="J314" s="121"/>
      <c r="K314" s="121"/>
    </row>
    <row r="315" spans="3:11">
      <c r="C315" s="121"/>
      <c r="D315" s="121"/>
      <c r="E315" s="121"/>
      <c r="F315" s="121"/>
      <c r="G315" s="121"/>
      <c r="H315" s="121"/>
      <c r="I315" s="121"/>
      <c r="J315" s="121"/>
      <c r="K315" s="121"/>
    </row>
    <row r="316" spans="3:11">
      <c r="C316" s="121"/>
      <c r="D316" s="121"/>
      <c r="E316" s="121"/>
      <c r="F316" s="121"/>
      <c r="G316" s="121"/>
      <c r="H316" s="121"/>
      <c r="I316" s="121"/>
      <c r="J316" s="121"/>
      <c r="K316" s="121"/>
    </row>
    <row r="317" spans="3:11">
      <c r="C317" s="121"/>
      <c r="D317" s="121"/>
      <c r="E317" s="121"/>
      <c r="F317" s="121"/>
      <c r="G317" s="121"/>
      <c r="H317" s="121"/>
      <c r="I317" s="121"/>
      <c r="J317" s="121"/>
      <c r="K317" s="121"/>
    </row>
    <row r="318" spans="3:11">
      <c r="C318" s="121"/>
      <c r="D318" s="121"/>
      <c r="E318" s="121"/>
      <c r="F318" s="121"/>
      <c r="G318" s="121"/>
      <c r="H318" s="121"/>
      <c r="I318" s="121"/>
      <c r="J318" s="121"/>
      <c r="K318" s="121"/>
    </row>
    <row r="319" spans="3:11">
      <c r="C319" s="121"/>
      <c r="D319" s="121"/>
      <c r="E319" s="121"/>
      <c r="F319" s="121"/>
      <c r="G319" s="121"/>
      <c r="H319" s="121"/>
      <c r="I319" s="121"/>
      <c r="J319" s="121"/>
      <c r="K319" s="121"/>
    </row>
    <row r="320" spans="3:11">
      <c r="C320" s="121"/>
      <c r="D320" s="121"/>
      <c r="E320" s="121"/>
      <c r="F320" s="121"/>
      <c r="G320" s="121"/>
      <c r="H320" s="121"/>
      <c r="I320" s="121"/>
      <c r="J320" s="121"/>
      <c r="K320" s="121"/>
    </row>
    <row r="321" spans="3:11">
      <c r="C321" s="121"/>
      <c r="D321" s="121"/>
      <c r="E321" s="121"/>
      <c r="F321" s="121"/>
      <c r="G321" s="121"/>
      <c r="H321" s="121"/>
      <c r="I321" s="121"/>
      <c r="J321" s="121"/>
      <c r="K321" s="121"/>
    </row>
    <row r="322" spans="3:11">
      <c r="C322" s="121"/>
      <c r="D322" s="121"/>
      <c r="E322" s="121"/>
      <c r="F322" s="121"/>
      <c r="G322" s="121"/>
      <c r="H322" s="121"/>
      <c r="I322" s="121"/>
      <c r="J322" s="121"/>
      <c r="K322" s="121"/>
    </row>
    <row r="323" spans="3:11">
      <c r="C323" s="121"/>
      <c r="D323" s="121"/>
      <c r="E323" s="121"/>
      <c r="F323" s="121"/>
      <c r="G323" s="121"/>
      <c r="H323" s="121"/>
      <c r="I323" s="121"/>
      <c r="J323" s="121"/>
      <c r="K323" s="121"/>
    </row>
    <row r="324" spans="3:11">
      <c r="C324" s="121"/>
      <c r="D324" s="121"/>
      <c r="E324" s="121"/>
      <c r="F324" s="121"/>
      <c r="G324" s="121"/>
      <c r="H324" s="121"/>
      <c r="I324" s="121"/>
      <c r="J324" s="121"/>
      <c r="K324" s="121"/>
    </row>
    <row r="325" spans="3:11">
      <c r="C325" s="121"/>
      <c r="D325" s="121"/>
      <c r="E325" s="121"/>
      <c r="F325" s="121"/>
      <c r="G325" s="121"/>
      <c r="H325" s="121"/>
      <c r="I325" s="121"/>
      <c r="J325" s="121"/>
      <c r="K325" s="121"/>
    </row>
    <row r="326" spans="3:11">
      <c r="C326" s="121"/>
      <c r="D326" s="121"/>
      <c r="E326" s="121"/>
      <c r="F326" s="121"/>
      <c r="G326" s="121"/>
      <c r="H326" s="121"/>
      <c r="I326" s="121"/>
      <c r="J326" s="121"/>
      <c r="K326" s="121"/>
    </row>
    <row r="327" spans="3:11">
      <c r="C327" s="121"/>
      <c r="D327" s="121"/>
      <c r="E327" s="121"/>
      <c r="F327" s="121"/>
      <c r="G327" s="121"/>
      <c r="H327" s="121"/>
      <c r="I327" s="121"/>
      <c r="J327" s="121"/>
      <c r="K327" s="121"/>
    </row>
    <row r="328" spans="3:11">
      <c r="C328" s="121"/>
      <c r="D328" s="121"/>
      <c r="E328" s="121"/>
      <c r="F328" s="121"/>
      <c r="G328" s="121"/>
      <c r="H328" s="121"/>
      <c r="I328" s="121"/>
      <c r="J328" s="121"/>
      <c r="K328" s="121"/>
    </row>
    <row r="329" spans="3:11">
      <c r="C329" s="121"/>
      <c r="D329" s="121"/>
      <c r="E329" s="121"/>
      <c r="F329" s="121"/>
      <c r="G329" s="121"/>
      <c r="H329" s="121"/>
      <c r="I329" s="121"/>
      <c r="J329" s="121"/>
      <c r="K329" s="121"/>
    </row>
    <row r="330" spans="3:11">
      <c r="C330" s="121"/>
      <c r="D330" s="121"/>
      <c r="E330" s="121"/>
      <c r="F330" s="121"/>
      <c r="G330" s="121"/>
      <c r="H330" s="121"/>
      <c r="I330" s="121"/>
      <c r="J330" s="121"/>
      <c r="K330" s="121"/>
    </row>
    <row r="331" spans="3:11">
      <c r="C331" s="121"/>
      <c r="D331" s="121"/>
      <c r="E331" s="121"/>
      <c r="F331" s="121"/>
      <c r="G331" s="121"/>
      <c r="H331" s="121"/>
      <c r="I331" s="121"/>
      <c r="J331" s="121"/>
      <c r="K331" s="121"/>
    </row>
    <row r="332" spans="3:11">
      <c r="C332" s="121"/>
      <c r="D332" s="121"/>
      <c r="E332" s="121"/>
      <c r="F332" s="121"/>
      <c r="G332" s="121"/>
      <c r="H332" s="121"/>
      <c r="I332" s="121"/>
      <c r="J332" s="121"/>
      <c r="K332" s="121"/>
    </row>
    <row r="333" spans="3:11">
      <c r="C333" s="121"/>
      <c r="D333" s="121"/>
      <c r="E333" s="121"/>
      <c r="F333" s="121"/>
      <c r="G333" s="121"/>
      <c r="H333" s="121"/>
      <c r="I333" s="121"/>
      <c r="J333" s="121"/>
      <c r="K333" s="121"/>
    </row>
    <row r="334" spans="3:11">
      <c r="C334" s="121"/>
      <c r="D334" s="121"/>
      <c r="E334" s="121"/>
      <c r="F334" s="121"/>
      <c r="G334" s="121"/>
      <c r="H334" s="121"/>
      <c r="I334" s="121"/>
      <c r="J334" s="121"/>
      <c r="K334" s="121"/>
    </row>
    <row r="335" spans="3:11">
      <c r="C335" s="121"/>
      <c r="D335" s="121"/>
      <c r="E335" s="121"/>
      <c r="F335" s="121"/>
      <c r="G335" s="121"/>
      <c r="H335" s="121"/>
      <c r="I335" s="121"/>
      <c r="J335" s="121"/>
      <c r="K335" s="121"/>
    </row>
    <row r="336" spans="3:11">
      <c r="C336" s="121"/>
      <c r="D336" s="121"/>
      <c r="E336" s="121"/>
      <c r="F336" s="121"/>
      <c r="G336" s="121"/>
      <c r="H336" s="121"/>
      <c r="I336" s="121"/>
      <c r="J336" s="121"/>
      <c r="K336" s="121"/>
    </row>
    <row r="337" spans="3:11">
      <c r="C337" s="121"/>
      <c r="D337" s="121"/>
      <c r="E337" s="121"/>
      <c r="F337" s="121"/>
      <c r="G337" s="121"/>
      <c r="H337" s="121"/>
      <c r="I337" s="121"/>
      <c r="J337" s="121"/>
      <c r="K337" s="121"/>
    </row>
    <row r="338" spans="3:11">
      <c r="C338" s="121"/>
      <c r="D338" s="121"/>
      <c r="E338" s="121"/>
      <c r="F338" s="121"/>
      <c r="G338" s="121"/>
      <c r="H338" s="121"/>
      <c r="I338" s="121"/>
      <c r="J338" s="121"/>
      <c r="K338" s="121"/>
    </row>
    <row r="339" spans="3:11">
      <c r="C339" s="121"/>
      <c r="D339" s="121"/>
      <c r="E339" s="121"/>
      <c r="F339" s="121"/>
      <c r="G339" s="121"/>
      <c r="H339" s="121"/>
      <c r="I339" s="121"/>
      <c r="J339" s="121"/>
      <c r="K339" s="121"/>
    </row>
    <row r="340" spans="3:11">
      <c r="C340" s="121"/>
      <c r="D340" s="121"/>
      <c r="E340" s="121"/>
      <c r="F340" s="121"/>
      <c r="G340" s="121"/>
      <c r="H340" s="121"/>
      <c r="I340" s="121"/>
      <c r="J340" s="121"/>
      <c r="K340" s="121"/>
    </row>
    <row r="341" spans="3:11">
      <c r="C341" s="121"/>
      <c r="D341" s="121"/>
      <c r="E341" s="121"/>
      <c r="F341" s="121"/>
      <c r="G341" s="121"/>
      <c r="H341" s="121"/>
      <c r="I341" s="121"/>
      <c r="J341" s="121"/>
      <c r="K341" s="121"/>
    </row>
    <row r="342" spans="3:11">
      <c r="C342" s="121"/>
      <c r="D342" s="121"/>
      <c r="E342" s="121"/>
      <c r="F342" s="121"/>
      <c r="G342" s="121"/>
      <c r="H342" s="121"/>
      <c r="I342" s="121"/>
      <c r="J342" s="121"/>
      <c r="K342" s="121"/>
    </row>
    <row r="343" spans="3:11">
      <c r="C343" s="121"/>
      <c r="D343" s="121"/>
      <c r="E343" s="121"/>
      <c r="F343" s="121"/>
      <c r="G343" s="121"/>
      <c r="H343" s="121"/>
      <c r="I343" s="121"/>
      <c r="J343" s="121"/>
      <c r="K343" s="121"/>
    </row>
    <row r="344" spans="3:11">
      <c r="C344" s="121"/>
      <c r="D344" s="121"/>
      <c r="E344" s="121"/>
      <c r="F344" s="121"/>
      <c r="G344" s="121"/>
      <c r="H344" s="121"/>
      <c r="I344" s="121"/>
      <c r="J344" s="121"/>
      <c r="K344" s="121"/>
    </row>
    <row r="345" spans="3:11">
      <c r="C345" s="121"/>
      <c r="D345" s="121"/>
      <c r="E345" s="121"/>
      <c r="F345" s="121"/>
      <c r="G345" s="121"/>
      <c r="H345" s="121"/>
      <c r="I345" s="121"/>
      <c r="J345" s="121"/>
      <c r="K345" s="121"/>
    </row>
    <row r="346" spans="3:11">
      <c r="C346" s="121"/>
      <c r="D346" s="121"/>
      <c r="E346" s="121"/>
      <c r="F346" s="121"/>
      <c r="G346" s="121"/>
      <c r="H346" s="121"/>
      <c r="I346" s="121"/>
      <c r="J346" s="121"/>
      <c r="K346" s="121"/>
    </row>
    <row r="347" spans="3:11">
      <c r="C347" s="121"/>
      <c r="D347" s="121"/>
      <c r="E347" s="121"/>
      <c r="F347" s="121"/>
      <c r="G347" s="121"/>
      <c r="H347" s="121"/>
      <c r="I347" s="121"/>
      <c r="J347" s="121"/>
      <c r="K347" s="121"/>
    </row>
    <row r="348" spans="3:11">
      <c r="C348" s="121"/>
      <c r="D348" s="121"/>
      <c r="E348" s="121"/>
      <c r="F348" s="121"/>
      <c r="G348" s="121"/>
      <c r="H348" s="121"/>
      <c r="I348" s="121"/>
      <c r="J348" s="121"/>
      <c r="K348" s="121"/>
    </row>
    <row r="349" spans="3:11">
      <c r="C349" s="121"/>
      <c r="D349" s="121"/>
      <c r="E349" s="121"/>
      <c r="F349" s="121"/>
      <c r="G349" s="121"/>
      <c r="H349" s="121"/>
      <c r="I349" s="121"/>
      <c r="J349" s="121"/>
      <c r="K349" s="121"/>
    </row>
    <row r="350" spans="3:11">
      <c r="C350" s="121"/>
      <c r="D350" s="121"/>
      <c r="E350" s="121"/>
      <c r="F350" s="121"/>
      <c r="G350" s="121"/>
      <c r="H350" s="121"/>
      <c r="I350" s="121"/>
      <c r="J350" s="121"/>
      <c r="K350" s="121"/>
    </row>
    <row r="351" spans="3:11">
      <c r="C351" s="121"/>
      <c r="D351" s="121"/>
      <c r="E351" s="121"/>
      <c r="F351" s="121"/>
      <c r="G351" s="121"/>
      <c r="H351" s="121"/>
      <c r="I351" s="121"/>
      <c r="J351" s="121"/>
      <c r="K351" s="121"/>
    </row>
    <row r="352" spans="3:11">
      <c r="C352" s="121"/>
      <c r="D352" s="121"/>
      <c r="E352" s="121"/>
      <c r="F352" s="121"/>
      <c r="G352" s="121"/>
      <c r="H352" s="121"/>
      <c r="I352" s="121"/>
      <c r="J352" s="121"/>
      <c r="K352" s="121"/>
    </row>
    <row r="353" spans="3:11">
      <c r="C353" s="121"/>
      <c r="D353" s="121"/>
      <c r="E353" s="121"/>
      <c r="F353" s="121"/>
      <c r="G353" s="121"/>
      <c r="H353" s="121"/>
      <c r="I353" s="121"/>
      <c r="J353" s="121"/>
      <c r="K353" s="121"/>
    </row>
    <row r="354" spans="3:11">
      <c r="C354" s="121"/>
      <c r="D354" s="121"/>
      <c r="E354" s="121"/>
      <c r="F354" s="121"/>
      <c r="G354" s="121"/>
      <c r="H354" s="121"/>
      <c r="I354" s="121"/>
      <c r="J354" s="121"/>
      <c r="K354" s="121"/>
    </row>
    <row r="355" spans="3:11">
      <c r="C355" s="121"/>
      <c r="D355" s="121"/>
      <c r="E355" s="121"/>
      <c r="F355" s="121"/>
      <c r="G355" s="121"/>
      <c r="H355" s="121"/>
      <c r="I355" s="121"/>
      <c r="J355" s="121"/>
      <c r="K355" s="121"/>
    </row>
    <row r="356" spans="3:11">
      <c r="C356" s="121"/>
      <c r="D356" s="121"/>
      <c r="E356" s="121"/>
      <c r="F356" s="121"/>
      <c r="G356" s="121"/>
      <c r="H356" s="121"/>
      <c r="I356" s="121"/>
      <c r="J356" s="121"/>
      <c r="K356" s="121"/>
    </row>
    <row r="357" spans="3:11">
      <c r="C357" s="121"/>
      <c r="D357" s="121"/>
      <c r="E357" s="121"/>
      <c r="F357" s="121"/>
      <c r="G357" s="121"/>
      <c r="H357" s="121"/>
      <c r="I357" s="121"/>
      <c r="J357" s="121"/>
      <c r="K357" s="121"/>
    </row>
    <row r="358" spans="3:11">
      <c r="C358" s="121"/>
      <c r="D358" s="121"/>
      <c r="E358" s="121"/>
      <c r="F358" s="121"/>
      <c r="G358" s="121"/>
      <c r="H358" s="121"/>
      <c r="I358" s="121"/>
      <c r="J358" s="121"/>
      <c r="K358" s="121"/>
    </row>
    <row r="359" spans="3:11">
      <c r="C359" s="121"/>
      <c r="D359" s="121"/>
      <c r="E359" s="121"/>
      <c r="F359" s="121"/>
      <c r="G359" s="121"/>
      <c r="H359" s="121"/>
      <c r="I359" s="121"/>
      <c r="J359" s="121"/>
      <c r="K359" s="121"/>
    </row>
    <row r="360" spans="3:11">
      <c r="C360" s="121"/>
      <c r="D360" s="121"/>
      <c r="E360" s="121"/>
      <c r="F360" s="121"/>
      <c r="G360" s="121"/>
      <c r="H360" s="121"/>
      <c r="I360" s="121"/>
      <c r="J360" s="121"/>
      <c r="K360" s="121"/>
    </row>
    <row r="361" spans="3:11">
      <c r="C361" s="121"/>
      <c r="D361" s="121"/>
      <c r="E361" s="121"/>
      <c r="F361" s="121"/>
      <c r="G361" s="121"/>
      <c r="H361" s="121"/>
      <c r="I361" s="121"/>
      <c r="J361" s="121"/>
      <c r="K361" s="121"/>
    </row>
    <row r="362" spans="3:11">
      <c r="C362" s="121"/>
      <c r="D362" s="121"/>
      <c r="E362" s="121"/>
      <c r="F362" s="121"/>
      <c r="G362" s="121"/>
      <c r="H362" s="121"/>
      <c r="I362" s="121"/>
      <c r="J362" s="121"/>
      <c r="K362" s="121"/>
    </row>
    <row r="363" spans="3:11">
      <c r="C363" s="121"/>
      <c r="D363" s="121"/>
      <c r="E363" s="121"/>
      <c r="F363" s="121"/>
      <c r="G363" s="121"/>
      <c r="H363" s="121"/>
      <c r="I363" s="121"/>
      <c r="J363" s="121"/>
      <c r="K363" s="121"/>
    </row>
    <row r="364" spans="3:11">
      <c r="C364" s="121"/>
      <c r="D364" s="121"/>
      <c r="E364" s="121"/>
      <c r="F364" s="121"/>
      <c r="G364" s="121"/>
      <c r="H364" s="121"/>
      <c r="I364" s="121"/>
      <c r="J364" s="121"/>
      <c r="K364" s="121"/>
    </row>
    <row r="365" spans="3:11">
      <c r="C365" s="121"/>
      <c r="D365" s="121"/>
      <c r="E365" s="121"/>
      <c r="F365" s="121"/>
      <c r="G365" s="121"/>
      <c r="H365" s="121"/>
      <c r="I365" s="121"/>
      <c r="J365" s="121"/>
      <c r="K365" s="121"/>
    </row>
    <row r="366" spans="3:11">
      <c r="C366" s="121"/>
      <c r="D366" s="121"/>
      <c r="E366" s="121"/>
      <c r="F366" s="121"/>
      <c r="G366" s="121"/>
      <c r="H366" s="121"/>
      <c r="I366" s="121"/>
      <c r="J366" s="121"/>
      <c r="K366" s="121"/>
    </row>
    <row r="367" spans="3:11">
      <c r="C367" s="121"/>
      <c r="D367" s="121"/>
      <c r="E367" s="121"/>
      <c r="F367" s="121"/>
      <c r="G367" s="121"/>
      <c r="H367" s="121"/>
      <c r="I367" s="121"/>
      <c r="J367" s="121"/>
      <c r="K367" s="121"/>
    </row>
    <row r="368" spans="3:11">
      <c r="C368" s="121"/>
      <c r="D368" s="121"/>
      <c r="E368" s="121"/>
      <c r="F368" s="121"/>
      <c r="G368" s="121"/>
      <c r="H368" s="121"/>
      <c r="I368" s="121"/>
      <c r="J368" s="121"/>
      <c r="K368" s="121"/>
    </row>
    <row r="369" spans="3:11">
      <c r="C369" s="121"/>
      <c r="D369" s="121"/>
      <c r="E369" s="121"/>
      <c r="F369" s="121"/>
      <c r="G369" s="121"/>
      <c r="H369" s="121"/>
      <c r="I369" s="121"/>
      <c r="J369" s="121"/>
      <c r="K369" s="121"/>
    </row>
    <row r="370" spans="3:11">
      <c r="C370" s="121"/>
      <c r="D370" s="121"/>
      <c r="E370" s="121"/>
      <c r="F370" s="121"/>
      <c r="G370" s="121"/>
      <c r="H370" s="121"/>
      <c r="I370" s="121"/>
      <c r="J370" s="121"/>
      <c r="K370" s="121"/>
    </row>
    <row r="371" spans="3:11">
      <c r="C371" s="121"/>
      <c r="D371" s="121"/>
      <c r="E371" s="121"/>
      <c r="F371" s="121"/>
      <c r="G371" s="121"/>
      <c r="H371" s="121"/>
      <c r="I371" s="121"/>
      <c r="J371" s="121"/>
      <c r="K371" s="121"/>
    </row>
    <row r="372" spans="3:11">
      <c r="C372" s="121"/>
      <c r="D372" s="121"/>
      <c r="E372" s="121"/>
      <c r="F372" s="121"/>
      <c r="G372" s="121"/>
      <c r="H372" s="121"/>
      <c r="I372" s="121"/>
      <c r="J372" s="121"/>
      <c r="K372" s="121"/>
    </row>
    <row r="373" spans="3:11">
      <c r="C373" s="121"/>
      <c r="D373" s="121"/>
      <c r="E373" s="121"/>
      <c r="F373" s="121"/>
      <c r="G373" s="121"/>
      <c r="H373" s="121"/>
      <c r="I373" s="121"/>
      <c r="J373" s="121"/>
      <c r="K373" s="121"/>
    </row>
    <row r="374" spans="3:11">
      <c r="C374" s="121"/>
      <c r="D374" s="121"/>
      <c r="E374" s="121"/>
      <c r="F374" s="121"/>
      <c r="G374" s="121"/>
      <c r="H374" s="121"/>
      <c r="I374" s="121"/>
      <c r="J374" s="121"/>
      <c r="K374" s="121"/>
    </row>
    <row r="375" spans="3:11">
      <c r="C375" s="121"/>
      <c r="D375" s="121"/>
      <c r="E375" s="121"/>
      <c r="F375" s="121"/>
      <c r="G375" s="121"/>
      <c r="H375" s="121"/>
      <c r="I375" s="121"/>
      <c r="J375" s="121"/>
      <c r="K375" s="121"/>
    </row>
    <row r="376" spans="3:11">
      <c r="C376" s="121"/>
      <c r="D376" s="121"/>
      <c r="E376" s="121"/>
      <c r="F376" s="121"/>
      <c r="G376" s="121"/>
      <c r="H376" s="121"/>
      <c r="I376" s="121"/>
      <c r="J376" s="121"/>
      <c r="K376" s="121"/>
    </row>
    <row r="377" spans="3:11">
      <c r="C377" s="121"/>
      <c r="D377" s="121"/>
      <c r="E377" s="121"/>
      <c r="F377" s="121"/>
      <c r="G377" s="121"/>
      <c r="H377" s="121"/>
      <c r="I377" s="121"/>
      <c r="J377" s="121"/>
      <c r="K377" s="121"/>
    </row>
    <row r="378" spans="3:11">
      <c r="C378" s="121"/>
      <c r="D378" s="121"/>
      <c r="E378" s="121"/>
      <c r="F378" s="121"/>
      <c r="G378" s="121"/>
      <c r="H378" s="121"/>
      <c r="I378" s="121"/>
      <c r="J378" s="121"/>
      <c r="K378" s="121"/>
    </row>
    <row r="379" spans="3:11">
      <c r="C379" s="121"/>
      <c r="D379" s="121"/>
      <c r="E379" s="121"/>
      <c r="F379" s="121"/>
      <c r="G379" s="121"/>
      <c r="H379" s="121"/>
      <c r="I379" s="121"/>
      <c r="J379" s="121"/>
      <c r="K379" s="121"/>
    </row>
    <row r="380" spans="3:11">
      <c r="C380" s="121"/>
      <c r="D380" s="121"/>
      <c r="E380" s="121"/>
      <c r="F380" s="121"/>
      <c r="G380" s="121"/>
      <c r="H380" s="121"/>
      <c r="I380" s="121"/>
      <c r="J380" s="121"/>
      <c r="K380" s="121"/>
    </row>
    <row r="381" spans="3:11">
      <c r="C381" s="121"/>
      <c r="D381" s="121"/>
      <c r="E381" s="121"/>
      <c r="F381" s="121"/>
      <c r="G381" s="121"/>
      <c r="H381" s="121"/>
      <c r="I381" s="121"/>
      <c r="J381" s="121"/>
      <c r="K381" s="121"/>
    </row>
    <row r="382" spans="3:11">
      <c r="C382" s="121"/>
      <c r="D382" s="121"/>
      <c r="E382" s="121"/>
      <c r="F382" s="121"/>
      <c r="G382" s="121"/>
      <c r="H382" s="121"/>
      <c r="I382" s="121"/>
      <c r="J382" s="121"/>
      <c r="K382" s="121"/>
    </row>
    <row r="383" spans="3:11">
      <c r="C383" s="121"/>
      <c r="D383" s="121"/>
      <c r="E383" s="121"/>
      <c r="F383" s="121"/>
      <c r="G383" s="121"/>
      <c r="H383" s="121"/>
      <c r="I383" s="121"/>
      <c r="J383" s="121"/>
      <c r="K383" s="121"/>
    </row>
    <row r="384" spans="3:11">
      <c r="C384" s="121"/>
      <c r="D384" s="121"/>
      <c r="E384" s="121"/>
      <c r="F384" s="121"/>
      <c r="G384" s="121"/>
      <c r="H384" s="121"/>
      <c r="I384" s="121"/>
      <c r="J384" s="121"/>
      <c r="K384" s="121"/>
    </row>
    <row r="385" spans="3:11">
      <c r="C385" s="121"/>
      <c r="D385" s="121"/>
      <c r="E385" s="121"/>
      <c r="F385" s="121"/>
      <c r="G385" s="121"/>
      <c r="H385" s="121"/>
      <c r="I385" s="121"/>
      <c r="J385" s="121"/>
      <c r="K385" s="121"/>
    </row>
    <row r="386" spans="3:11">
      <c r="C386" s="121"/>
      <c r="D386" s="121"/>
      <c r="E386" s="121"/>
      <c r="F386" s="121"/>
      <c r="G386" s="121"/>
      <c r="H386" s="121"/>
      <c r="I386" s="121"/>
      <c r="J386" s="121"/>
      <c r="K386" s="121"/>
    </row>
    <row r="387" spans="3:11">
      <c r="C387" s="121"/>
      <c r="D387" s="121"/>
      <c r="E387" s="121"/>
      <c r="F387" s="121"/>
      <c r="G387" s="121"/>
      <c r="H387" s="121"/>
      <c r="I387" s="121"/>
      <c r="J387" s="121"/>
      <c r="K387" s="121"/>
    </row>
    <row r="388" spans="3:11">
      <c r="C388" s="121"/>
      <c r="D388" s="121"/>
      <c r="E388" s="121"/>
      <c r="F388" s="121"/>
      <c r="G388" s="121"/>
      <c r="H388" s="121"/>
      <c r="I388" s="121"/>
      <c r="J388" s="121"/>
      <c r="K388" s="121"/>
    </row>
    <row r="389" spans="3:11">
      <c r="C389" s="121"/>
      <c r="D389" s="121"/>
      <c r="E389" s="121"/>
      <c r="F389" s="121"/>
      <c r="G389" s="121"/>
      <c r="H389" s="121"/>
      <c r="I389" s="121"/>
      <c r="J389" s="121"/>
      <c r="K389" s="121"/>
    </row>
    <row r="390" spans="3:11">
      <c r="C390" s="121"/>
      <c r="D390" s="121"/>
      <c r="E390" s="121"/>
      <c r="F390" s="121"/>
      <c r="G390" s="121"/>
      <c r="H390" s="121"/>
      <c r="I390" s="121"/>
      <c r="J390" s="121"/>
      <c r="K390" s="121"/>
    </row>
    <row r="391" spans="3:11">
      <c r="C391" s="121"/>
      <c r="D391" s="121"/>
      <c r="E391" s="121"/>
      <c r="F391" s="121"/>
      <c r="G391" s="121"/>
      <c r="H391" s="121"/>
      <c r="I391" s="121"/>
      <c r="J391" s="121"/>
      <c r="K391" s="121"/>
    </row>
    <row r="392" spans="3:11">
      <c r="C392" s="121"/>
      <c r="D392" s="121"/>
      <c r="E392" s="121"/>
      <c r="F392" s="121"/>
      <c r="G392" s="121"/>
      <c r="H392" s="121"/>
      <c r="I392" s="121"/>
      <c r="J392" s="121"/>
      <c r="K392" s="121"/>
    </row>
    <row r="393" spans="3:11">
      <c r="C393" s="121"/>
      <c r="D393" s="121"/>
      <c r="E393" s="121"/>
      <c r="F393" s="121"/>
      <c r="G393" s="121"/>
      <c r="H393" s="121"/>
      <c r="I393" s="121"/>
      <c r="J393" s="121"/>
      <c r="K393" s="121"/>
    </row>
    <row r="394" spans="3:11">
      <c r="C394" s="121"/>
      <c r="D394" s="121"/>
      <c r="E394" s="121"/>
      <c r="F394" s="121"/>
      <c r="G394" s="121"/>
      <c r="H394" s="121"/>
      <c r="I394" s="121"/>
      <c r="J394" s="121"/>
      <c r="K394" s="121"/>
    </row>
    <row r="395" spans="3:11">
      <c r="C395" s="121"/>
      <c r="D395" s="121"/>
      <c r="E395" s="121"/>
      <c r="F395" s="121"/>
      <c r="G395" s="121"/>
      <c r="H395" s="121"/>
      <c r="I395" s="121"/>
      <c r="J395" s="121"/>
      <c r="K395" s="121"/>
    </row>
    <row r="396" spans="3:11">
      <c r="C396" s="121"/>
      <c r="D396" s="121"/>
      <c r="E396" s="121"/>
      <c r="F396" s="121"/>
      <c r="G396" s="121"/>
      <c r="H396" s="121"/>
      <c r="I396" s="121"/>
      <c r="J396" s="121"/>
      <c r="K396" s="121"/>
    </row>
    <row r="397" spans="3:11">
      <c r="C397" s="121"/>
      <c r="D397" s="121"/>
      <c r="E397" s="121"/>
      <c r="F397" s="121"/>
      <c r="G397" s="121"/>
      <c r="H397" s="121"/>
      <c r="I397" s="121"/>
      <c r="J397" s="121"/>
      <c r="K397" s="121"/>
    </row>
    <row r="398" spans="3:11">
      <c r="C398" s="121"/>
      <c r="D398" s="121"/>
      <c r="E398" s="121"/>
      <c r="F398" s="121"/>
      <c r="G398" s="121"/>
      <c r="H398" s="121"/>
      <c r="I398" s="121"/>
      <c r="J398" s="121"/>
      <c r="K398" s="121"/>
    </row>
    <row r="399" spans="3:11">
      <c r="C399" s="121"/>
      <c r="D399" s="121"/>
      <c r="E399" s="121"/>
      <c r="F399" s="121"/>
      <c r="G399" s="121"/>
      <c r="H399" s="121"/>
      <c r="I399" s="121"/>
      <c r="J399" s="121"/>
      <c r="K399" s="121"/>
    </row>
    <row r="400" spans="3:11">
      <c r="C400" s="121"/>
      <c r="D400" s="121"/>
      <c r="E400" s="121"/>
      <c r="F400" s="121"/>
      <c r="G400" s="121"/>
      <c r="H400" s="121"/>
      <c r="I400" s="121"/>
      <c r="J400" s="121"/>
      <c r="K400" s="121"/>
    </row>
    <row r="401" spans="3:11">
      <c r="C401" s="121"/>
      <c r="D401" s="121"/>
      <c r="E401" s="121"/>
      <c r="F401" s="121"/>
      <c r="G401" s="121"/>
      <c r="H401" s="121"/>
      <c r="I401" s="121"/>
      <c r="J401" s="121"/>
      <c r="K401" s="121"/>
    </row>
    <row r="402" spans="3:11">
      <c r="C402" s="121"/>
      <c r="D402" s="121"/>
      <c r="E402" s="121"/>
      <c r="F402" s="121"/>
      <c r="G402" s="121"/>
      <c r="H402" s="121"/>
      <c r="I402" s="121"/>
      <c r="J402" s="121"/>
      <c r="K402" s="121"/>
    </row>
    <row r="403" spans="3:11">
      <c r="C403" s="121"/>
      <c r="D403" s="121"/>
      <c r="E403" s="121"/>
      <c r="F403" s="121"/>
      <c r="G403" s="121"/>
      <c r="H403" s="121"/>
      <c r="I403" s="121"/>
      <c r="J403" s="121"/>
      <c r="K403" s="121"/>
    </row>
    <row r="404" spans="3:11">
      <c r="C404" s="121"/>
      <c r="D404" s="121"/>
      <c r="E404" s="121"/>
      <c r="F404" s="121"/>
      <c r="G404" s="121"/>
      <c r="H404" s="121"/>
      <c r="I404" s="121"/>
      <c r="J404" s="121"/>
      <c r="K404" s="121"/>
    </row>
    <row r="405" spans="3:11">
      <c r="C405" s="121"/>
      <c r="D405" s="121"/>
      <c r="E405" s="121"/>
      <c r="F405" s="121"/>
      <c r="G405" s="121"/>
      <c r="H405" s="121"/>
      <c r="I405" s="121"/>
      <c r="J405" s="121"/>
      <c r="K405" s="121"/>
    </row>
    <row r="406" spans="3:11">
      <c r="C406" s="121"/>
      <c r="D406" s="121"/>
      <c r="E406" s="121"/>
      <c r="F406" s="121"/>
      <c r="G406" s="121"/>
      <c r="H406" s="121"/>
      <c r="I406" s="121"/>
      <c r="J406" s="121"/>
      <c r="K406" s="121"/>
    </row>
    <row r="407" spans="3:11">
      <c r="C407" s="121"/>
      <c r="D407" s="121"/>
      <c r="E407" s="121"/>
      <c r="F407" s="121"/>
      <c r="G407" s="121"/>
      <c r="H407" s="121"/>
      <c r="I407" s="121"/>
      <c r="J407" s="121"/>
      <c r="K407" s="121"/>
    </row>
    <row r="408" spans="3:11">
      <c r="C408" s="121"/>
      <c r="D408" s="121"/>
      <c r="E408" s="121"/>
      <c r="F408" s="121"/>
      <c r="G408" s="121"/>
      <c r="H408" s="121"/>
      <c r="I408" s="121"/>
      <c r="J408" s="121"/>
      <c r="K408" s="121"/>
    </row>
    <row r="409" spans="3:11">
      <c r="C409" s="121"/>
      <c r="D409" s="121"/>
      <c r="E409" s="121"/>
      <c r="F409" s="121"/>
      <c r="G409" s="121"/>
      <c r="H409" s="121"/>
      <c r="I409" s="121"/>
      <c r="J409" s="121"/>
      <c r="K409" s="121"/>
    </row>
    <row r="410" spans="3:11">
      <c r="C410" s="121"/>
      <c r="D410" s="121"/>
      <c r="E410" s="121"/>
      <c r="F410" s="121"/>
      <c r="G410" s="121"/>
      <c r="H410" s="121"/>
      <c r="I410" s="121"/>
      <c r="J410" s="121"/>
      <c r="K410" s="121"/>
    </row>
    <row r="411" spans="3:11">
      <c r="C411" s="121"/>
      <c r="D411" s="121"/>
      <c r="E411" s="121"/>
      <c r="F411" s="121"/>
      <c r="G411" s="121"/>
      <c r="H411" s="121"/>
      <c r="I411" s="121"/>
      <c r="J411" s="121"/>
      <c r="K411" s="121"/>
    </row>
    <row r="412" spans="3:11">
      <c r="C412" s="121"/>
      <c r="D412" s="121"/>
      <c r="E412" s="121"/>
      <c r="F412" s="121"/>
      <c r="G412" s="121"/>
      <c r="H412" s="121"/>
      <c r="I412" s="121"/>
      <c r="J412" s="121"/>
      <c r="K412" s="121"/>
    </row>
    <row r="413" spans="3:11">
      <c r="C413" s="121"/>
      <c r="D413" s="121"/>
      <c r="E413" s="121"/>
      <c r="F413" s="121"/>
      <c r="G413" s="121"/>
      <c r="H413" s="121"/>
      <c r="I413" s="121"/>
      <c r="J413" s="121"/>
      <c r="K413" s="121"/>
    </row>
    <row r="414" spans="3:11">
      <c r="C414" s="121"/>
      <c r="D414" s="121"/>
      <c r="E414" s="121"/>
      <c r="F414" s="121"/>
      <c r="G414" s="121"/>
      <c r="H414" s="121"/>
      <c r="I414" s="121"/>
      <c r="J414" s="121"/>
      <c r="K414" s="121"/>
    </row>
    <row r="415" spans="3:11">
      <c r="C415" s="121"/>
      <c r="D415" s="121"/>
      <c r="E415" s="121"/>
      <c r="F415" s="121"/>
      <c r="G415" s="121"/>
      <c r="H415" s="121"/>
      <c r="I415" s="121"/>
      <c r="J415" s="121"/>
      <c r="K415" s="121"/>
    </row>
    <row r="416" spans="3:11">
      <c r="C416" s="121"/>
      <c r="D416" s="121"/>
      <c r="E416" s="121"/>
      <c r="F416" s="121"/>
      <c r="G416" s="121"/>
      <c r="H416" s="121"/>
      <c r="I416" s="121"/>
      <c r="J416" s="121"/>
      <c r="K416" s="121"/>
    </row>
    <row r="417" spans="3:11">
      <c r="C417" s="121"/>
      <c r="D417" s="121"/>
      <c r="E417" s="121"/>
      <c r="F417" s="121"/>
      <c r="G417" s="121"/>
      <c r="H417" s="121"/>
      <c r="I417" s="121"/>
      <c r="J417" s="121"/>
      <c r="K417" s="121"/>
    </row>
  </sheetData>
  <mergeCells count="1">
    <mergeCell ref="A1:U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XEM946"/>
  <sheetViews>
    <sheetView topLeftCell="A712" zoomScale="84" zoomScaleNormal="84" workbookViewId="0">
      <selection activeCell="C744" sqref="C744"/>
    </sheetView>
  </sheetViews>
  <sheetFormatPr baseColWidth="10" defaultRowHeight="15"/>
  <cols>
    <col min="1" max="1" width="4.140625" style="128" customWidth="1"/>
    <col min="2" max="2" width="6" style="128" customWidth="1"/>
    <col min="3" max="3" width="35.85546875" style="214" customWidth="1"/>
    <col min="4" max="4" width="9.5703125" style="128" customWidth="1"/>
    <col min="5" max="5" width="5.85546875" style="128" customWidth="1"/>
    <col min="6" max="6" width="9" style="128" customWidth="1"/>
    <col min="7" max="7" width="11.28515625" style="128" customWidth="1"/>
    <col min="8" max="8" width="10.140625" style="128" customWidth="1"/>
    <col min="9" max="9" width="9.28515625" style="128" customWidth="1"/>
    <col min="10" max="10" width="9.140625" style="128" customWidth="1"/>
    <col min="11" max="11" width="9" style="128" customWidth="1"/>
    <col min="12" max="12" width="8" style="128" customWidth="1"/>
    <col min="13" max="13" width="15" style="128" customWidth="1"/>
    <col min="14" max="791" width="0" style="128" hidden="1" customWidth="1"/>
    <col min="792" max="803" width="11.42578125" style="128" hidden="1" customWidth="1"/>
    <col min="804" max="804" width="0" style="128" hidden="1" customWidth="1"/>
    <col min="805" max="815" width="11.42578125" style="128" hidden="1" customWidth="1"/>
    <col min="816" max="816" width="10.140625" style="128" hidden="1" customWidth="1"/>
    <col min="817" max="823" width="11.42578125" style="128" hidden="1" customWidth="1"/>
    <col min="824" max="910" width="0" style="128" hidden="1" customWidth="1"/>
    <col min="911" max="921" width="11.42578125" style="128" hidden="1" customWidth="1"/>
    <col min="922" max="922" width="10.140625" style="128" hidden="1" customWidth="1"/>
    <col min="923" max="929" width="11.42578125" style="128" hidden="1" customWidth="1"/>
    <col min="930" max="989" width="0" style="128" hidden="1" customWidth="1"/>
    <col min="990" max="1000" width="11.42578125" style="128" hidden="1" customWidth="1"/>
    <col min="1001" max="1001" width="10.140625" style="128" hidden="1" customWidth="1"/>
    <col min="1002" max="1008" width="11.42578125" style="128" hidden="1" customWidth="1"/>
    <col min="1009" max="1034" width="0" style="128" hidden="1" customWidth="1"/>
    <col min="1035" max="1035" width="8.28515625" style="128" hidden="1" customWidth="1"/>
    <col min="1036" max="1051" width="11.42578125" style="128" hidden="1" customWidth="1"/>
    <col min="1052" max="1052" width="2.7109375" style="128" hidden="1" customWidth="1"/>
    <col min="1053" max="1066" width="11.42578125" style="128" hidden="1" customWidth="1"/>
    <col min="1067" max="1067" width="4.140625" style="128" hidden="1" customWidth="1"/>
    <col min="1068" max="1081" width="11.42578125" style="128" hidden="1" customWidth="1"/>
    <col min="1082" max="1082" width="7.28515625" style="128" hidden="1" customWidth="1"/>
    <col min="1083" max="1098" width="11.42578125" style="128" hidden="1" customWidth="1"/>
    <col min="1099" max="1099" width="2.42578125" style="128" hidden="1" customWidth="1"/>
    <col min="1100" max="1114" width="11.42578125" style="128" hidden="1" customWidth="1"/>
    <col min="1115" max="1115" width="0.5703125" style="128" hidden="1" customWidth="1"/>
    <col min="1116" max="1116" width="0.7109375" style="128" hidden="1" customWidth="1"/>
    <col min="1117" max="1117" width="11.42578125" style="128" hidden="1" customWidth="1"/>
    <col min="1118" max="2034" width="0" style="128" hidden="1" customWidth="1"/>
    <col min="2035" max="2046" width="11.42578125" style="128" hidden="1" customWidth="1"/>
    <col min="2047" max="2047" width="0" style="128" hidden="1" customWidth="1"/>
    <col min="2048" max="2058" width="11.42578125" style="128" hidden="1" customWidth="1"/>
    <col min="2059" max="2059" width="10.140625" style="128" hidden="1" customWidth="1"/>
    <col min="2060" max="2066" width="11.42578125" style="128" hidden="1" customWidth="1"/>
    <col min="2067" max="2153" width="0" style="128" hidden="1" customWidth="1"/>
    <col min="2154" max="2164" width="11.42578125" style="128" hidden="1" customWidth="1"/>
    <col min="2165" max="2165" width="10.140625" style="128" hidden="1" customWidth="1"/>
    <col min="2166" max="2172" width="11.42578125" style="128" hidden="1" customWidth="1"/>
    <col min="2173" max="2232" width="0" style="128" hidden="1" customWidth="1"/>
    <col min="2233" max="2243" width="11.42578125" style="128" hidden="1" customWidth="1"/>
    <col min="2244" max="2244" width="10.140625" style="128" hidden="1" customWidth="1"/>
    <col min="2245" max="2251" width="11.42578125" style="128" hidden="1" customWidth="1"/>
    <col min="2252" max="2277" width="0" style="128" hidden="1" customWidth="1"/>
    <col min="2278" max="2278" width="8.28515625" style="128" hidden="1" customWidth="1"/>
    <col min="2279" max="2294" width="11.42578125" style="128" hidden="1" customWidth="1"/>
    <col min="2295" max="2295" width="2.7109375" style="128" hidden="1" customWidth="1"/>
    <col min="2296" max="2309" width="11.42578125" style="128" hidden="1" customWidth="1"/>
    <col min="2310" max="2310" width="4.140625" style="128" hidden="1" customWidth="1"/>
    <col min="2311" max="2324" width="11.42578125" style="128" hidden="1" customWidth="1"/>
    <col min="2325" max="2325" width="7.28515625" style="128" hidden="1" customWidth="1"/>
    <col min="2326" max="2341" width="11.42578125" style="128" hidden="1" customWidth="1"/>
    <col min="2342" max="2342" width="2.42578125" style="128" hidden="1" customWidth="1"/>
    <col min="2343" max="2357" width="11.42578125" style="128" hidden="1" customWidth="1"/>
    <col min="2358" max="2358" width="0.5703125" style="128" hidden="1" customWidth="1"/>
    <col min="2359" max="2359" width="0.7109375" style="128" hidden="1" customWidth="1"/>
    <col min="2360" max="2360" width="11.42578125" style="128" hidden="1" customWidth="1"/>
    <col min="2361" max="3277" width="0" style="128" hidden="1" customWidth="1"/>
    <col min="3278" max="3289" width="11.42578125" style="128" hidden="1" customWidth="1"/>
    <col min="3290" max="3290" width="0" style="128" hidden="1" customWidth="1"/>
    <col min="3291" max="3301" width="11.42578125" style="128" hidden="1" customWidth="1"/>
    <col min="3302" max="3302" width="10.140625" style="128" hidden="1" customWidth="1"/>
    <col min="3303" max="3309" width="11.42578125" style="128" hidden="1" customWidth="1"/>
    <col min="3310" max="3396" width="0" style="128" hidden="1" customWidth="1"/>
    <col min="3397" max="3407" width="11.42578125" style="128" hidden="1" customWidth="1"/>
    <col min="3408" max="3408" width="10.140625" style="128" hidden="1" customWidth="1"/>
    <col min="3409" max="3415" width="11.42578125" style="128" hidden="1" customWidth="1"/>
    <col min="3416" max="3475" width="0" style="128" hidden="1" customWidth="1"/>
    <col min="3476" max="3486" width="11.42578125" style="128" hidden="1" customWidth="1"/>
    <col min="3487" max="3487" width="10.140625" style="128" hidden="1" customWidth="1"/>
    <col min="3488" max="3494" width="11.42578125" style="128" hidden="1" customWidth="1"/>
    <col min="3495" max="3520" width="0" style="128" hidden="1" customWidth="1"/>
    <col min="3521" max="3521" width="8.28515625" style="128" hidden="1" customWidth="1"/>
    <col min="3522" max="3537" width="11.42578125" style="128" hidden="1" customWidth="1"/>
    <col min="3538" max="3538" width="2.7109375" style="128" hidden="1" customWidth="1"/>
    <col min="3539" max="3552" width="11.42578125" style="128" hidden="1" customWidth="1"/>
    <col min="3553" max="3553" width="4.140625" style="128" hidden="1" customWidth="1"/>
    <col min="3554" max="3567" width="11.42578125" style="128" hidden="1" customWidth="1"/>
    <col min="3568" max="3568" width="7.28515625" style="128" hidden="1" customWidth="1"/>
    <col min="3569" max="3584" width="11.42578125" style="128" hidden="1" customWidth="1"/>
    <col min="3585" max="3585" width="2.42578125" style="128" hidden="1" customWidth="1"/>
    <col min="3586" max="3600" width="11.42578125" style="128" hidden="1" customWidth="1"/>
    <col min="3601" max="3601" width="0.5703125" style="128" hidden="1" customWidth="1"/>
    <col min="3602" max="3602" width="0.7109375" style="128" hidden="1" customWidth="1"/>
    <col min="3603" max="3603" width="11.42578125" style="128" hidden="1" customWidth="1"/>
    <col min="3604" max="4520" width="0" style="128" hidden="1" customWidth="1"/>
    <col min="4521" max="4532" width="11.42578125" style="128" hidden="1" customWidth="1"/>
    <col min="4533" max="4552" width="0" style="128" hidden="1" customWidth="1"/>
    <col min="4553" max="4564" width="11.42578125" style="128" hidden="1" customWidth="1"/>
    <col min="4565" max="4584" width="0" style="128" hidden="1" customWidth="1"/>
    <col min="4585" max="4596" width="11.42578125" style="128" hidden="1" customWidth="1"/>
    <col min="4597" max="4616" width="0" style="128" hidden="1" customWidth="1"/>
    <col min="4617" max="16349" width="11.42578125" style="128" hidden="1" customWidth="1"/>
    <col min="16350" max="16366" width="11.42578125" style="128"/>
    <col min="16367" max="16367" width="4" style="128" customWidth="1"/>
    <col min="16368" max="16384" width="11.42578125" style="128" hidden="1" customWidth="1"/>
  </cols>
  <sheetData>
    <row r="1" spans="1:13">
      <c r="B1" s="129" t="s">
        <v>235</v>
      </c>
    </row>
    <row r="4" spans="1:13">
      <c r="C4" s="214" t="s">
        <v>835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>
      <c r="C5" s="364" t="s">
        <v>836</v>
      </c>
      <c r="D5" s="364"/>
      <c r="E5" s="364"/>
      <c r="F5" s="364"/>
      <c r="G5" s="364"/>
      <c r="H5" s="364"/>
    </row>
    <row r="6" spans="1:13" ht="15.75" thickBot="1"/>
    <row r="7" spans="1:13">
      <c r="A7" s="365" t="s">
        <v>837</v>
      </c>
      <c r="B7" s="367" t="s">
        <v>838</v>
      </c>
      <c r="C7" s="369" t="s">
        <v>839</v>
      </c>
      <c r="D7" s="371" t="s">
        <v>840</v>
      </c>
      <c r="E7" s="373" t="s">
        <v>21</v>
      </c>
      <c r="F7" s="375" t="s">
        <v>841</v>
      </c>
      <c r="G7" s="376"/>
      <c r="H7" s="362" t="s">
        <v>842</v>
      </c>
      <c r="I7" s="360" t="s">
        <v>843</v>
      </c>
      <c r="J7" s="362" t="s">
        <v>844</v>
      </c>
      <c r="K7" s="131" t="s">
        <v>845</v>
      </c>
      <c r="L7" s="132" t="s">
        <v>152</v>
      </c>
      <c r="M7" s="132" t="s">
        <v>846</v>
      </c>
    </row>
    <row r="8" spans="1:13">
      <c r="A8" s="366"/>
      <c r="B8" s="368"/>
      <c r="C8" s="370"/>
      <c r="D8" s="372"/>
      <c r="E8" s="374"/>
      <c r="F8" s="133" t="s">
        <v>847</v>
      </c>
      <c r="G8" s="134" t="s">
        <v>848</v>
      </c>
      <c r="H8" s="363"/>
      <c r="I8" s="361"/>
      <c r="J8" s="363"/>
      <c r="K8" s="135">
        <v>29137</v>
      </c>
      <c r="L8" s="136" t="s">
        <v>849</v>
      </c>
      <c r="M8" s="136" t="s">
        <v>850</v>
      </c>
    </row>
    <row r="9" spans="1:13">
      <c r="A9" s="137">
        <v>1</v>
      </c>
      <c r="B9" s="138" t="s">
        <v>851</v>
      </c>
      <c r="C9" s="139" t="s">
        <v>852</v>
      </c>
      <c r="D9" s="139" t="s">
        <v>853</v>
      </c>
      <c r="E9" s="139" t="s">
        <v>854</v>
      </c>
      <c r="F9" s="139" t="s">
        <v>855</v>
      </c>
      <c r="G9" s="140">
        <v>5500</v>
      </c>
      <c r="H9" s="140">
        <v>2289.37</v>
      </c>
      <c r="I9" s="140">
        <f t="shared" ref="I9:I20" si="0">+G9-H9</f>
        <v>3210.63</v>
      </c>
      <c r="J9" s="140">
        <v>238.96</v>
      </c>
      <c r="K9" s="141">
        <v>580</v>
      </c>
      <c r="L9" s="141">
        <f t="shared" ref="L9:L31" si="1">+J9+K9</f>
        <v>818.96</v>
      </c>
      <c r="M9" s="140">
        <f t="shared" ref="M9:M72" si="2">I9-L9</f>
        <v>2391.67</v>
      </c>
    </row>
    <row r="10" spans="1:13">
      <c r="A10" s="137">
        <v>2</v>
      </c>
      <c r="B10" s="138" t="s">
        <v>856</v>
      </c>
      <c r="C10" s="215" t="s">
        <v>328</v>
      </c>
      <c r="D10" s="142" t="s">
        <v>857</v>
      </c>
      <c r="E10" s="142" t="s">
        <v>854</v>
      </c>
      <c r="F10" s="142" t="s">
        <v>858</v>
      </c>
      <c r="G10" s="143">
        <v>2108</v>
      </c>
      <c r="H10" s="143">
        <v>1712.04</v>
      </c>
      <c r="I10" s="143">
        <f t="shared" si="0"/>
        <v>395.96</v>
      </c>
      <c r="J10" s="143">
        <f t="shared" ref="J10:J31" si="3">ROUND(+I10*0.2,2)</f>
        <v>79.19</v>
      </c>
      <c r="K10" s="144">
        <v>300</v>
      </c>
      <c r="L10" s="144">
        <f t="shared" si="1"/>
        <v>379.19</v>
      </c>
      <c r="M10" s="143">
        <f t="shared" si="2"/>
        <v>16.77</v>
      </c>
    </row>
    <row r="11" spans="1:13">
      <c r="A11" s="137">
        <v>3</v>
      </c>
      <c r="B11" s="138" t="s">
        <v>859</v>
      </c>
      <c r="C11" s="215" t="s">
        <v>860</v>
      </c>
      <c r="D11" s="142" t="s">
        <v>857</v>
      </c>
      <c r="E11" s="142" t="s">
        <v>854</v>
      </c>
      <c r="F11" s="142" t="s">
        <v>858</v>
      </c>
      <c r="G11" s="143">
        <v>2108</v>
      </c>
      <c r="H11" s="143">
        <v>1703.47</v>
      </c>
      <c r="I11" s="143">
        <f t="shared" si="0"/>
        <v>404.53</v>
      </c>
      <c r="J11" s="143">
        <f t="shared" si="3"/>
        <v>80.91</v>
      </c>
      <c r="K11" s="144">
        <v>300</v>
      </c>
      <c r="L11" s="144">
        <f t="shared" si="1"/>
        <v>380.91</v>
      </c>
      <c r="M11" s="143">
        <f t="shared" si="2"/>
        <v>23.62</v>
      </c>
    </row>
    <row r="12" spans="1:13">
      <c r="A12" s="137">
        <v>4</v>
      </c>
      <c r="B12" s="138" t="s">
        <v>861</v>
      </c>
      <c r="C12" s="215" t="s">
        <v>862</v>
      </c>
      <c r="D12" s="142" t="s">
        <v>857</v>
      </c>
      <c r="E12" s="142" t="s">
        <v>854</v>
      </c>
      <c r="F12" s="142" t="s">
        <v>858</v>
      </c>
      <c r="G12" s="143">
        <v>2108</v>
      </c>
      <c r="H12" s="143">
        <v>1707.26</v>
      </c>
      <c r="I12" s="143">
        <f t="shared" si="0"/>
        <v>400.74</v>
      </c>
      <c r="J12" s="143">
        <f t="shared" si="3"/>
        <v>80.150000000000006</v>
      </c>
      <c r="K12" s="144">
        <v>300</v>
      </c>
      <c r="L12" s="144">
        <f t="shared" si="1"/>
        <v>380.15</v>
      </c>
      <c r="M12" s="143">
        <f t="shared" si="2"/>
        <v>20.59</v>
      </c>
    </row>
    <row r="13" spans="1:13">
      <c r="A13" s="137">
        <v>5</v>
      </c>
      <c r="B13" s="138" t="s">
        <v>863</v>
      </c>
      <c r="C13" s="215" t="s">
        <v>199</v>
      </c>
      <c r="D13" s="142" t="s">
        <v>857</v>
      </c>
      <c r="E13" s="142" t="s">
        <v>854</v>
      </c>
      <c r="F13" s="142" t="s">
        <v>858</v>
      </c>
      <c r="G13" s="143">
        <v>2108</v>
      </c>
      <c r="H13" s="143">
        <v>1822.47</v>
      </c>
      <c r="I13" s="143">
        <f t="shared" si="0"/>
        <v>285.52999999999997</v>
      </c>
      <c r="J13" s="143">
        <f t="shared" si="3"/>
        <v>57.11</v>
      </c>
      <c r="K13" s="144">
        <v>300</v>
      </c>
      <c r="L13" s="144">
        <f t="shared" si="1"/>
        <v>357.11</v>
      </c>
      <c r="M13" s="143">
        <f t="shared" si="2"/>
        <v>-71.58</v>
      </c>
    </row>
    <row r="14" spans="1:13">
      <c r="A14" s="137">
        <v>7</v>
      </c>
      <c r="B14" s="138" t="s">
        <v>864</v>
      </c>
      <c r="C14" s="215" t="s">
        <v>865</v>
      </c>
      <c r="D14" s="142" t="s">
        <v>857</v>
      </c>
      <c r="E14" s="142" t="s">
        <v>854</v>
      </c>
      <c r="F14" s="142" t="s">
        <v>858</v>
      </c>
      <c r="G14" s="143">
        <v>2108</v>
      </c>
      <c r="H14" s="143">
        <v>1702.87</v>
      </c>
      <c r="I14" s="143">
        <f t="shared" si="0"/>
        <v>405.13</v>
      </c>
      <c r="J14" s="143">
        <f t="shared" si="3"/>
        <v>81.03</v>
      </c>
      <c r="K14" s="144">
        <v>300</v>
      </c>
      <c r="L14" s="144">
        <f t="shared" si="1"/>
        <v>381.03</v>
      </c>
      <c r="M14" s="143">
        <f t="shared" si="2"/>
        <v>24.1</v>
      </c>
    </row>
    <row r="15" spans="1:13">
      <c r="A15" s="137">
        <v>8</v>
      </c>
      <c r="B15" s="138" t="s">
        <v>866</v>
      </c>
      <c r="C15" s="215" t="s">
        <v>592</v>
      </c>
      <c r="D15" s="142" t="s">
        <v>857</v>
      </c>
      <c r="E15" s="142" t="s">
        <v>854</v>
      </c>
      <c r="F15" s="142" t="s">
        <v>858</v>
      </c>
      <c r="G15" s="143">
        <v>2108</v>
      </c>
      <c r="H15" s="143">
        <v>1676.45</v>
      </c>
      <c r="I15" s="143">
        <f t="shared" si="0"/>
        <v>431.55</v>
      </c>
      <c r="J15" s="143">
        <f t="shared" si="3"/>
        <v>86.31</v>
      </c>
      <c r="K15" s="144">
        <v>300</v>
      </c>
      <c r="L15" s="144">
        <f t="shared" si="1"/>
        <v>386.31</v>
      </c>
      <c r="M15" s="143">
        <f t="shared" si="2"/>
        <v>45.24</v>
      </c>
    </row>
    <row r="16" spans="1:13">
      <c r="A16" s="137">
        <v>9</v>
      </c>
      <c r="B16" s="138" t="s">
        <v>867</v>
      </c>
      <c r="C16" s="215" t="s">
        <v>868</v>
      </c>
      <c r="D16" s="142" t="s">
        <v>857</v>
      </c>
      <c r="E16" s="142" t="s">
        <v>854</v>
      </c>
      <c r="F16" s="142" t="s">
        <v>858</v>
      </c>
      <c r="G16" s="143">
        <v>2108</v>
      </c>
      <c r="H16" s="143">
        <v>1676.45</v>
      </c>
      <c r="I16" s="143">
        <f t="shared" si="0"/>
        <v>431.55</v>
      </c>
      <c r="J16" s="143">
        <f t="shared" si="3"/>
        <v>86.31</v>
      </c>
      <c r="K16" s="144">
        <v>300</v>
      </c>
      <c r="L16" s="144">
        <f t="shared" si="1"/>
        <v>386.31</v>
      </c>
      <c r="M16" s="143">
        <f t="shared" si="2"/>
        <v>45.24</v>
      </c>
    </row>
    <row r="17" spans="1:13">
      <c r="A17" s="137">
        <v>10</v>
      </c>
      <c r="B17" s="138" t="s">
        <v>869</v>
      </c>
      <c r="C17" s="215" t="s">
        <v>870</v>
      </c>
      <c r="D17" s="142" t="s">
        <v>857</v>
      </c>
      <c r="E17" s="142" t="s">
        <v>854</v>
      </c>
      <c r="F17" s="142" t="s">
        <v>858</v>
      </c>
      <c r="G17" s="143">
        <v>2108</v>
      </c>
      <c r="H17" s="143">
        <v>1725.28</v>
      </c>
      <c r="I17" s="143">
        <f t="shared" si="0"/>
        <v>382.72</v>
      </c>
      <c r="J17" s="143">
        <f t="shared" si="3"/>
        <v>76.540000000000006</v>
      </c>
      <c r="K17" s="144">
        <v>300</v>
      </c>
      <c r="L17" s="144">
        <f t="shared" si="1"/>
        <v>376.54</v>
      </c>
      <c r="M17" s="143">
        <f t="shared" si="2"/>
        <v>6.18</v>
      </c>
    </row>
    <row r="18" spans="1:13">
      <c r="A18" s="137">
        <v>11</v>
      </c>
      <c r="B18" s="138" t="s">
        <v>871</v>
      </c>
      <c r="C18" s="215" t="s">
        <v>872</v>
      </c>
      <c r="D18" s="142" t="s">
        <v>857</v>
      </c>
      <c r="E18" s="142" t="s">
        <v>854</v>
      </c>
      <c r="F18" s="142" t="s">
        <v>858</v>
      </c>
      <c r="G18" s="143">
        <v>2108</v>
      </c>
      <c r="H18" s="143">
        <v>1685.76</v>
      </c>
      <c r="I18" s="143">
        <f t="shared" si="0"/>
        <v>422.24</v>
      </c>
      <c r="J18" s="143">
        <f t="shared" si="3"/>
        <v>84.45</v>
      </c>
      <c r="K18" s="144">
        <v>300</v>
      </c>
      <c r="L18" s="144">
        <f t="shared" si="1"/>
        <v>384.45</v>
      </c>
      <c r="M18" s="143">
        <f t="shared" si="2"/>
        <v>37.79</v>
      </c>
    </row>
    <row r="19" spans="1:13">
      <c r="A19" s="137">
        <v>13</v>
      </c>
      <c r="B19" s="138" t="s">
        <v>873</v>
      </c>
      <c r="C19" s="215" t="s">
        <v>435</v>
      </c>
      <c r="D19" s="142" t="s">
        <v>857</v>
      </c>
      <c r="E19" s="142" t="s">
        <v>854</v>
      </c>
      <c r="F19" s="142" t="s">
        <v>858</v>
      </c>
      <c r="G19" s="143">
        <v>2108</v>
      </c>
      <c r="H19" s="143">
        <v>1724.8</v>
      </c>
      <c r="I19" s="143">
        <f t="shared" si="0"/>
        <v>383.2</v>
      </c>
      <c r="J19" s="143">
        <f t="shared" si="3"/>
        <v>76.64</v>
      </c>
      <c r="K19" s="144">
        <v>300</v>
      </c>
      <c r="L19" s="144">
        <f t="shared" si="1"/>
        <v>376.64</v>
      </c>
      <c r="M19" s="143">
        <f t="shared" si="2"/>
        <v>6.56</v>
      </c>
    </row>
    <row r="20" spans="1:13">
      <c r="A20" s="137">
        <v>14</v>
      </c>
      <c r="B20" s="138" t="s">
        <v>874</v>
      </c>
      <c r="C20" s="215" t="s">
        <v>875</v>
      </c>
      <c r="D20" s="142" t="s">
        <v>857</v>
      </c>
      <c r="E20" s="142" t="s">
        <v>854</v>
      </c>
      <c r="F20" s="142" t="s">
        <v>858</v>
      </c>
      <c r="G20" s="143">
        <v>2108</v>
      </c>
      <c r="H20" s="143">
        <v>1685.95</v>
      </c>
      <c r="I20" s="143">
        <f t="shared" si="0"/>
        <v>422.05</v>
      </c>
      <c r="J20" s="143">
        <f t="shared" si="3"/>
        <v>84.41</v>
      </c>
      <c r="K20" s="144">
        <v>300</v>
      </c>
      <c r="L20" s="144">
        <f t="shared" si="1"/>
        <v>384.41</v>
      </c>
      <c r="M20" s="143">
        <f t="shared" si="2"/>
        <v>37.64</v>
      </c>
    </row>
    <row r="21" spans="1:13">
      <c r="A21" s="137">
        <v>16</v>
      </c>
      <c r="B21" s="138" t="s">
        <v>876</v>
      </c>
      <c r="C21" s="215" t="s">
        <v>877</v>
      </c>
      <c r="D21" s="142" t="s">
        <v>857</v>
      </c>
      <c r="E21" s="142" t="s">
        <v>854</v>
      </c>
      <c r="F21" s="142" t="s">
        <v>858</v>
      </c>
      <c r="G21" s="143">
        <v>2108</v>
      </c>
      <c r="H21" s="143">
        <v>1734.16</v>
      </c>
      <c r="I21" s="143">
        <v>373.84</v>
      </c>
      <c r="J21" s="143">
        <f t="shared" si="3"/>
        <v>74.77</v>
      </c>
      <c r="K21" s="144">
        <v>300</v>
      </c>
      <c r="L21" s="144">
        <f t="shared" si="1"/>
        <v>374.77</v>
      </c>
      <c r="M21" s="143">
        <f t="shared" si="2"/>
        <v>-0.93</v>
      </c>
    </row>
    <row r="22" spans="1:13">
      <c r="A22" s="137">
        <v>17</v>
      </c>
      <c r="B22" s="138" t="s">
        <v>878</v>
      </c>
      <c r="C22" s="215" t="s">
        <v>495</v>
      </c>
      <c r="D22" s="142" t="s">
        <v>857</v>
      </c>
      <c r="E22" s="142" t="s">
        <v>854</v>
      </c>
      <c r="F22" s="142" t="s">
        <v>858</v>
      </c>
      <c r="G22" s="143">
        <v>2108</v>
      </c>
      <c r="H22" s="143">
        <v>1676.45</v>
      </c>
      <c r="I22" s="143">
        <f t="shared" ref="I22:I38" si="4">+G22-H22</f>
        <v>431.55</v>
      </c>
      <c r="J22" s="143">
        <f t="shared" si="3"/>
        <v>86.31</v>
      </c>
      <c r="K22" s="144">
        <v>300</v>
      </c>
      <c r="L22" s="144">
        <f t="shared" si="1"/>
        <v>386.31</v>
      </c>
      <c r="M22" s="143">
        <f t="shared" si="2"/>
        <v>45.24</v>
      </c>
    </row>
    <row r="23" spans="1:13">
      <c r="A23" s="137">
        <v>18</v>
      </c>
      <c r="B23" s="138" t="s">
        <v>879</v>
      </c>
      <c r="C23" s="215" t="s">
        <v>880</v>
      </c>
      <c r="D23" s="142" t="s">
        <v>857</v>
      </c>
      <c r="E23" s="142" t="s">
        <v>854</v>
      </c>
      <c r="F23" s="142" t="s">
        <v>858</v>
      </c>
      <c r="G23" s="143">
        <v>2108</v>
      </c>
      <c r="H23" s="143">
        <v>1690.23</v>
      </c>
      <c r="I23" s="143">
        <f t="shared" si="4"/>
        <v>417.77</v>
      </c>
      <c r="J23" s="143">
        <f t="shared" si="3"/>
        <v>83.55</v>
      </c>
      <c r="K23" s="144">
        <v>300</v>
      </c>
      <c r="L23" s="144">
        <f t="shared" si="1"/>
        <v>383.55</v>
      </c>
      <c r="M23" s="143">
        <f t="shared" si="2"/>
        <v>34.22</v>
      </c>
    </row>
    <row r="24" spans="1:13">
      <c r="A24" s="137">
        <v>19</v>
      </c>
      <c r="B24" s="138" t="s">
        <v>881</v>
      </c>
      <c r="C24" s="215" t="s">
        <v>882</v>
      </c>
      <c r="D24" s="142" t="s">
        <v>857</v>
      </c>
      <c r="E24" s="142" t="s">
        <v>854</v>
      </c>
      <c r="F24" s="142" t="s">
        <v>858</v>
      </c>
      <c r="G24" s="143">
        <v>2108</v>
      </c>
      <c r="H24" s="143">
        <v>1694.99</v>
      </c>
      <c r="I24" s="143">
        <f t="shared" si="4"/>
        <v>413.01</v>
      </c>
      <c r="J24" s="143">
        <f t="shared" si="3"/>
        <v>82.6</v>
      </c>
      <c r="K24" s="144">
        <v>300</v>
      </c>
      <c r="L24" s="144">
        <f t="shared" si="1"/>
        <v>382.6</v>
      </c>
      <c r="M24" s="143">
        <f t="shared" si="2"/>
        <v>30.41</v>
      </c>
    </row>
    <row r="25" spans="1:13">
      <c r="A25" s="137">
        <v>21</v>
      </c>
      <c r="B25" s="138" t="s">
        <v>883</v>
      </c>
      <c r="C25" s="215" t="s">
        <v>884</v>
      </c>
      <c r="D25" s="142" t="s">
        <v>857</v>
      </c>
      <c r="E25" s="142" t="s">
        <v>854</v>
      </c>
      <c r="F25" s="142" t="s">
        <v>858</v>
      </c>
      <c r="G25" s="143">
        <v>2108</v>
      </c>
      <c r="H25" s="143">
        <v>1676.45</v>
      </c>
      <c r="I25" s="143">
        <f t="shared" si="4"/>
        <v>431.55</v>
      </c>
      <c r="J25" s="143">
        <f t="shared" si="3"/>
        <v>86.31</v>
      </c>
      <c r="K25" s="144">
        <v>300</v>
      </c>
      <c r="L25" s="144">
        <f t="shared" si="1"/>
        <v>386.31</v>
      </c>
      <c r="M25" s="143">
        <f t="shared" si="2"/>
        <v>45.24</v>
      </c>
    </row>
    <row r="26" spans="1:13">
      <c r="A26" s="137">
        <v>22</v>
      </c>
      <c r="B26" s="138" t="s">
        <v>885</v>
      </c>
      <c r="C26" s="215" t="s">
        <v>282</v>
      </c>
      <c r="D26" s="142" t="s">
        <v>857</v>
      </c>
      <c r="E26" s="142" t="s">
        <v>854</v>
      </c>
      <c r="F26" s="142" t="s">
        <v>858</v>
      </c>
      <c r="G26" s="143">
        <v>2108</v>
      </c>
      <c r="H26" s="143">
        <v>1676.45</v>
      </c>
      <c r="I26" s="143">
        <f t="shared" si="4"/>
        <v>431.55</v>
      </c>
      <c r="J26" s="143">
        <f t="shared" si="3"/>
        <v>86.31</v>
      </c>
      <c r="K26" s="144">
        <v>300</v>
      </c>
      <c r="L26" s="144">
        <f t="shared" si="1"/>
        <v>386.31</v>
      </c>
      <c r="M26" s="143">
        <f t="shared" si="2"/>
        <v>45.24</v>
      </c>
    </row>
    <row r="27" spans="1:13">
      <c r="A27" s="137">
        <v>23</v>
      </c>
      <c r="B27" s="138" t="s">
        <v>886</v>
      </c>
      <c r="C27" s="215" t="s">
        <v>887</v>
      </c>
      <c r="D27" s="142" t="s">
        <v>857</v>
      </c>
      <c r="E27" s="142" t="s">
        <v>854</v>
      </c>
      <c r="F27" s="142" t="s">
        <v>858</v>
      </c>
      <c r="G27" s="143">
        <v>2108</v>
      </c>
      <c r="H27" s="143">
        <v>1676.45</v>
      </c>
      <c r="I27" s="143">
        <f t="shared" si="4"/>
        <v>431.55</v>
      </c>
      <c r="J27" s="143">
        <f t="shared" si="3"/>
        <v>86.31</v>
      </c>
      <c r="K27" s="144">
        <v>300</v>
      </c>
      <c r="L27" s="144">
        <f t="shared" si="1"/>
        <v>386.31</v>
      </c>
      <c r="M27" s="143">
        <f t="shared" si="2"/>
        <v>45.24</v>
      </c>
    </row>
    <row r="28" spans="1:13">
      <c r="A28" s="137">
        <v>24</v>
      </c>
      <c r="B28" s="138" t="s">
        <v>888</v>
      </c>
      <c r="C28" s="215" t="s">
        <v>889</v>
      </c>
      <c r="D28" s="142" t="s">
        <v>857</v>
      </c>
      <c r="E28" s="142" t="s">
        <v>854</v>
      </c>
      <c r="F28" s="142" t="s">
        <v>858</v>
      </c>
      <c r="G28" s="143">
        <v>2108</v>
      </c>
      <c r="H28" s="143">
        <v>1676.45</v>
      </c>
      <c r="I28" s="143">
        <f t="shared" si="4"/>
        <v>431.55</v>
      </c>
      <c r="J28" s="143">
        <f t="shared" si="3"/>
        <v>86.31</v>
      </c>
      <c r="K28" s="144">
        <v>300</v>
      </c>
      <c r="L28" s="144">
        <f t="shared" si="1"/>
        <v>386.31</v>
      </c>
      <c r="M28" s="143">
        <f t="shared" si="2"/>
        <v>45.24</v>
      </c>
    </row>
    <row r="29" spans="1:13">
      <c r="A29" s="137">
        <v>26</v>
      </c>
      <c r="B29" s="138" t="s">
        <v>890</v>
      </c>
      <c r="C29" s="215" t="s">
        <v>891</v>
      </c>
      <c r="D29" s="142" t="s">
        <v>857</v>
      </c>
      <c r="E29" s="142" t="s">
        <v>854</v>
      </c>
      <c r="F29" s="142" t="s">
        <v>858</v>
      </c>
      <c r="G29" s="143">
        <v>2108</v>
      </c>
      <c r="H29" s="143">
        <v>1676.45</v>
      </c>
      <c r="I29" s="143">
        <f t="shared" si="4"/>
        <v>431.55</v>
      </c>
      <c r="J29" s="143">
        <f t="shared" si="3"/>
        <v>86.31</v>
      </c>
      <c r="K29" s="144">
        <v>300</v>
      </c>
      <c r="L29" s="144">
        <f t="shared" si="1"/>
        <v>386.31</v>
      </c>
      <c r="M29" s="143">
        <f t="shared" si="2"/>
        <v>45.24</v>
      </c>
    </row>
    <row r="30" spans="1:13">
      <c r="A30" s="137">
        <v>29</v>
      </c>
      <c r="B30" s="138" t="s">
        <v>892</v>
      </c>
      <c r="C30" s="215" t="s">
        <v>893</v>
      </c>
      <c r="D30" s="142" t="s">
        <v>857</v>
      </c>
      <c r="E30" s="142" t="s">
        <v>854</v>
      </c>
      <c r="F30" s="142" t="s">
        <v>858</v>
      </c>
      <c r="G30" s="143">
        <v>2108</v>
      </c>
      <c r="H30" s="143">
        <v>1676.45</v>
      </c>
      <c r="I30" s="143">
        <f t="shared" si="4"/>
        <v>431.55</v>
      </c>
      <c r="J30" s="143">
        <f t="shared" si="3"/>
        <v>86.31</v>
      </c>
      <c r="K30" s="144">
        <v>300</v>
      </c>
      <c r="L30" s="144">
        <f t="shared" si="1"/>
        <v>386.31</v>
      </c>
      <c r="M30" s="143">
        <f t="shared" si="2"/>
        <v>45.24</v>
      </c>
    </row>
    <row r="31" spans="1:13">
      <c r="A31" s="137">
        <v>30</v>
      </c>
      <c r="B31" s="138" t="s">
        <v>894</v>
      </c>
      <c r="C31" s="215" t="s">
        <v>665</v>
      </c>
      <c r="D31" s="142" t="s">
        <v>857</v>
      </c>
      <c r="E31" s="142" t="s">
        <v>854</v>
      </c>
      <c r="F31" s="142" t="s">
        <v>858</v>
      </c>
      <c r="G31" s="143">
        <v>2108</v>
      </c>
      <c r="H31" s="143">
        <v>1676.47</v>
      </c>
      <c r="I31" s="143">
        <f t="shared" si="4"/>
        <v>431.53</v>
      </c>
      <c r="J31" s="143">
        <f t="shared" si="3"/>
        <v>86.31</v>
      </c>
      <c r="K31" s="144">
        <v>300</v>
      </c>
      <c r="L31" s="144">
        <f t="shared" si="1"/>
        <v>386.31</v>
      </c>
      <c r="M31" s="143">
        <f t="shared" si="2"/>
        <v>45.22</v>
      </c>
    </row>
    <row r="32" spans="1:13">
      <c r="A32" s="137">
        <v>32</v>
      </c>
      <c r="B32" s="145">
        <v>4619</v>
      </c>
      <c r="C32" s="139" t="s">
        <v>895</v>
      </c>
      <c r="D32" s="139" t="s">
        <v>857</v>
      </c>
      <c r="E32" s="139" t="s">
        <v>854</v>
      </c>
      <c r="F32" s="139" t="s">
        <v>858</v>
      </c>
      <c r="G32" s="140">
        <v>2108</v>
      </c>
      <c r="H32" s="140">
        <v>1714.44</v>
      </c>
      <c r="I32" s="140">
        <f t="shared" si="4"/>
        <v>393.56</v>
      </c>
      <c r="J32" s="140">
        <v>0</v>
      </c>
      <c r="K32" s="141">
        <v>300</v>
      </c>
      <c r="L32" s="141">
        <f t="shared" ref="L32:L51" si="5">J32+K32</f>
        <v>300</v>
      </c>
      <c r="M32" s="140">
        <f t="shared" si="2"/>
        <v>93.56</v>
      </c>
    </row>
    <row r="33" spans="1:13">
      <c r="A33" s="137">
        <v>34</v>
      </c>
      <c r="B33" s="145">
        <v>5241</v>
      </c>
      <c r="C33" s="139" t="s">
        <v>453</v>
      </c>
      <c r="D33" s="139" t="s">
        <v>857</v>
      </c>
      <c r="E33" s="139" t="s">
        <v>854</v>
      </c>
      <c r="F33" s="139" t="s">
        <v>858</v>
      </c>
      <c r="G33" s="140">
        <v>2108</v>
      </c>
      <c r="H33" s="140">
        <v>1676.35</v>
      </c>
      <c r="I33" s="140">
        <f t="shared" si="4"/>
        <v>431.65</v>
      </c>
      <c r="J33" s="140">
        <v>0</v>
      </c>
      <c r="K33" s="141">
        <v>300</v>
      </c>
      <c r="L33" s="141">
        <f t="shared" si="5"/>
        <v>300</v>
      </c>
      <c r="M33" s="140">
        <f t="shared" si="2"/>
        <v>131.65</v>
      </c>
    </row>
    <row r="34" spans="1:13">
      <c r="A34" s="137">
        <v>35</v>
      </c>
      <c r="B34" s="145">
        <v>5271</v>
      </c>
      <c r="C34" s="139" t="s">
        <v>454</v>
      </c>
      <c r="D34" s="139" t="s">
        <v>857</v>
      </c>
      <c r="E34" s="139" t="s">
        <v>854</v>
      </c>
      <c r="F34" s="139" t="s">
        <v>858</v>
      </c>
      <c r="G34" s="140">
        <v>2108</v>
      </c>
      <c r="H34" s="140">
        <v>1676.37</v>
      </c>
      <c r="I34" s="140">
        <f t="shared" si="4"/>
        <v>431.63</v>
      </c>
      <c r="J34" s="140">
        <v>0</v>
      </c>
      <c r="K34" s="141">
        <v>300</v>
      </c>
      <c r="L34" s="141">
        <f t="shared" si="5"/>
        <v>300</v>
      </c>
      <c r="M34" s="140">
        <f t="shared" si="2"/>
        <v>131.63</v>
      </c>
    </row>
    <row r="35" spans="1:13">
      <c r="A35" s="137">
        <v>36</v>
      </c>
      <c r="B35" s="145">
        <v>5487</v>
      </c>
      <c r="C35" s="139" t="s">
        <v>309</v>
      </c>
      <c r="D35" s="139" t="s">
        <v>857</v>
      </c>
      <c r="E35" s="139" t="s">
        <v>854</v>
      </c>
      <c r="F35" s="139" t="s">
        <v>858</v>
      </c>
      <c r="G35" s="140">
        <v>2108</v>
      </c>
      <c r="H35" s="140">
        <v>1676.45</v>
      </c>
      <c r="I35" s="140">
        <f t="shared" si="4"/>
        <v>431.55</v>
      </c>
      <c r="J35" s="140">
        <v>0</v>
      </c>
      <c r="K35" s="141">
        <v>280</v>
      </c>
      <c r="L35" s="141">
        <f t="shared" si="5"/>
        <v>280</v>
      </c>
      <c r="M35" s="140">
        <f t="shared" si="2"/>
        <v>151.55000000000001</v>
      </c>
    </row>
    <row r="36" spans="1:13">
      <c r="A36" s="137">
        <v>38</v>
      </c>
      <c r="B36" s="145">
        <v>5442</v>
      </c>
      <c r="C36" s="139" t="s">
        <v>242</v>
      </c>
      <c r="D36" s="139" t="s">
        <v>857</v>
      </c>
      <c r="E36" s="139" t="s">
        <v>854</v>
      </c>
      <c r="F36" s="139" t="s">
        <v>858</v>
      </c>
      <c r="G36" s="140">
        <v>2108</v>
      </c>
      <c r="H36" s="140">
        <v>1676.45</v>
      </c>
      <c r="I36" s="140">
        <f t="shared" si="4"/>
        <v>431.55</v>
      </c>
      <c r="J36" s="140">
        <v>0</v>
      </c>
      <c r="K36" s="141">
        <v>300</v>
      </c>
      <c r="L36" s="141">
        <f t="shared" si="5"/>
        <v>300</v>
      </c>
      <c r="M36" s="140">
        <f t="shared" si="2"/>
        <v>131.55000000000001</v>
      </c>
    </row>
    <row r="37" spans="1:13">
      <c r="A37" s="137">
        <v>39</v>
      </c>
      <c r="B37" s="145">
        <v>4869</v>
      </c>
      <c r="C37" s="139" t="s">
        <v>896</v>
      </c>
      <c r="D37" s="139" t="s">
        <v>912</v>
      </c>
      <c r="E37" s="139" t="s">
        <v>854</v>
      </c>
      <c r="F37" s="139" t="s">
        <v>1890</v>
      </c>
      <c r="G37" s="140">
        <v>2108</v>
      </c>
      <c r="H37" s="140">
        <v>1676.45</v>
      </c>
      <c r="I37" s="140">
        <f t="shared" si="4"/>
        <v>431.55</v>
      </c>
      <c r="J37" s="140">
        <v>0</v>
      </c>
      <c r="K37" s="141">
        <v>300</v>
      </c>
      <c r="L37" s="141">
        <f t="shared" si="5"/>
        <v>300</v>
      </c>
      <c r="M37" s="140">
        <f t="shared" si="2"/>
        <v>131.55000000000001</v>
      </c>
    </row>
    <row r="38" spans="1:13">
      <c r="A38" s="137">
        <v>40</v>
      </c>
      <c r="B38" s="145">
        <v>4546</v>
      </c>
      <c r="C38" s="139" t="s">
        <v>442</v>
      </c>
      <c r="D38" s="139" t="s">
        <v>857</v>
      </c>
      <c r="E38" s="139" t="s">
        <v>854</v>
      </c>
      <c r="F38" s="139" t="s">
        <v>858</v>
      </c>
      <c r="G38" s="140">
        <v>2108</v>
      </c>
      <c r="H38" s="140">
        <v>1676.45</v>
      </c>
      <c r="I38" s="140">
        <f t="shared" si="4"/>
        <v>431.55</v>
      </c>
      <c r="J38" s="140">
        <v>0</v>
      </c>
      <c r="K38" s="141">
        <v>300</v>
      </c>
      <c r="L38" s="141">
        <f t="shared" si="5"/>
        <v>300</v>
      </c>
      <c r="M38" s="140">
        <f t="shared" si="2"/>
        <v>131.55000000000001</v>
      </c>
    </row>
    <row r="39" spans="1:13">
      <c r="A39" s="137">
        <v>43</v>
      </c>
      <c r="B39" s="145">
        <v>4704</v>
      </c>
      <c r="C39" s="139" t="s">
        <v>687</v>
      </c>
      <c r="D39" s="139" t="s">
        <v>857</v>
      </c>
      <c r="E39" s="139" t="s">
        <v>854</v>
      </c>
      <c r="F39" s="139" t="s">
        <v>858</v>
      </c>
      <c r="G39" s="140">
        <v>2108</v>
      </c>
      <c r="H39" s="140">
        <v>1676.45</v>
      </c>
      <c r="I39" s="140">
        <v>431.55</v>
      </c>
      <c r="J39" s="140">
        <v>0</v>
      </c>
      <c r="K39" s="141">
        <v>0</v>
      </c>
      <c r="L39" s="141">
        <f t="shared" si="5"/>
        <v>0</v>
      </c>
      <c r="M39" s="140">
        <f t="shared" si="2"/>
        <v>431.55</v>
      </c>
    </row>
    <row r="40" spans="1:13">
      <c r="A40" s="137">
        <v>44</v>
      </c>
      <c r="B40" s="145">
        <v>4941</v>
      </c>
      <c r="C40" s="139" t="s">
        <v>897</v>
      </c>
      <c r="D40" s="139" t="s">
        <v>857</v>
      </c>
      <c r="E40" s="139" t="s">
        <v>854</v>
      </c>
      <c r="F40" s="139" t="s">
        <v>858</v>
      </c>
      <c r="G40" s="140">
        <v>2108</v>
      </c>
      <c r="H40" s="140">
        <v>1676.45</v>
      </c>
      <c r="I40" s="140">
        <v>431.55</v>
      </c>
      <c r="J40" s="140">
        <v>0</v>
      </c>
      <c r="K40" s="141">
        <v>0</v>
      </c>
      <c r="L40" s="141">
        <f t="shared" si="5"/>
        <v>0</v>
      </c>
      <c r="M40" s="140">
        <f t="shared" si="2"/>
        <v>431.55</v>
      </c>
    </row>
    <row r="41" spans="1:13">
      <c r="A41" s="137">
        <v>46</v>
      </c>
      <c r="B41" s="145">
        <v>5176</v>
      </c>
      <c r="C41" s="139" t="s">
        <v>898</v>
      </c>
      <c r="D41" s="139" t="s">
        <v>857</v>
      </c>
      <c r="E41" s="139" t="s">
        <v>854</v>
      </c>
      <c r="F41" s="139" t="s">
        <v>858</v>
      </c>
      <c r="G41" s="140">
        <v>2108</v>
      </c>
      <c r="H41" s="140">
        <v>1676.45</v>
      </c>
      <c r="I41" s="140">
        <v>431.55</v>
      </c>
      <c r="J41" s="140">
        <v>0</v>
      </c>
      <c r="K41" s="141">
        <v>0</v>
      </c>
      <c r="L41" s="141">
        <f t="shared" si="5"/>
        <v>0</v>
      </c>
      <c r="M41" s="140">
        <f t="shared" si="2"/>
        <v>431.55</v>
      </c>
    </row>
    <row r="42" spans="1:13">
      <c r="A42" s="137">
        <v>47</v>
      </c>
      <c r="B42" s="145">
        <v>5140</v>
      </c>
      <c r="C42" s="139" t="s">
        <v>581</v>
      </c>
      <c r="D42" s="139" t="s">
        <v>857</v>
      </c>
      <c r="E42" s="139" t="s">
        <v>854</v>
      </c>
      <c r="F42" s="139" t="s">
        <v>858</v>
      </c>
      <c r="G42" s="140">
        <v>2108</v>
      </c>
      <c r="H42" s="140">
        <v>1676.45</v>
      </c>
      <c r="I42" s="140">
        <v>431.55</v>
      </c>
      <c r="J42" s="140">
        <v>0</v>
      </c>
      <c r="K42" s="141">
        <v>0</v>
      </c>
      <c r="L42" s="141">
        <f t="shared" si="5"/>
        <v>0</v>
      </c>
      <c r="M42" s="140">
        <f t="shared" si="2"/>
        <v>431.55</v>
      </c>
    </row>
    <row r="43" spans="1:13">
      <c r="A43" s="137">
        <v>48</v>
      </c>
      <c r="B43" s="145">
        <v>5119</v>
      </c>
      <c r="C43" s="139" t="s">
        <v>899</v>
      </c>
      <c r="D43" s="139" t="s">
        <v>857</v>
      </c>
      <c r="E43" s="139" t="s">
        <v>854</v>
      </c>
      <c r="F43" s="139" t="s">
        <v>858</v>
      </c>
      <c r="G43" s="140">
        <v>2108</v>
      </c>
      <c r="H43" s="140">
        <v>1676.45</v>
      </c>
      <c r="I43" s="140">
        <v>431.55</v>
      </c>
      <c r="J43" s="140">
        <v>0</v>
      </c>
      <c r="K43" s="141">
        <v>0</v>
      </c>
      <c r="L43" s="141">
        <f t="shared" si="5"/>
        <v>0</v>
      </c>
      <c r="M43" s="140">
        <f t="shared" si="2"/>
        <v>431.55</v>
      </c>
    </row>
    <row r="44" spans="1:13">
      <c r="A44" s="137">
        <v>49</v>
      </c>
      <c r="B44" s="145">
        <v>5249</v>
      </c>
      <c r="C44" s="139" t="s">
        <v>1784</v>
      </c>
      <c r="D44" s="139" t="s">
        <v>857</v>
      </c>
      <c r="E44" s="139" t="s">
        <v>854</v>
      </c>
      <c r="F44" s="139" t="s">
        <v>858</v>
      </c>
      <c r="G44" s="140">
        <v>2108</v>
      </c>
      <c r="H44" s="140">
        <v>1676.45</v>
      </c>
      <c r="I44" s="140">
        <v>431.55</v>
      </c>
      <c r="J44" s="140">
        <v>0</v>
      </c>
      <c r="K44" s="141">
        <v>0</v>
      </c>
      <c r="L44" s="141">
        <f t="shared" si="5"/>
        <v>0</v>
      </c>
      <c r="M44" s="140">
        <f t="shared" si="2"/>
        <v>431.55</v>
      </c>
    </row>
    <row r="45" spans="1:13">
      <c r="A45" s="137">
        <v>51</v>
      </c>
      <c r="B45" s="145">
        <v>5589</v>
      </c>
      <c r="C45" s="139" t="s">
        <v>900</v>
      </c>
      <c r="D45" s="139" t="s">
        <v>857</v>
      </c>
      <c r="E45" s="139" t="s">
        <v>854</v>
      </c>
      <c r="F45" s="139" t="s">
        <v>858</v>
      </c>
      <c r="G45" s="140">
        <v>2108</v>
      </c>
      <c r="H45" s="140">
        <v>1676.45</v>
      </c>
      <c r="I45" s="140">
        <v>431.55</v>
      </c>
      <c r="J45" s="140">
        <v>0</v>
      </c>
      <c r="K45" s="141">
        <v>0</v>
      </c>
      <c r="L45" s="141">
        <f t="shared" si="5"/>
        <v>0</v>
      </c>
      <c r="M45" s="140">
        <f t="shared" si="2"/>
        <v>431.55</v>
      </c>
    </row>
    <row r="46" spans="1:13">
      <c r="A46" s="137">
        <v>52</v>
      </c>
      <c r="B46" s="145">
        <v>4751</v>
      </c>
      <c r="C46" s="139" t="s">
        <v>901</v>
      </c>
      <c r="D46" s="139" t="s">
        <v>857</v>
      </c>
      <c r="E46" s="139" t="s">
        <v>854</v>
      </c>
      <c r="F46" s="139" t="s">
        <v>858</v>
      </c>
      <c r="G46" s="140">
        <v>2108</v>
      </c>
      <c r="H46" s="140">
        <v>1676.45</v>
      </c>
      <c r="I46" s="140">
        <v>431.55</v>
      </c>
      <c r="J46" s="140">
        <v>0</v>
      </c>
      <c r="K46" s="141">
        <v>0</v>
      </c>
      <c r="L46" s="141">
        <f t="shared" si="5"/>
        <v>0</v>
      </c>
      <c r="M46" s="140">
        <f t="shared" si="2"/>
        <v>431.55</v>
      </c>
    </row>
    <row r="47" spans="1:13">
      <c r="A47" s="137">
        <v>53</v>
      </c>
      <c r="B47" s="145">
        <v>4868</v>
      </c>
      <c r="C47" s="139" t="s">
        <v>274</v>
      </c>
      <c r="D47" s="139" t="s">
        <v>857</v>
      </c>
      <c r="E47" s="139" t="s">
        <v>854</v>
      </c>
      <c r="F47" s="139" t="s">
        <v>858</v>
      </c>
      <c r="G47" s="140">
        <v>2108</v>
      </c>
      <c r="H47" s="140">
        <v>1676.45</v>
      </c>
      <c r="I47" s="140">
        <v>431.55</v>
      </c>
      <c r="J47" s="140">
        <v>0</v>
      </c>
      <c r="K47" s="141">
        <v>0</v>
      </c>
      <c r="L47" s="141">
        <f t="shared" si="5"/>
        <v>0</v>
      </c>
      <c r="M47" s="140">
        <f t="shared" si="2"/>
        <v>431.55</v>
      </c>
    </row>
    <row r="48" spans="1:13">
      <c r="A48" s="137">
        <v>54</v>
      </c>
      <c r="B48" s="145">
        <v>5595</v>
      </c>
      <c r="C48" s="139" t="s">
        <v>902</v>
      </c>
      <c r="D48" s="139" t="s">
        <v>857</v>
      </c>
      <c r="E48" s="139" t="s">
        <v>854</v>
      </c>
      <c r="F48" s="139" t="s">
        <v>858</v>
      </c>
      <c r="G48" s="140">
        <v>2108</v>
      </c>
      <c r="H48" s="140">
        <v>1676.45</v>
      </c>
      <c r="I48" s="140">
        <v>431.55</v>
      </c>
      <c r="J48" s="140">
        <v>0</v>
      </c>
      <c r="K48" s="141">
        <v>0</v>
      </c>
      <c r="L48" s="141">
        <f t="shared" si="5"/>
        <v>0</v>
      </c>
      <c r="M48" s="140">
        <f t="shared" si="2"/>
        <v>431.55</v>
      </c>
    </row>
    <row r="49" spans="1:13">
      <c r="A49" s="137">
        <v>55</v>
      </c>
      <c r="B49" s="145">
        <v>5371</v>
      </c>
      <c r="C49" s="139" t="s">
        <v>903</v>
      </c>
      <c r="D49" s="139" t="s">
        <v>857</v>
      </c>
      <c r="E49" s="139" t="s">
        <v>854</v>
      </c>
      <c r="F49" s="139" t="s">
        <v>858</v>
      </c>
      <c r="G49" s="140">
        <v>2108</v>
      </c>
      <c r="H49" s="140">
        <v>1676.45</v>
      </c>
      <c r="I49" s="140">
        <v>431.55</v>
      </c>
      <c r="J49" s="140">
        <v>0</v>
      </c>
      <c r="K49" s="141">
        <v>0</v>
      </c>
      <c r="L49" s="141">
        <f t="shared" si="5"/>
        <v>0</v>
      </c>
      <c r="M49" s="140">
        <f t="shared" si="2"/>
        <v>431.55</v>
      </c>
    </row>
    <row r="50" spans="1:13">
      <c r="A50" s="137">
        <v>56</v>
      </c>
      <c r="B50" s="145">
        <v>5573</v>
      </c>
      <c r="C50" s="139" t="s">
        <v>1763</v>
      </c>
      <c r="D50" s="139" t="s">
        <v>857</v>
      </c>
      <c r="E50" s="139" t="s">
        <v>854</v>
      </c>
      <c r="F50" s="139" t="s">
        <v>858</v>
      </c>
      <c r="G50" s="140">
        <v>2108</v>
      </c>
      <c r="H50" s="140">
        <v>1676.45</v>
      </c>
      <c r="I50" s="140">
        <v>431.55</v>
      </c>
      <c r="J50" s="140">
        <v>0</v>
      </c>
      <c r="K50" s="141">
        <v>0</v>
      </c>
      <c r="L50" s="141">
        <f t="shared" si="5"/>
        <v>0</v>
      </c>
      <c r="M50" s="140">
        <f t="shared" si="2"/>
        <v>431.55</v>
      </c>
    </row>
    <row r="51" spans="1:13">
      <c r="A51" s="137">
        <v>58</v>
      </c>
      <c r="B51" s="145">
        <v>5574</v>
      </c>
      <c r="C51" s="139" t="s">
        <v>904</v>
      </c>
      <c r="D51" s="139" t="s">
        <v>857</v>
      </c>
      <c r="E51" s="139" t="s">
        <v>854</v>
      </c>
      <c r="F51" s="139" t="s">
        <v>858</v>
      </c>
      <c r="G51" s="140">
        <v>2108</v>
      </c>
      <c r="H51" s="140">
        <v>1676.45</v>
      </c>
      <c r="I51" s="140">
        <v>431.55</v>
      </c>
      <c r="J51" s="140">
        <v>0</v>
      </c>
      <c r="K51" s="141">
        <v>0</v>
      </c>
      <c r="L51" s="141">
        <f t="shared" si="5"/>
        <v>0</v>
      </c>
      <c r="M51" s="140">
        <f t="shared" si="2"/>
        <v>431.55</v>
      </c>
    </row>
    <row r="52" spans="1:13">
      <c r="A52" s="137">
        <v>59</v>
      </c>
      <c r="B52" s="145" t="s">
        <v>905</v>
      </c>
      <c r="C52" s="139" t="s">
        <v>906</v>
      </c>
      <c r="D52" s="139" t="s">
        <v>857</v>
      </c>
      <c r="E52" s="139" t="s">
        <v>854</v>
      </c>
      <c r="F52" s="139" t="s">
        <v>858</v>
      </c>
      <c r="G52" s="140">
        <v>2108</v>
      </c>
      <c r="H52" s="140">
        <v>1417.87</v>
      </c>
      <c r="I52" s="140">
        <f t="shared" ref="I52:I115" si="6">+G52-H52</f>
        <v>690.13</v>
      </c>
      <c r="J52" s="140">
        <f t="shared" ref="J52:J115" si="7">ROUND(+I52*0.2,2)</f>
        <v>138.03</v>
      </c>
      <c r="K52" s="141">
        <v>280</v>
      </c>
      <c r="L52" s="141">
        <f t="shared" ref="L52:L115" si="8">+J52+K52</f>
        <v>418.03</v>
      </c>
      <c r="M52" s="140">
        <f t="shared" si="2"/>
        <v>272.10000000000002</v>
      </c>
    </row>
    <row r="53" spans="1:13">
      <c r="A53" s="137">
        <v>60</v>
      </c>
      <c r="B53" s="145">
        <v>4151</v>
      </c>
      <c r="C53" s="139" t="s">
        <v>907</v>
      </c>
      <c r="D53" s="142" t="s">
        <v>912</v>
      </c>
      <c r="E53" s="142" t="s">
        <v>854</v>
      </c>
      <c r="F53" s="142" t="s">
        <v>913</v>
      </c>
      <c r="G53" s="143">
        <v>3200</v>
      </c>
      <c r="H53" s="143">
        <v>1914.96</v>
      </c>
      <c r="I53" s="143">
        <f t="shared" ref="I53" si="9">+G53-H53</f>
        <v>1285.04</v>
      </c>
      <c r="J53" s="143">
        <f t="shared" ref="J53" si="10">ROUND(+I53*0.2,2)</f>
        <v>257.01</v>
      </c>
      <c r="K53" s="144">
        <v>580</v>
      </c>
      <c r="L53" s="144">
        <f t="shared" ref="L53" si="11">+J53+K53</f>
        <v>837.01</v>
      </c>
      <c r="M53" s="143">
        <f t="shared" ref="M53" si="12">I53-L53</f>
        <v>448.03</v>
      </c>
    </row>
    <row r="54" spans="1:13">
      <c r="A54" s="137">
        <v>62</v>
      </c>
      <c r="B54" s="145">
        <v>4337</v>
      </c>
      <c r="C54" s="139" t="s">
        <v>908</v>
      </c>
      <c r="D54" s="139" t="s">
        <v>857</v>
      </c>
      <c r="E54" s="139" t="s">
        <v>854</v>
      </c>
      <c r="F54" s="139" t="s">
        <v>858</v>
      </c>
      <c r="G54" s="140">
        <v>2108</v>
      </c>
      <c r="H54" s="140">
        <v>1712.73</v>
      </c>
      <c r="I54" s="140">
        <f t="shared" si="6"/>
        <v>395.27</v>
      </c>
      <c r="J54" s="140">
        <v>123.12</v>
      </c>
      <c r="K54" s="141">
        <v>300</v>
      </c>
      <c r="L54" s="141">
        <f t="shared" si="8"/>
        <v>423.12</v>
      </c>
      <c r="M54" s="140">
        <f t="shared" si="2"/>
        <v>-27.85</v>
      </c>
    </row>
    <row r="55" spans="1:13">
      <c r="A55" s="137">
        <v>63</v>
      </c>
      <c r="B55" s="145">
        <v>4493</v>
      </c>
      <c r="C55" s="139" t="s">
        <v>656</v>
      </c>
      <c r="D55" s="139" t="s">
        <v>857</v>
      </c>
      <c r="E55" s="139" t="s">
        <v>854</v>
      </c>
      <c r="F55" s="139" t="s">
        <v>858</v>
      </c>
      <c r="G55" s="140">
        <v>2108</v>
      </c>
      <c r="H55" s="140">
        <v>1705.59</v>
      </c>
      <c r="I55" s="140">
        <f t="shared" si="6"/>
        <v>402.41</v>
      </c>
      <c r="J55" s="140">
        <v>124.54</v>
      </c>
      <c r="K55" s="141">
        <v>300</v>
      </c>
      <c r="L55" s="141">
        <f t="shared" si="8"/>
        <v>424.54</v>
      </c>
      <c r="M55" s="140">
        <f t="shared" si="2"/>
        <v>-22.13</v>
      </c>
    </row>
    <row r="56" spans="1:13">
      <c r="A56" s="137">
        <v>65</v>
      </c>
      <c r="B56" s="145">
        <v>4544</v>
      </c>
      <c r="C56" s="139" t="s">
        <v>654</v>
      </c>
      <c r="D56" s="139" t="s">
        <v>857</v>
      </c>
      <c r="E56" s="139" t="s">
        <v>854</v>
      </c>
      <c r="F56" s="139" t="s">
        <v>858</v>
      </c>
      <c r="G56" s="140">
        <v>2108</v>
      </c>
      <c r="H56" s="140">
        <v>1689.7</v>
      </c>
      <c r="I56" s="140">
        <f t="shared" si="6"/>
        <v>418.3</v>
      </c>
      <c r="J56" s="140">
        <v>126.8</v>
      </c>
      <c r="K56" s="141">
        <v>300</v>
      </c>
      <c r="L56" s="141">
        <f t="shared" si="8"/>
        <v>426.8</v>
      </c>
      <c r="M56" s="140">
        <f t="shared" si="2"/>
        <v>-8.5</v>
      </c>
    </row>
    <row r="57" spans="1:13">
      <c r="A57" s="137">
        <v>66</v>
      </c>
      <c r="B57" s="145">
        <v>4634</v>
      </c>
      <c r="C57" s="139" t="s">
        <v>909</v>
      </c>
      <c r="D57" s="139" t="s">
        <v>857</v>
      </c>
      <c r="E57" s="139" t="s">
        <v>854</v>
      </c>
      <c r="F57" s="139" t="s">
        <v>858</v>
      </c>
      <c r="G57" s="140">
        <v>2108</v>
      </c>
      <c r="H57" s="140">
        <v>1734.16</v>
      </c>
      <c r="I57" s="140">
        <f t="shared" si="6"/>
        <v>373.84</v>
      </c>
      <c r="J57" s="140">
        <v>114.84</v>
      </c>
      <c r="K57" s="141">
        <v>300</v>
      </c>
      <c r="L57" s="141">
        <f t="shared" si="8"/>
        <v>414.84</v>
      </c>
      <c r="M57" s="140">
        <f t="shared" si="2"/>
        <v>-41</v>
      </c>
    </row>
    <row r="58" spans="1:13">
      <c r="A58" s="137">
        <v>68</v>
      </c>
      <c r="B58" s="145">
        <v>4537</v>
      </c>
      <c r="C58" s="139" t="s">
        <v>910</v>
      </c>
      <c r="D58" s="139" t="s">
        <v>857</v>
      </c>
      <c r="E58" s="139" t="s">
        <v>854</v>
      </c>
      <c r="F58" s="139" t="s">
        <v>858</v>
      </c>
      <c r="G58" s="140">
        <v>2108</v>
      </c>
      <c r="H58" s="140">
        <v>1676.45</v>
      </c>
      <c r="I58" s="140">
        <f t="shared" si="6"/>
        <v>431.55</v>
      </c>
      <c r="J58" s="140">
        <v>130.38</v>
      </c>
      <c r="K58" s="141">
        <v>300</v>
      </c>
      <c r="L58" s="141">
        <f t="shared" si="8"/>
        <v>430.38</v>
      </c>
      <c r="M58" s="140">
        <f t="shared" si="2"/>
        <v>1.17</v>
      </c>
    </row>
    <row r="59" spans="1:13">
      <c r="A59" s="137">
        <v>70</v>
      </c>
      <c r="B59" s="145">
        <v>5262</v>
      </c>
      <c r="C59" s="139" t="s">
        <v>1774</v>
      </c>
      <c r="D59" s="139" t="s">
        <v>857</v>
      </c>
      <c r="E59" s="139" t="s">
        <v>854</v>
      </c>
      <c r="F59" s="139" t="s">
        <v>858</v>
      </c>
      <c r="G59" s="140">
        <v>2108</v>
      </c>
      <c r="H59" s="140">
        <v>1676.45</v>
      </c>
      <c r="I59" s="140">
        <f t="shared" si="6"/>
        <v>431.55</v>
      </c>
      <c r="J59" s="140">
        <v>130.38</v>
      </c>
      <c r="K59" s="141">
        <v>300</v>
      </c>
      <c r="L59" s="141">
        <f t="shared" si="8"/>
        <v>430.38</v>
      </c>
      <c r="M59" s="140">
        <f t="shared" si="2"/>
        <v>1.17</v>
      </c>
    </row>
    <row r="60" spans="1:13">
      <c r="A60" s="137">
        <v>71</v>
      </c>
      <c r="B60" s="145" t="s">
        <v>911</v>
      </c>
      <c r="C60" s="139" t="s">
        <v>176</v>
      </c>
      <c r="D60" s="146" t="s">
        <v>912</v>
      </c>
      <c r="E60" s="146" t="s">
        <v>854</v>
      </c>
      <c r="F60" s="146" t="s">
        <v>913</v>
      </c>
      <c r="G60" s="147">
        <v>3200</v>
      </c>
      <c r="H60" s="147">
        <v>1914.96</v>
      </c>
      <c r="I60" s="147">
        <f t="shared" si="6"/>
        <v>1285.04</v>
      </c>
      <c r="J60" s="147">
        <f t="shared" si="7"/>
        <v>257.01</v>
      </c>
      <c r="K60" s="148">
        <v>580</v>
      </c>
      <c r="L60" s="148">
        <f t="shared" si="8"/>
        <v>837.01</v>
      </c>
      <c r="M60" s="147">
        <f t="shared" si="2"/>
        <v>448.03</v>
      </c>
    </row>
    <row r="61" spans="1:13">
      <c r="A61" s="137">
        <v>72</v>
      </c>
      <c r="B61" s="138" t="s">
        <v>914</v>
      </c>
      <c r="C61" s="215" t="s">
        <v>915</v>
      </c>
      <c r="D61" s="142" t="s">
        <v>912</v>
      </c>
      <c r="E61" s="142" t="s">
        <v>854</v>
      </c>
      <c r="F61" s="142" t="s">
        <v>913</v>
      </c>
      <c r="G61" s="143">
        <v>3200</v>
      </c>
      <c r="H61" s="143">
        <v>1914.96</v>
      </c>
      <c r="I61" s="143">
        <f t="shared" si="6"/>
        <v>1285.04</v>
      </c>
      <c r="J61" s="143">
        <f t="shared" si="7"/>
        <v>257.01</v>
      </c>
      <c r="K61" s="144">
        <v>580</v>
      </c>
      <c r="L61" s="144">
        <f t="shared" si="8"/>
        <v>837.01</v>
      </c>
      <c r="M61" s="143">
        <f t="shared" si="2"/>
        <v>448.03</v>
      </c>
    </row>
    <row r="62" spans="1:13">
      <c r="A62" s="137">
        <v>73</v>
      </c>
      <c r="B62" s="138" t="s">
        <v>916</v>
      </c>
      <c r="C62" s="215" t="s">
        <v>51</v>
      </c>
      <c r="D62" s="142" t="s">
        <v>912</v>
      </c>
      <c r="E62" s="142" t="s">
        <v>854</v>
      </c>
      <c r="F62" s="142" t="s">
        <v>913</v>
      </c>
      <c r="G62" s="143">
        <v>3200</v>
      </c>
      <c r="H62" s="143">
        <v>2019.93</v>
      </c>
      <c r="I62" s="143">
        <f t="shared" si="6"/>
        <v>1180.07</v>
      </c>
      <c r="J62" s="143">
        <f t="shared" si="7"/>
        <v>236.01</v>
      </c>
      <c r="K62" s="144">
        <v>580</v>
      </c>
      <c r="L62" s="144">
        <f t="shared" si="8"/>
        <v>816.01</v>
      </c>
      <c r="M62" s="143">
        <f t="shared" si="2"/>
        <v>364.06</v>
      </c>
    </row>
    <row r="63" spans="1:13">
      <c r="A63" s="137">
        <v>75</v>
      </c>
      <c r="B63" s="138" t="s">
        <v>917</v>
      </c>
      <c r="C63" s="215" t="s">
        <v>491</v>
      </c>
      <c r="D63" s="142" t="s">
        <v>912</v>
      </c>
      <c r="E63" s="142" t="s">
        <v>854</v>
      </c>
      <c r="F63" s="142" t="s">
        <v>913</v>
      </c>
      <c r="G63" s="143">
        <v>3200</v>
      </c>
      <c r="H63" s="143">
        <v>1938.47</v>
      </c>
      <c r="I63" s="143">
        <f t="shared" si="6"/>
        <v>1261.53</v>
      </c>
      <c r="J63" s="143">
        <f t="shared" si="7"/>
        <v>252.31</v>
      </c>
      <c r="K63" s="144">
        <v>580</v>
      </c>
      <c r="L63" s="144">
        <f t="shared" si="8"/>
        <v>832.31</v>
      </c>
      <c r="M63" s="143">
        <f t="shared" si="2"/>
        <v>429.22</v>
      </c>
    </row>
    <row r="64" spans="1:13">
      <c r="A64" s="137">
        <v>76</v>
      </c>
      <c r="B64" s="138" t="s">
        <v>918</v>
      </c>
      <c r="C64" s="215" t="s">
        <v>417</v>
      </c>
      <c r="D64" s="142" t="s">
        <v>912</v>
      </c>
      <c r="E64" s="142" t="s">
        <v>854</v>
      </c>
      <c r="F64" s="142" t="s">
        <v>913</v>
      </c>
      <c r="G64" s="143">
        <v>3200</v>
      </c>
      <c r="H64" s="143">
        <v>1965.04</v>
      </c>
      <c r="I64" s="143">
        <f t="shared" si="6"/>
        <v>1234.96</v>
      </c>
      <c r="J64" s="143">
        <f t="shared" si="7"/>
        <v>246.99</v>
      </c>
      <c r="K64" s="144">
        <v>580</v>
      </c>
      <c r="L64" s="144">
        <f t="shared" si="8"/>
        <v>826.99</v>
      </c>
      <c r="M64" s="143">
        <f t="shared" si="2"/>
        <v>407.97</v>
      </c>
    </row>
    <row r="65" spans="1:13">
      <c r="A65" s="137">
        <v>77</v>
      </c>
      <c r="B65" s="138" t="s">
        <v>919</v>
      </c>
      <c r="C65" s="215" t="s">
        <v>920</v>
      </c>
      <c r="D65" s="142" t="s">
        <v>912</v>
      </c>
      <c r="E65" s="142" t="s">
        <v>854</v>
      </c>
      <c r="F65" s="142" t="s">
        <v>913</v>
      </c>
      <c r="G65" s="143">
        <v>3200</v>
      </c>
      <c r="H65" s="143">
        <v>1956.34</v>
      </c>
      <c r="I65" s="143">
        <f t="shared" si="6"/>
        <v>1243.6600000000001</v>
      </c>
      <c r="J65" s="143">
        <f t="shared" si="7"/>
        <v>248.73</v>
      </c>
      <c r="K65" s="144">
        <v>580</v>
      </c>
      <c r="L65" s="144">
        <f t="shared" si="8"/>
        <v>828.73</v>
      </c>
      <c r="M65" s="143">
        <f t="shared" si="2"/>
        <v>414.93</v>
      </c>
    </row>
    <row r="66" spans="1:13">
      <c r="A66" s="137">
        <v>78</v>
      </c>
      <c r="B66" s="138" t="s">
        <v>921</v>
      </c>
      <c r="C66" s="215" t="s">
        <v>192</v>
      </c>
      <c r="D66" s="142" t="s">
        <v>912</v>
      </c>
      <c r="E66" s="142" t="s">
        <v>854</v>
      </c>
      <c r="F66" s="142" t="s">
        <v>913</v>
      </c>
      <c r="G66" s="143">
        <v>3200</v>
      </c>
      <c r="H66" s="143">
        <v>1982.01</v>
      </c>
      <c r="I66" s="143">
        <f t="shared" si="6"/>
        <v>1217.99</v>
      </c>
      <c r="J66" s="143">
        <f t="shared" si="7"/>
        <v>243.6</v>
      </c>
      <c r="K66" s="144">
        <v>580</v>
      </c>
      <c r="L66" s="144">
        <f t="shared" si="8"/>
        <v>823.6</v>
      </c>
      <c r="M66" s="143">
        <f t="shared" si="2"/>
        <v>394.39</v>
      </c>
    </row>
    <row r="67" spans="1:13">
      <c r="A67" s="137">
        <v>79</v>
      </c>
      <c r="B67" s="138" t="s">
        <v>922</v>
      </c>
      <c r="C67" s="215" t="s">
        <v>245</v>
      </c>
      <c r="D67" s="142" t="s">
        <v>912</v>
      </c>
      <c r="E67" s="142" t="s">
        <v>854</v>
      </c>
      <c r="F67" s="142" t="s">
        <v>913</v>
      </c>
      <c r="G67" s="143">
        <v>3200</v>
      </c>
      <c r="H67" s="143">
        <v>1946.6</v>
      </c>
      <c r="I67" s="143">
        <f t="shared" si="6"/>
        <v>1253.4000000000001</v>
      </c>
      <c r="J67" s="143">
        <f t="shared" si="7"/>
        <v>250.68</v>
      </c>
      <c r="K67" s="144">
        <v>580</v>
      </c>
      <c r="L67" s="144">
        <f t="shared" si="8"/>
        <v>830.68</v>
      </c>
      <c r="M67" s="143">
        <f t="shared" si="2"/>
        <v>422.72</v>
      </c>
    </row>
    <row r="68" spans="1:13">
      <c r="A68" s="137">
        <v>80</v>
      </c>
      <c r="B68" s="138" t="s">
        <v>923</v>
      </c>
      <c r="C68" s="215" t="s">
        <v>924</v>
      </c>
      <c r="D68" s="142" t="s">
        <v>912</v>
      </c>
      <c r="E68" s="142" t="s">
        <v>854</v>
      </c>
      <c r="F68" s="142" t="s">
        <v>913</v>
      </c>
      <c r="G68" s="143">
        <v>3200</v>
      </c>
      <c r="H68" s="143">
        <v>1914.96</v>
      </c>
      <c r="I68" s="143">
        <f t="shared" si="6"/>
        <v>1285.04</v>
      </c>
      <c r="J68" s="143">
        <f t="shared" si="7"/>
        <v>257.01</v>
      </c>
      <c r="K68" s="144">
        <v>580</v>
      </c>
      <c r="L68" s="144">
        <f t="shared" si="8"/>
        <v>837.01</v>
      </c>
      <c r="M68" s="143">
        <f t="shared" si="2"/>
        <v>448.03</v>
      </c>
    </row>
    <row r="69" spans="1:13">
      <c r="A69" s="137">
        <v>81</v>
      </c>
      <c r="B69" s="138" t="s">
        <v>925</v>
      </c>
      <c r="C69" s="215" t="s">
        <v>926</v>
      </c>
      <c r="D69" s="142" t="s">
        <v>912</v>
      </c>
      <c r="E69" s="142" t="s">
        <v>854</v>
      </c>
      <c r="F69" s="142" t="s">
        <v>913</v>
      </c>
      <c r="G69" s="143">
        <v>3200</v>
      </c>
      <c r="H69" s="143">
        <v>2005.19</v>
      </c>
      <c r="I69" s="143">
        <f t="shared" si="6"/>
        <v>1194.81</v>
      </c>
      <c r="J69" s="143">
        <f t="shared" si="7"/>
        <v>238.96</v>
      </c>
      <c r="K69" s="144">
        <v>580</v>
      </c>
      <c r="L69" s="144">
        <f t="shared" si="8"/>
        <v>818.96</v>
      </c>
      <c r="M69" s="143">
        <f t="shared" si="2"/>
        <v>375.85</v>
      </c>
    </row>
    <row r="70" spans="1:13">
      <c r="A70" s="137">
        <v>82</v>
      </c>
      <c r="B70" s="138" t="s">
        <v>927</v>
      </c>
      <c r="C70" s="215" t="s">
        <v>928</v>
      </c>
      <c r="D70" s="142" t="s">
        <v>912</v>
      </c>
      <c r="E70" s="142" t="s">
        <v>854</v>
      </c>
      <c r="F70" s="142" t="s">
        <v>913</v>
      </c>
      <c r="G70" s="143">
        <v>3200</v>
      </c>
      <c r="H70" s="143">
        <v>1951.31</v>
      </c>
      <c r="I70" s="143">
        <f t="shared" si="6"/>
        <v>1248.69</v>
      </c>
      <c r="J70" s="143">
        <f t="shared" si="7"/>
        <v>249.74</v>
      </c>
      <c r="K70" s="144">
        <v>580</v>
      </c>
      <c r="L70" s="144">
        <f t="shared" si="8"/>
        <v>829.74</v>
      </c>
      <c r="M70" s="143">
        <f t="shared" si="2"/>
        <v>418.95</v>
      </c>
    </row>
    <row r="71" spans="1:13">
      <c r="A71" s="137">
        <v>83</v>
      </c>
      <c r="B71" s="138" t="s">
        <v>929</v>
      </c>
      <c r="C71" s="215" t="s">
        <v>284</v>
      </c>
      <c r="D71" s="142" t="s">
        <v>912</v>
      </c>
      <c r="E71" s="142" t="s">
        <v>854</v>
      </c>
      <c r="F71" s="142" t="s">
        <v>913</v>
      </c>
      <c r="G71" s="143">
        <v>3200</v>
      </c>
      <c r="H71" s="143">
        <v>1992.97</v>
      </c>
      <c r="I71" s="143">
        <f t="shared" si="6"/>
        <v>1207.03</v>
      </c>
      <c r="J71" s="143">
        <f t="shared" si="7"/>
        <v>241.41</v>
      </c>
      <c r="K71" s="144">
        <v>580</v>
      </c>
      <c r="L71" s="144">
        <f t="shared" si="8"/>
        <v>821.41</v>
      </c>
      <c r="M71" s="143">
        <f t="shared" si="2"/>
        <v>385.62</v>
      </c>
    </row>
    <row r="72" spans="1:13">
      <c r="A72" s="137">
        <v>84</v>
      </c>
      <c r="B72" s="138" t="s">
        <v>930</v>
      </c>
      <c r="C72" s="215" t="s">
        <v>931</v>
      </c>
      <c r="D72" s="142" t="s">
        <v>912</v>
      </c>
      <c r="E72" s="142" t="s">
        <v>854</v>
      </c>
      <c r="F72" s="142" t="s">
        <v>913</v>
      </c>
      <c r="G72" s="143">
        <v>3200</v>
      </c>
      <c r="H72" s="143">
        <v>2084.85</v>
      </c>
      <c r="I72" s="143">
        <f t="shared" si="6"/>
        <v>1115.1500000000001</v>
      </c>
      <c r="J72" s="143">
        <f t="shared" si="7"/>
        <v>223.03</v>
      </c>
      <c r="K72" s="144">
        <v>580</v>
      </c>
      <c r="L72" s="144">
        <f t="shared" si="8"/>
        <v>803.03</v>
      </c>
      <c r="M72" s="143">
        <f t="shared" si="2"/>
        <v>312.12</v>
      </c>
    </row>
    <row r="73" spans="1:13">
      <c r="A73" s="137">
        <v>85</v>
      </c>
      <c r="B73" s="138" t="s">
        <v>932</v>
      </c>
      <c r="C73" s="215" t="s">
        <v>416</v>
      </c>
      <c r="D73" s="142" t="s">
        <v>912</v>
      </c>
      <c r="E73" s="142" t="s">
        <v>854</v>
      </c>
      <c r="F73" s="142" t="s">
        <v>913</v>
      </c>
      <c r="G73" s="143">
        <v>3200</v>
      </c>
      <c r="H73" s="143">
        <v>1946.57</v>
      </c>
      <c r="I73" s="143">
        <f t="shared" si="6"/>
        <v>1253.43</v>
      </c>
      <c r="J73" s="143">
        <f t="shared" si="7"/>
        <v>250.69</v>
      </c>
      <c r="K73" s="144">
        <v>580</v>
      </c>
      <c r="L73" s="144">
        <f t="shared" si="8"/>
        <v>830.69</v>
      </c>
      <c r="M73" s="143">
        <f t="shared" ref="M73:M136" si="13">I73-L73</f>
        <v>422.74</v>
      </c>
    </row>
    <row r="74" spans="1:13">
      <c r="A74" s="137">
        <v>86</v>
      </c>
      <c r="B74" s="138" t="s">
        <v>933</v>
      </c>
      <c r="C74" s="215" t="s">
        <v>934</v>
      </c>
      <c r="D74" s="142" t="s">
        <v>912</v>
      </c>
      <c r="E74" s="142" t="s">
        <v>854</v>
      </c>
      <c r="F74" s="142" t="s">
        <v>913</v>
      </c>
      <c r="G74" s="143">
        <v>3200</v>
      </c>
      <c r="H74" s="143">
        <v>1982</v>
      </c>
      <c r="I74" s="143">
        <f t="shared" si="6"/>
        <v>1218</v>
      </c>
      <c r="J74" s="143">
        <f t="shared" si="7"/>
        <v>243.6</v>
      </c>
      <c r="K74" s="144">
        <v>580</v>
      </c>
      <c r="L74" s="144">
        <f t="shared" si="8"/>
        <v>823.6</v>
      </c>
      <c r="M74" s="143">
        <f t="shared" si="13"/>
        <v>394.4</v>
      </c>
    </row>
    <row r="75" spans="1:13">
      <c r="A75" s="137">
        <v>89</v>
      </c>
      <c r="B75" s="138" t="s">
        <v>935</v>
      </c>
      <c r="C75" s="215" t="s">
        <v>461</v>
      </c>
      <c r="D75" s="142" t="s">
        <v>912</v>
      </c>
      <c r="E75" s="142" t="s">
        <v>854</v>
      </c>
      <c r="F75" s="142" t="s">
        <v>913</v>
      </c>
      <c r="G75" s="143">
        <v>3200</v>
      </c>
      <c r="H75" s="143">
        <v>1957.26</v>
      </c>
      <c r="I75" s="143">
        <f t="shared" si="6"/>
        <v>1242.74</v>
      </c>
      <c r="J75" s="143">
        <f t="shared" si="7"/>
        <v>248.55</v>
      </c>
      <c r="K75" s="144">
        <v>580</v>
      </c>
      <c r="L75" s="144">
        <f t="shared" si="8"/>
        <v>828.55</v>
      </c>
      <c r="M75" s="143">
        <f t="shared" si="13"/>
        <v>414.19</v>
      </c>
    </row>
    <row r="76" spans="1:13">
      <c r="A76" s="137">
        <v>91</v>
      </c>
      <c r="B76" s="138" t="s">
        <v>936</v>
      </c>
      <c r="C76" s="215" t="s">
        <v>937</v>
      </c>
      <c r="D76" s="142" t="s">
        <v>912</v>
      </c>
      <c r="E76" s="142" t="s">
        <v>854</v>
      </c>
      <c r="F76" s="142" t="s">
        <v>913</v>
      </c>
      <c r="G76" s="143">
        <v>3200</v>
      </c>
      <c r="H76" s="143">
        <v>1941.5</v>
      </c>
      <c r="I76" s="143">
        <f t="shared" si="6"/>
        <v>1258.5</v>
      </c>
      <c r="J76" s="143">
        <f t="shared" si="7"/>
        <v>251.7</v>
      </c>
      <c r="K76" s="144">
        <v>580</v>
      </c>
      <c r="L76" s="144">
        <f t="shared" si="8"/>
        <v>831.7</v>
      </c>
      <c r="M76" s="143">
        <f t="shared" si="13"/>
        <v>426.8</v>
      </c>
    </row>
    <row r="77" spans="1:13">
      <c r="A77" s="137">
        <v>92</v>
      </c>
      <c r="B77" s="138" t="s">
        <v>938</v>
      </c>
      <c r="C77" s="215" t="s">
        <v>296</v>
      </c>
      <c r="D77" s="142" t="s">
        <v>912</v>
      </c>
      <c r="E77" s="142" t="s">
        <v>854</v>
      </c>
      <c r="F77" s="142" t="s">
        <v>913</v>
      </c>
      <c r="G77" s="143">
        <v>3200</v>
      </c>
      <c r="H77" s="143">
        <v>1957.27</v>
      </c>
      <c r="I77" s="143">
        <f t="shared" si="6"/>
        <v>1242.73</v>
      </c>
      <c r="J77" s="143">
        <f t="shared" si="7"/>
        <v>248.55</v>
      </c>
      <c r="K77" s="144">
        <v>580</v>
      </c>
      <c r="L77" s="144">
        <f t="shared" si="8"/>
        <v>828.55</v>
      </c>
      <c r="M77" s="143">
        <f t="shared" si="13"/>
        <v>414.18</v>
      </c>
    </row>
    <row r="78" spans="1:13">
      <c r="A78" s="137">
        <v>93</v>
      </c>
      <c r="B78" s="138" t="s">
        <v>939</v>
      </c>
      <c r="C78" s="215" t="s">
        <v>489</v>
      </c>
      <c r="D78" s="142" t="s">
        <v>912</v>
      </c>
      <c r="E78" s="142" t="s">
        <v>854</v>
      </c>
      <c r="F78" s="142" t="s">
        <v>913</v>
      </c>
      <c r="G78" s="143">
        <v>3200</v>
      </c>
      <c r="H78" s="143">
        <v>1982.34</v>
      </c>
      <c r="I78" s="143">
        <f t="shared" si="6"/>
        <v>1217.6600000000001</v>
      </c>
      <c r="J78" s="143">
        <f t="shared" si="7"/>
        <v>243.53</v>
      </c>
      <c r="K78" s="144">
        <v>580</v>
      </c>
      <c r="L78" s="144">
        <f t="shared" si="8"/>
        <v>823.53</v>
      </c>
      <c r="M78" s="143">
        <f t="shared" si="13"/>
        <v>394.13</v>
      </c>
    </row>
    <row r="79" spans="1:13">
      <c r="A79" s="137">
        <v>96</v>
      </c>
      <c r="B79" s="138" t="s">
        <v>940</v>
      </c>
      <c r="C79" s="215" t="s">
        <v>941</v>
      </c>
      <c r="D79" s="142" t="s">
        <v>912</v>
      </c>
      <c r="E79" s="142" t="s">
        <v>854</v>
      </c>
      <c r="F79" s="142" t="s">
        <v>913</v>
      </c>
      <c r="G79" s="143">
        <v>3200</v>
      </c>
      <c r="H79" s="143">
        <v>2005.18</v>
      </c>
      <c r="I79" s="143">
        <f t="shared" si="6"/>
        <v>1194.82</v>
      </c>
      <c r="J79" s="143">
        <f t="shared" si="7"/>
        <v>238.96</v>
      </c>
      <c r="K79" s="144">
        <v>580</v>
      </c>
      <c r="L79" s="144">
        <f t="shared" si="8"/>
        <v>818.96</v>
      </c>
      <c r="M79" s="143">
        <f t="shared" si="13"/>
        <v>375.86</v>
      </c>
    </row>
    <row r="80" spans="1:13">
      <c r="A80" s="137">
        <v>97</v>
      </c>
      <c r="B80" s="138" t="s">
        <v>942</v>
      </c>
      <c r="C80" s="215" t="s">
        <v>624</v>
      </c>
      <c r="D80" s="142" t="s">
        <v>912</v>
      </c>
      <c r="E80" s="142" t="s">
        <v>854</v>
      </c>
      <c r="F80" s="142" t="s">
        <v>913</v>
      </c>
      <c r="G80" s="143">
        <v>3200</v>
      </c>
      <c r="H80" s="143">
        <v>1941.39</v>
      </c>
      <c r="I80" s="143">
        <f t="shared" si="6"/>
        <v>1258.6099999999999</v>
      </c>
      <c r="J80" s="143">
        <f t="shared" si="7"/>
        <v>251.72</v>
      </c>
      <c r="K80" s="144">
        <v>580</v>
      </c>
      <c r="L80" s="144">
        <f t="shared" si="8"/>
        <v>831.72</v>
      </c>
      <c r="M80" s="143">
        <f t="shared" si="13"/>
        <v>426.89</v>
      </c>
    </row>
    <row r="81" spans="1:13">
      <c r="A81" s="137">
        <v>99</v>
      </c>
      <c r="B81" s="138" t="s">
        <v>943</v>
      </c>
      <c r="C81" s="215" t="s">
        <v>944</v>
      </c>
      <c r="D81" s="142" t="s">
        <v>912</v>
      </c>
      <c r="E81" s="142" t="s">
        <v>854</v>
      </c>
      <c r="F81" s="142" t="s">
        <v>913</v>
      </c>
      <c r="G81" s="143">
        <v>3200</v>
      </c>
      <c r="H81" s="143">
        <v>2005.16</v>
      </c>
      <c r="I81" s="143">
        <f t="shared" si="6"/>
        <v>1194.8399999999999</v>
      </c>
      <c r="J81" s="143">
        <f t="shared" si="7"/>
        <v>238.97</v>
      </c>
      <c r="K81" s="144">
        <v>580</v>
      </c>
      <c r="L81" s="144">
        <f t="shared" si="8"/>
        <v>818.97</v>
      </c>
      <c r="M81" s="143">
        <f t="shared" si="13"/>
        <v>375.87</v>
      </c>
    </row>
    <row r="82" spans="1:13">
      <c r="A82" s="137">
        <v>100</v>
      </c>
      <c r="B82" s="138" t="s">
        <v>945</v>
      </c>
      <c r="C82" s="215" t="s">
        <v>946</v>
      </c>
      <c r="D82" s="142" t="s">
        <v>912</v>
      </c>
      <c r="E82" s="142" t="s">
        <v>854</v>
      </c>
      <c r="F82" s="142" t="s">
        <v>913</v>
      </c>
      <c r="G82" s="143">
        <v>3200</v>
      </c>
      <c r="H82" s="143">
        <v>1994.85</v>
      </c>
      <c r="I82" s="143">
        <f t="shared" si="6"/>
        <v>1205.1500000000001</v>
      </c>
      <c r="J82" s="143">
        <f t="shared" si="7"/>
        <v>241.03</v>
      </c>
      <c r="K82" s="144">
        <v>580</v>
      </c>
      <c r="L82" s="144">
        <f t="shared" si="8"/>
        <v>821.03</v>
      </c>
      <c r="M82" s="143">
        <f t="shared" si="13"/>
        <v>384.12</v>
      </c>
    </row>
    <row r="83" spans="1:13">
      <c r="A83" s="137">
        <v>101</v>
      </c>
      <c r="B83" s="138" t="s">
        <v>947</v>
      </c>
      <c r="C83" s="215" t="s">
        <v>292</v>
      </c>
      <c r="D83" s="142" t="s">
        <v>912</v>
      </c>
      <c r="E83" s="142" t="s">
        <v>854</v>
      </c>
      <c r="F83" s="142" t="s">
        <v>913</v>
      </c>
      <c r="G83" s="143">
        <v>3200</v>
      </c>
      <c r="H83" s="143">
        <v>1957.26</v>
      </c>
      <c r="I83" s="143">
        <f t="shared" si="6"/>
        <v>1242.74</v>
      </c>
      <c r="J83" s="143">
        <f t="shared" si="7"/>
        <v>248.55</v>
      </c>
      <c r="K83" s="144">
        <v>580</v>
      </c>
      <c r="L83" s="144">
        <f t="shared" si="8"/>
        <v>828.55</v>
      </c>
      <c r="M83" s="143">
        <f t="shared" si="13"/>
        <v>414.19</v>
      </c>
    </row>
    <row r="84" spans="1:13">
      <c r="A84" s="137">
        <v>102</v>
      </c>
      <c r="B84" s="138" t="s">
        <v>948</v>
      </c>
      <c r="C84" s="215" t="s">
        <v>949</v>
      </c>
      <c r="D84" s="142" t="s">
        <v>912</v>
      </c>
      <c r="E84" s="142" t="s">
        <v>854</v>
      </c>
      <c r="F84" s="142" t="s">
        <v>913</v>
      </c>
      <c r="G84" s="143">
        <v>3200</v>
      </c>
      <c r="H84" s="143">
        <v>1965.04</v>
      </c>
      <c r="I84" s="143">
        <f t="shared" si="6"/>
        <v>1234.96</v>
      </c>
      <c r="J84" s="143">
        <f t="shared" si="7"/>
        <v>246.99</v>
      </c>
      <c r="K84" s="144">
        <v>580</v>
      </c>
      <c r="L84" s="144">
        <f t="shared" si="8"/>
        <v>826.99</v>
      </c>
      <c r="M84" s="143">
        <f t="shared" si="13"/>
        <v>407.97</v>
      </c>
    </row>
    <row r="85" spans="1:13">
      <c r="A85" s="137">
        <v>103</v>
      </c>
      <c r="B85" s="138" t="s">
        <v>950</v>
      </c>
      <c r="C85" s="215" t="s">
        <v>951</v>
      </c>
      <c r="D85" s="142" t="s">
        <v>912</v>
      </c>
      <c r="E85" s="142" t="s">
        <v>854</v>
      </c>
      <c r="F85" s="142" t="s">
        <v>913</v>
      </c>
      <c r="G85" s="143">
        <v>3200</v>
      </c>
      <c r="H85" s="143">
        <v>1951.32</v>
      </c>
      <c r="I85" s="143">
        <f t="shared" si="6"/>
        <v>1248.68</v>
      </c>
      <c r="J85" s="143">
        <f t="shared" si="7"/>
        <v>249.74</v>
      </c>
      <c r="K85" s="144">
        <v>580</v>
      </c>
      <c r="L85" s="144">
        <f t="shared" si="8"/>
        <v>829.74</v>
      </c>
      <c r="M85" s="143">
        <f t="shared" si="13"/>
        <v>418.94</v>
      </c>
    </row>
    <row r="86" spans="1:13">
      <c r="A86" s="137">
        <v>104</v>
      </c>
      <c r="B86" s="138" t="s">
        <v>952</v>
      </c>
      <c r="C86" s="215" t="s">
        <v>488</v>
      </c>
      <c r="D86" s="142" t="s">
        <v>912</v>
      </c>
      <c r="E86" s="142" t="s">
        <v>854</v>
      </c>
      <c r="F86" s="142" t="s">
        <v>913</v>
      </c>
      <c r="G86" s="143">
        <v>3200</v>
      </c>
      <c r="H86" s="143">
        <v>1941.35</v>
      </c>
      <c r="I86" s="143">
        <f t="shared" si="6"/>
        <v>1258.6500000000001</v>
      </c>
      <c r="J86" s="143">
        <f t="shared" si="7"/>
        <v>251.73</v>
      </c>
      <c r="K86" s="144">
        <v>580</v>
      </c>
      <c r="L86" s="144">
        <f t="shared" si="8"/>
        <v>831.73</v>
      </c>
      <c r="M86" s="143">
        <f t="shared" si="13"/>
        <v>426.92</v>
      </c>
    </row>
    <row r="87" spans="1:13">
      <c r="A87" s="137">
        <v>105</v>
      </c>
      <c r="B87" s="138" t="s">
        <v>953</v>
      </c>
      <c r="C87" s="215" t="s">
        <v>628</v>
      </c>
      <c r="D87" s="142" t="s">
        <v>912</v>
      </c>
      <c r="E87" s="142" t="s">
        <v>854</v>
      </c>
      <c r="F87" s="142" t="s">
        <v>913</v>
      </c>
      <c r="G87" s="143">
        <v>3200</v>
      </c>
      <c r="H87" s="143">
        <v>1965.08</v>
      </c>
      <c r="I87" s="143">
        <f t="shared" si="6"/>
        <v>1234.92</v>
      </c>
      <c r="J87" s="143">
        <f t="shared" si="7"/>
        <v>246.98</v>
      </c>
      <c r="K87" s="144">
        <v>580</v>
      </c>
      <c r="L87" s="144">
        <f t="shared" si="8"/>
        <v>826.98</v>
      </c>
      <c r="M87" s="143">
        <f t="shared" si="13"/>
        <v>407.94</v>
      </c>
    </row>
    <row r="88" spans="1:13">
      <c r="A88" s="137">
        <v>106</v>
      </c>
      <c r="B88" s="138" t="s">
        <v>954</v>
      </c>
      <c r="C88" s="215" t="s">
        <v>193</v>
      </c>
      <c r="D88" s="142" t="s">
        <v>912</v>
      </c>
      <c r="E88" s="142" t="s">
        <v>854</v>
      </c>
      <c r="F88" s="142" t="s">
        <v>913</v>
      </c>
      <c r="G88" s="143">
        <v>3200</v>
      </c>
      <c r="H88" s="143">
        <v>1982</v>
      </c>
      <c r="I88" s="143">
        <f t="shared" si="6"/>
        <v>1218</v>
      </c>
      <c r="J88" s="143">
        <f t="shared" si="7"/>
        <v>243.6</v>
      </c>
      <c r="K88" s="144">
        <v>580</v>
      </c>
      <c r="L88" s="144">
        <f t="shared" si="8"/>
        <v>823.6</v>
      </c>
      <c r="M88" s="143">
        <f t="shared" si="13"/>
        <v>394.4</v>
      </c>
    </row>
    <row r="89" spans="1:13">
      <c r="A89" s="137">
        <v>107</v>
      </c>
      <c r="B89" s="138" t="s">
        <v>955</v>
      </c>
      <c r="C89" s="215" t="s">
        <v>194</v>
      </c>
      <c r="D89" s="142" t="s">
        <v>912</v>
      </c>
      <c r="E89" s="142" t="s">
        <v>854</v>
      </c>
      <c r="F89" s="142" t="s">
        <v>913</v>
      </c>
      <c r="G89" s="143">
        <v>3200</v>
      </c>
      <c r="H89" s="143">
        <v>1981.51</v>
      </c>
      <c r="I89" s="143">
        <f t="shared" si="6"/>
        <v>1218.49</v>
      </c>
      <c r="J89" s="143">
        <f t="shared" si="7"/>
        <v>243.7</v>
      </c>
      <c r="K89" s="144">
        <v>580</v>
      </c>
      <c r="L89" s="144">
        <f t="shared" si="8"/>
        <v>823.7</v>
      </c>
      <c r="M89" s="143">
        <f t="shared" si="13"/>
        <v>394.79</v>
      </c>
    </row>
    <row r="90" spans="1:13">
      <c r="A90" s="137">
        <v>108</v>
      </c>
      <c r="B90" s="138" t="s">
        <v>956</v>
      </c>
      <c r="C90" s="215" t="s">
        <v>195</v>
      </c>
      <c r="D90" s="142" t="s">
        <v>912</v>
      </c>
      <c r="E90" s="142" t="s">
        <v>854</v>
      </c>
      <c r="F90" s="142" t="s">
        <v>913</v>
      </c>
      <c r="G90" s="143">
        <v>3200</v>
      </c>
      <c r="H90" s="143">
        <v>1982.01</v>
      </c>
      <c r="I90" s="143">
        <f t="shared" si="6"/>
        <v>1217.99</v>
      </c>
      <c r="J90" s="143">
        <f t="shared" si="7"/>
        <v>243.6</v>
      </c>
      <c r="K90" s="144">
        <v>580</v>
      </c>
      <c r="L90" s="144">
        <f t="shared" si="8"/>
        <v>823.6</v>
      </c>
      <c r="M90" s="143">
        <f t="shared" si="13"/>
        <v>394.39</v>
      </c>
    </row>
    <row r="91" spans="1:13">
      <c r="A91" s="137">
        <v>111</v>
      </c>
      <c r="B91" s="138" t="s">
        <v>957</v>
      </c>
      <c r="C91" s="215" t="s">
        <v>225</v>
      </c>
      <c r="D91" s="142" t="s">
        <v>912</v>
      </c>
      <c r="E91" s="142" t="s">
        <v>854</v>
      </c>
      <c r="F91" s="142" t="s">
        <v>913</v>
      </c>
      <c r="G91" s="143">
        <v>3200</v>
      </c>
      <c r="H91" s="143">
        <v>1934.57</v>
      </c>
      <c r="I91" s="143">
        <f t="shared" si="6"/>
        <v>1265.43</v>
      </c>
      <c r="J91" s="143">
        <f t="shared" si="7"/>
        <v>253.09</v>
      </c>
      <c r="K91" s="144">
        <v>580</v>
      </c>
      <c r="L91" s="144">
        <f t="shared" si="8"/>
        <v>833.09</v>
      </c>
      <c r="M91" s="143">
        <f t="shared" si="13"/>
        <v>432.34</v>
      </c>
    </row>
    <row r="92" spans="1:13">
      <c r="A92" s="137">
        <v>113</v>
      </c>
      <c r="B92" s="138" t="s">
        <v>958</v>
      </c>
      <c r="C92" s="215" t="s">
        <v>783</v>
      </c>
      <c r="D92" s="142" t="s">
        <v>912</v>
      </c>
      <c r="E92" s="142" t="s">
        <v>854</v>
      </c>
      <c r="F92" s="142" t="s">
        <v>913</v>
      </c>
      <c r="G92" s="143">
        <v>3200</v>
      </c>
      <c r="H92" s="143">
        <v>1995.5</v>
      </c>
      <c r="I92" s="143">
        <f t="shared" si="6"/>
        <v>1204.5</v>
      </c>
      <c r="J92" s="143">
        <f t="shared" si="7"/>
        <v>240.9</v>
      </c>
      <c r="K92" s="144">
        <v>580</v>
      </c>
      <c r="L92" s="144">
        <f t="shared" si="8"/>
        <v>820.9</v>
      </c>
      <c r="M92" s="143">
        <f t="shared" si="13"/>
        <v>383.6</v>
      </c>
    </row>
    <row r="93" spans="1:13">
      <c r="A93" s="137">
        <v>114</v>
      </c>
      <c r="B93" s="138" t="s">
        <v>959</v>
      </c>
      <c r="C93" s="215" t="s">
        <v>219</v>
      </c>
      <c r="D93" s="142" t="s">
        <v>912</v>
      </c>
      <c r="E93" s="142" t="s">
        <v>854</v>
      </c>
      <c r="F93" s="142" t="s">
        <v>913</v>
      </c>
      <c r="G93" s="143">
        <v>3200</v>
      </c>
      <c r="H93" s="143">
        <v>1982</v>
      </c>
      <c r="I93" s="143">
        <f t="shared" si="6"/>
        <v>1218</v>
      </c>
      <c r="J93" s="143">
        <f t="shared" si="7"/>
        <v>243.6</v>
      </c>
      <c r="K93" s="144">
        <v>580</v>
      </c>
      <c r="L93" s="144">
        <f t="shared" si="8"/>
        <v>823.6</v>
      </c>
      <c r="M93" s="143">
        <f t="shared" si="13"/>
        <v>394.4</v>
      </c>
    </row>
    <row r="94" spans="1:13">
      <c r="A94" s="137">
        <v>115</v>
      </c>
      <c r="B94" s="138" t="s">
        <v>960</v>
      </c>
      <c r="C94" s="215" t="s">
        <v>961</v>
      </c>
      <c r="D94" s="142" t="s">
        <v>912</v>
      </c>
      <c r="E94" s="142" t="s">
        <v>854</v>
      </c>
      <c r="F94" s="142" t="s">
        <v>913</v>
      </c>
      <c r="G94" s="143">
        <v>3200</v>
      </c>
      <c r="H94" s="143">
        <v>1965.03</v>
      </c>
      <c r="I94" s="143">
        <f t="shared" si="6"/>
        <v>1234.97</v>
      </c>
      <c r="J94" s="143">
        <f t="shared" si="7"/>
        <v>246.99</v>
      </c>
      <c r="K94" s="144">
        <v>580</v>
      </c>
      <c r="L94" s="144">
        <f t="shared" si="8"/>
        <v>826.99</v>
      </c>
      <c r="M94" s="143">
        <f t="shared" si="13"/>
        <v>407.98</v>
      </c>
    </row>
    <row r="95" spans="1:13">
      <c r="A95" s="137">
        <v>116</v>
      </c>
      <c r="B95" s="138" t="s">
        <v>962</v>
      </c>
      <c r="C95" s="215" t="s">
        <v>963</v>
      </c>
      <c r="D95" s="142" t="s">
        <v>912</v>
      </c>
      <c r="E95" s="142" t="s">
        <v>854</v>
      </c>
      <c r="F95" s="142" t="s">
        <v>913</v>
      </c>
      <c r="G95" s="143">
        <v>3200</v>
      </c>
      <c r="H95" s="143">
        <v>1982.02</v>
      </c>
      <c r="I95" s="143">
        <f t="shared" si="6"/>
        <v>1217.98</v>
      </c>
      <c r="J95" s="143">
        <f t="shared" si="7"/>
        <v>243.6</v>
      </c>
      <c r="K95" s="144">
        <v>580</v>
      </c>
      <c r="L95" s="144">
        <f t="shared" si="8"/>
        <v>823.6</v>
      </c>
      <c r="M95" s="143">
        <f t="shared" si="13"/>
        <v>394.38</v>
      </c>
    </row>
    <row r="96" spans="1:13">
      <c r="A96" s="137">
        <v>118</v>
      </c>
      <c r="B96" s="138" t="s">
        <v>964</v>
      </c>
      <c r="C96" s="215" t="s">
        <v>965</v>
      </c>
      <c r="D96" s="142" t="s">
        <v>912</v>
      </c>
      <c r="E96" s="142" t="s">
        <v>854</v>
      </c>
      <c r="F96" s="142" t="s">
        <v>913</v>
      </c>
      <c r="G96" s="143">
        <v>3200</v>
      </c>
      <c r="H96" s="143">
        <v>1965.03</v>
      </c>
      <c r="I96" s="143">
        <f t="shared" si="6"/>
        <v>1234.97</v>
      </c>
      <c r="J96" s="143">
        <f t="shared" si="7"/>
        <v>246.99</v>
      </c>
      <c r="K96" s="144">
        <v>580</v>
      </c>
      <c r="L96" s="144">
        <f t="shared" si="8"/>
        <v>826.99</v>
      </c>
      <c r="M96" s="143">
        <f t="shared" si="13"/>
        <v>407.98</v>
      </c>
    </row>
    <row r="97" spans="1:13">
      <c r="A97" s="137">
        <v>119</v>
      </c>
      <c r="B97" s="138" t="s">
        <v>966</v>
      </c>
      <c r="C97" s="215" t="s">
        <v>127</v>
      </c>
      <c r="D97" s="142" t="s">
        <v>912</v>
      </c>
      <c r="E97" s="142" t="s">
        <v>854</v>
      </c>
      <c r="F97" s="142" t="s">
        <v>913</v>
      </c>
      <c r="G97" s="143">
        <v>3200</v>
      </c>
      <c r="H97" s="143">
        <v>2019.75</v>
      </c>
      <c r="I97" s="143">
        <f t="shared" si="6"/>
        <v>1180.25</v>
      </c>
      <c r="J97" s="143">
        <f t="shared" si="7"/>
        <v>236.05</v>
      </c>
      <c r="K97" s="144">
        <v>580</v>
      </c>
      <c r="L97" s="144">
        <f t="shared" si="8"/>
        <v>816.05</v>
      </c>
      <c r="M97" s="143">
        <f t="shared" si="13"/>
        <v>364.2</v>
      </c>
    </row>
    <row r="98" spans="1:13">
      <c r="A98" s="137">
        <v>120</v>
      </c>
      <c r="B98" s="138" t="s">
        <v>967</v>
      </c>
      <c r="C98" s="215" t="s">
        <v>968</v>
      </c>
      <c r="D98" s="142" t="s">
        <v>912</v>
      </c>
      <c r="E98" s="142" t="s">
        <v>854</v>
      </c>
      <c r="F98" s="142" t="s">
        <v>913</v>
      </c>
      <c r="G98" s="143">
        <v>3200</v>
      </c>
      <c r="H98" s="143">
        <v>1951.31</v>
      </c>
      <c r="I98" s="143">
        <f t="shared" si="6"/>
        <v>1248.69</v>
      </c>
      <c r="J98" s="143">
        <f t="shared" si="7"/>
        <v>249.74</v>
      </c>
      <c r="K98" s="144">
        <v>580</v>
      </c>
      <c r="L98" s="144">
        <f t="shared" si="8"/>
        <v>829.74</v>
      </c>
      <c r="M98" s="143">
        <f t="shared" si="13"/>
        <v>418.95</v>
      </c>
    </row>
    <row r="99" spans="1:13">
      <c r="A99" s="137">
        <v>121</v>
      </c>
      <c r="B99" s="138" t="s">
        <v>969</v>
      </c>
      <c r="C99" s="215" t="s">
        <v>970</v>
      </c>
      <c r="D99" s="142" t="s">
        <v>912</v>
      </c>
      <c r="E99" s="142" t="s">
        <v>854</v>
      </c>
      <c r="F99" s="142" t="s">
        <v>913</v>
      </c>
      <c r="G99" s="143">
        <v>3200</v>
      </c>
      <c r="H99" s="143">
        <v>1965.02</v>
      </c>
      <c r="I99" s="143">
        <f t="shared" si="6"/>
        <v>1234.98</v>
      </c>
      <c r="J99" s="143">
        <f t="shared" si="7"/>
        <v>247</v>
      </c>
      <c r="K99" s="144">
        <v>580</v>
      </c>
      <c r="L99" s="144">
        <f t="shared" si="8"/>
        <v>827</v>
      </c>
      <c r="M99" s="143">
        <f t="shared" si="13"/>
        <v>407.98</v>
      </c>
    </row>
    <row r="100" spans="1:13">
      <c r="A100" s="137">
        <v>122</v>
      </c>
      <c r="B100" s="138" t="s">
        <v>971</v>
      </c>
      <c r="C100" s="215" t="s">
        <v>972</v>
      </c>
      <c r="D100" s="142" t="s">
        <v>912</v>
      </c>
      <c r="E100" s="142" t="s">
        <v>854</v>
      </c>
      <c r="F100" s="142" t="s">
        <v>913</v>
      </c>
      <c r="G100" s="143">
        <v>3200</v>
      </c>
      <c r="H100" s="143">
        <v>1928.19</v>
      </c>
      <c r="I100" s="143">
        <f t="shared" si="6"/>
        <v>1271.81</v>
      </c>
      <c r="J100" s="143">
        <f t="shared" si="7"/>
        <v>254.36</v>
      </c>
      <c r="K100" s="144">
        <v>580</v>
      </c>
      <c r="L100" s="144">
        <f t="shared" si="8"/>
        <v>834.36</v>
      </c>
      <c r="M100" s="143">
        <f t="shared" si="13"/>
        <v>437.45</v>
      </c>
    </row>
    <row r="101" spans="1:13">
      <c r="A101" s="137">
        <v>123</v>
      </c>
      <c r="B101" s="138" t="s">
        <v>973</v>
      </c>
      <c r="C101" s="215" t="s">
        <v>472</v>
      </c>
      <c r="D101" s="142" t="s">
        <v>912</v>
      </c>
      <c r="E101" s="142" t="s">
        <v>854</v>
      </c>
      <c r="F101" s="142" t="s">
        <v>913</v>
      </c>
      <c r="G101" s="143">
        <v>3200</v>
      </c>
      <c r="H101" s="143">
        <v>1965.04</v>
      </c>
      <c r="I101" s="143">
        <f t="shared" si="6"/>
        <v>1234.96</v>
      </c>
      <c r="J101" s="143">
        <f t="shared" si="7"/>
        <v>246.99</v>
      </c>
      <c r="K101" s="144">
        <v>580</v>
      </c>
      <c r="L101" s="144">
        <f t="shared" si="8"/>
        <v>826.99</v>
      </c>
      <c r="M101" s="143">
        <f t="shared" si="13"/>
        <v>407.97</v>
      </c>
    </row>
    <row r="102" spans="1:13">
      <c r="A102" s="137">
        <v>124</v>
      </c>
      <c r="B102" s="138" t="s">
        <v>974</v>
      </c>
      <c r="C102" s="215" t="s">
        <v>975</v>
      </c>
      <c r="D102" s="142" t="s">
        <v>912</v>
      </c>
      <c r="E102" s="142" t="s">
        <v>854</v>
      </c>
      <c r="F102" s="142" t="s">
        <v>913</v>
      </c>
      <c r="G102" s="143">
        <v>3200</v>
      </c>
      <c r="H102" s="143">
        <v>1981.51</v>
      </c>
      <c r="I102" s="143">
        <f t="shared" si="6"/>
        <v>1218.49</v>
      </c>
      <c r="J102" s="143">
        <f t="shared" si="7"/>
        <v>243.7</v>
      </c>
      <c r="K102" s="144">
        <v>580</v>
      </c>
      <c r="L102" s="144">
        <f t="shared" si="8"/>
        <v>823.7</v>
      </c>
      <c r="M102" s="143">
        <f t="shared" si="13"/>
        <v>394.79</v>
      </c>
    </row>
    <row r="103" spans="1:13">
      <c r="A103" s="137">
        <v>127</v>
      </c>
      <c r="B103" s="138" t="s">
        <v>976</v>
      </c>
      <c r="C103" s="215" t="s">
        <v>210</v>
      </c>
      <c r="D103" s="142" t="s">
        <v>912</v>
      </c>
      <c r="E103" s="142" t="s">
        <v>854</v>
      </c>
      <c r="F103" s="142" t="s">
        <v>913</v>
      </c>
      <c r="G103" s="143">
        <v>3200</v>
      </c>
      <c r="H103" s="143">
        <v>1951.22</v>
      </c>
      <c r="I103" s="143">
        <f t="shared" si="6"/>
        <v>1248.78</v>
      </c>
      <c r="J103" s="143">
        <f t="shared" si="7"/>
        <v>249.76</v>
      </c>
      <c r="K103" s="144">
        <v>580</v>
      </c>
      <c r="L103" s="144">
        <f t="shared" si="8"/>
        <v>829.76</v>
      </c>
      <c r="M103" s="143">
        <f t="shared" si="13"/>
        <v>419.02</v>
      </c>
    </row>
    <row r="104" spans="1:13">
      <c r="A104" s="137">
        <v>128</v>
      </c>
      <c r="B104" s="138" t="s">
        <v>977</v>
      </c>
      <c r="C104" s="215" t="s">
        <v>978</v>
      </c>
      <c r="D104" s="142" t="s">
        <v>912</v>
      </c>
      <c r="E104" s="142" t="s">
        <v>854</v>
      </c>
      <c r="F104" s="142" t="s">
        <v>913</v>
      </c>
      <c r="G104" s="143">
        <v>3200</v>
      </c>
      <c r="H104" s="143">
        <v>1941.38</v>
      </c>
      <c r="I104" s="143">
        <f t="shared" si="6"/>
        <v>1258.6199999999999</v>
      </c>
      <c r="J104" s="143">
        <f t="shared" si="7"/>
        <v>251.72</v>
      </c>
      <c r="K104" s="144">
        <v>580</v>
      </c>
      <c r="L104" s="144">
        <f t="shared" si="8"/>
        <v>831.72</v>
      </c>
      <c r="M104" s="143">
        <f t="shared" si="13"/>
        <v>426.9</v>
      </c>
    </row>
    <row r="105" spans="1:13">
      <c r="A105" s="137">
        <v>129</v>
      </c>
      <c r="B105" s="138" t="s">
        <v>979</v>
      </c>
      <c r="C105" s="215" t="s">
        <v>201</v>
      </c>
      <c r="D105" s="142" t="s">
        <v>912</v>
      </c>
      <c r="E105" s="142" t="s">
        <v>854</v>
      </c>
      <c r="F105" s="142" t="s">
        <v>913</v>
      </c>
      <c r="G105" s="143">
        <v>3200</v>
      </c>
      <c r="H105" s="143">
        <v>1982.01</v>
      </c>
      <c r="I105" s="143">
        <f t="shared" si="6"/>
        <v>1217.99</v>
      </c>
      <c r="J105" s="143">
        <f t="shared" si="7"/>
        <v>243.6</v>
      </c>
      <c r="K105" s="144">
        <v>580</v>
      </c>
      <c r="L105" s="144">
        <f t="shared" si="8"/>
        <v>823.6</v>
      </c>
      <c r="M105" s="143">
        <f t="shared" si="13"/>
        <v>394.39</v>
      </c>
    </row>
    <row r="106" spans="1:13">
      <c r="A106" s="137">
        <v>130</v>
      </c>
      <c r="B106" s="138" t="s">
        <v>980</v>
      </c>
      <c r="C106" s="215" t="s">
        <v>981</v>
      </c>
      <c r="D106" s="142" t="s">
        <v>912</v>
      </c>
      <c r="E106" s="142" t="s">
        <v>854</v>
      </c>
      <c r="F106" s="142" t="s">
        <v>913</v>
      </c>
      <c r="G106" s="143">
        <v>3200</v>
      </c>
      <c r="H106" s="143">
        <v>1982</v>
      </c>
      <c r="I106" s="143">
        <f t="shared" si="6"/>
        <v>1218</v>
      </c>
      <c r="J106" s="143">
        <f t="shared" si="7"/>
        <v>243.6</v>
      </c>
      <c r="K106" s="144">
        <v>580</v>
      </c>
      <c r="L106" s="144">
        <f t="shared" si="8"/>
        <v>823.6</v>
      </c>
      <c r="M106" s="143">
        <f t="shared" si="13"/>
        <v>394.4</v>
      </c>
    </row>
    <row r="107" spans="1:13">
      <c r="A107" s="137">
        <v>131</v>
      </c>
      <c r="B107" s="138" t="s">
        <v>982</v>
      </c>
      <c r="C107" s="215" t="s">
        <v>983</v>
      </c>
      <c r="D107" s="142" t="s">
        <v>912</v>
      </c>
      <c r="E107" s="142" t="s">
        <v>854</v>
      </c>
      <c r="F107" s="142" t="s">
        <v>913</v>
      </c>
      <c r="G107" s="143">
        <v>3200</v>
      </c>
      <c r="H107" s="143">
        <v>1965.03</v>
      </c>
      <c r="I107" s="143">
        <f t="shared" si="6"/>
        <v>1234.97</v>
      </c>
      <c r="J107" s="143">
        <f t="shared" si="7"/>
        <v>246.99</v>
      </c>
      <c r="K107" s="144">
        <v>580</v>
      </c>
      <c r="L107" s="144">
        <f t="shared" si="8"/>
        <v>826.99</v>
      </c>
      <c r="M107" s="143">
        <f t="shared" si="13"/>
        <v>407.98</v>
      </c>
    </row>
    <row r="108" spans="1:13">
      <c r="A108" s="137">
        <v>132</v>
      </c>
      <c r="B108" s="138" t="s">
        <v>984</v>
      </c>
      <c r="C108" s="215" t="s">
        <v>985</v>
      </c>
      <c r="D108" s="142" t="s">
        <v>912</v>
      </c>
      <c r="E108" s="142" t="s">
        <v>854</v>
      </c>
      <c r="F108" s="142" t="s">
        <v>913</v>
      </c>
      <c r="G108" s="143">
        <v>3200</v>
      </c>
      <c r="H108" s="143">
        <v>1965.03</v>
      </c>
      <c r="I108" s="143">
        <f t="shared" si="6"/>
        <v>1234.97</v>
      </c>
      <c r="J108" s="143">
        <f t="shared" si="7"/>
        <v>246.99</v>
      </c>
      <c r="K108" s="144">
        <v>580</v>
      </c>
      <c r="L108" s="144">
        <f t="shared" si="8"/>
        <v>826.99</v>
      </c>
      <c r="M108" s="143">
        <f t="shared" si="13"/>
        <v>407.98</v>
      </c>
    </row>
    <row r="109" spans="1:13">
      <c r="A109" s="137">
        <v>133</v>
      </c>
      <c r="B109" s="138" t="s">
        <v>986</v>
      </c>
      <c r="C109" s="215" t="s">
        <v>987</v>
      </c>
      <c r="D109" s="142" t="s">
        <v>912</v>
      </c>
      <c r="E109" s="142" t="s">
        <v>854</v>
      </c>
      <c r="F109" s="142" t="s">
        <v>913</v>
      </c>
      <c r="G109" s="143">
        <v>3200</v>
      </c>
      <c r="H109" s="143">
        <v>1965.03</v>
      </c>
      <c r="I109" s="143">
        <f t="shared" si="6"/>
        <v>1234.97</v>
      </c>
      <c r="J109" s="143">
        <f t="shared" si="7"/>
        <v>246.99</v>
      </c>
      <c r="K109" s="144">
        <v>580</v>
      </c>
      <c r="L109" s="144">
        <f t="shared" si="8"/>
        <v>826.99</v>
      </c>
      <c r="M109" s="143">
        <f t="shared" si="13"/>
        <v>407.98</v>
      </c>
    </row>
    <row r="110" spans="1:13">
      <c r="A110" s="137">
        <v>135</v>
      </c>
      <c r="B110" s="138" t="s">
        <v>988</v>
      </c>
      <c r="C110" s="215" t="s">
        <v>989</v>
      </c>
      <c r="D110" s="142" t="s">
        <v>912</v>
      </c>
      <c r="E110" s="142" t="s">
        <v>854</v>
      </c>
      <c r="F110" s="142" t="s">
        <v>913</v>
      </c>
      <c r="G110" s="143">
        <v>3200</v>
      </c>
      <c r="H110" s="143">
        <v>1965.03</v>
      </c>
      <c r="I110" s="143">
        <f t="shared" si="6"/>
        <v>1234.97</v>
      </c>
      <c r="J110" s="143">
        <f t="shared" si="7"/>
        <v>246.99</v>
      </c>
      <c r="K110" s="144">
        <v>580</v>
      </c>
      <c r="L110" s="144">
        <f t="shared" si="8"/>
        <v>826.99</v>
      </c>
      <c r="M110" s="143">
        <f t="shared" si="13"/>
        <v>407.98</v>
      </c>
    </row>
    <row r="111" spans="1:13">
      <c r="A111" s="137">
        <v>136</v>
      </c>
      <c r="B111" s="138" t="s">
        <v>990</v>
      </c>
      <c r="C111" s="215" t="s">
        <v>785</v>
      </c>
      <c r="D111" s="142" t="s">
        <v>912</v>
      </c>
      <c r="E111" s="142" t="s">
        <v>854</v>
      </c>
      <c r="F111" s="142" t="s">
        <v>913</v>
      </c>
      <c r="G111" s="143">
        <v>3200</v>
      </c>
      <c r="H111" s="143">
        <v>1995.5</v>
      </c>
      <c r="I111" s="143">
        <f t="shared" si="6"/>
        <v>1204.5</v>
      </c>
      <c r="J111" s="143">
        <f t="shared" si="7"/>
        <v>240.9</v>
      </c>
      <c r="K111" s="144">
        <v>580</v>
      </c>
      <c r="L111" s="144">
        <f t="shared" si="8"/>
        <v>820.9</v>
      </c>
      <c r="M111" s="143">
        <f t="shared" si="13"/>
        <v>383.6</v>
      </c>
    </row>
    <row r="112" spans="1:13">
      <c r="A112" s="137">
        <v>137</v>
      </c>
      <c r="B112" s="138" t="s">
        <v>991</v>
      </c>
      <c r="C112" s="215" t="s">
        <v>992</v>
      </c>
      <c r="D112" s="142" t="s">
        <v>912</v>
      </c>
      <c r="E112" s="142" t="s">
        <v>854</v>
      </c>
      <c r="F112" s="142" t="s">
        <v>913</v>
      </c>
      <c r="G112" s="143">
        <v>3200</v>
      </c>
      <c r="H112" s="143">
        <v>1965.03</v>
      </c>
      <c r="I112" s="143">
        <f t="shared" si="6"/>
        <v>1234.97</v>
      </c>
      <c r="J112" s="143">
        <f t="shared" si="7"/>
        <v>246.99</v>
      </c>
      <c r="K112" s="144">
        <v>580</v>
      </c>
      <c r="L112" s="144">
        <f t="shared" si="8"/>
        <v>826.99</v>
      </c>
      <c r="M112" s="143">
        <f t="shared" si="13"/>
        <v>407.98</v>
      </c>
    </row>
    <row r="113" spans="1:13">
      <c r="A113" s="137">
        <v>138</v>
      </c>
      <c r="B113" s="138" t="s">
        <v>993</v>
      </c>
      <c r="C113" s="215" t="s">
        <v>356</v>
      </c>
      <c r="D113" s="142" t="s">
        <v>912</v>
      </c>
      <c r="E113" s="142" t="s">
        <v>854</v>
      </c>
      <c r="F113" s="142" t="s">
        <v>913</v>
      </c>
      <c r="G113" s="143">
        <v>3200</v>
      </c>
      <c r="H113" s="143">
        <v>1965.03</v>
      </c>
      <c r="I113" s="143">
        <f t="shared" si="6"/>
        <v>1234.97</v>
      </c>
      <c r="J113" s="143">
        <f t="shared" si="7"/>
        <v>246.99</v>
      </c>
      <c r="K113" s="144">
        <v>580</v>
      </c>
      <c r="L113" s="144">
        <f t="shared" si="8"/>
        <v>826.99</v>
      </c>
      <c r="M113" s="143">
        <f t="shared" si="13"/>
        <v>407.98</v>
      </c>
    </row>
    <row r="114" spans="1:13">
      <c r="A114" s="137">
        <v>139</v>
      </c>
      <c r="B114" s="138" t="s">
        <v>994</v>
      </c>
      <c r="C114" s="215" t="s">
        <v>0</v>
      </c>
      <c r="D114" s="142" t="s">
        <v>912</v>
      </c>
      <c r="E114" s="142" t="s">
        <v>854</v>
      </c>
      <c r="F114" s="142" t="s">
        <v>913</v>
      </c>
      <c r="G114" s="143">
        <v>3200</v>
      </c>
      <c r="H114" s="143">
        <v>1934.71</v>
      </c>
      <c r="I114" s="143">
        <f t="shared" si="6"/>
        <v>1265.29</v>
      </c>
      <c r="J114" s="143">
        <f t="shared" si="7"/>
        <v>253.06</v>
      </c>
      <c r="K114" s="144">
        <v>580</v>
      </c>
      <c r="L114" s="144">
        <f t="shared" si="8"/>
        <v>833.06</v>
      </c>
      <c r="M114" s="143">
        <f t="shared" si="13"/>
        <v>432.23</v>
      </c>
    </row>
    <row r="115" spans="1:13">
      <c r="A115" s="137">
        <v>141</v>
      </c>
      <c r="B115" s="138" t="s">
        <v>995</v>
      </c>
      <c r="C115" s="215" t="s">
        <v>996</v>
      </c>
      <c r="D115" s="142" t="s">
        <v>912</v>
      </c>
      <c r="E115" s="142" t="s">
        <v>854</v>
      </c>
      <c r="F115" s="142" t="s">
        <v>913</v>
      </c>
      <c r="G115" s="143">
        <v>3200</v>
      </c>
      <c r="H115" s="143">
        <v>1965.03</v>
      </c>
      <c r="I115" s="143">
        <f t="shared" si="6"/>
        <v>1234.97</v>
      </c>
      <c r="J115" s="143">
        <f t="shared" si="7"/>
        <v>246.99</v>
      </c>
      <c r="K115" s="144">
        <v>580</v>
      </c>
      <c r="L115" s="144">
        <f t="shared" si="8"/>
        <v>826.99</v>
      </c>
      <c r="M115" s="143">
        <f t="shared" si="13"/>
        <v>407.98</v>
      </c>
    </row>
    <row r="116" spans="1:13">
      <c r="A116" s="137">
        <v>142</v>
      </c>
      <c r="B116" s="138" t="s">
        <v>997</v>
      </c>
      <c r="C116" s="215" t="s">
        <v>998</v>
      </c>
      <c r="D116" s="142" t="s">
        <v>912</v>
      </c>
      <c r="E116" s="142" t="s">
        <v>854</v>
      </c>
      <c r="F116" s="142" t="s">
        <v>913</v>
      </c>
      <c r="G116" s="143">
        <v>3200</v>
      </c>
      <c r="H116" s="143">
        <v>1993.7</v>
      </c>
      <c r="I116" s="143">
        <f t="shared" ref="I116:I180" si="14">+G116-H116</f>
        <v>1206.3</v>
      </c>
      <c r="J116" s="143">
        <f t="shared" ref="J116:J130" si="15">ROUND(+I116*0.2,2)</f>
        <v>241.26</v>
      </c>
      <c r="K116" s="144">
        <v>580</v>
      </c>
      <c r="L116" s="144">
        <f t="shared" ref="L116:L132" si="16">+J116+K116</f>
        <v>821.26</v>
      </c>
      <c r="M116" s="143">
        <f t="shared" si="13"/>
        <v>385.04</v>
      </c>
    </row>
    <row r="117" spans="1:13">
      <c r="A117" s="137">
        <v>145</v>
      </c>
      <c r="B117" s="138" t="s">
        <v>999</v>
      </c>
      <c r="C117" s="215" t="s">
        <v>381</v>
      </c>
      <c r="D117" s="142" t="s">
        <v>912</v>
      </c>
      <c r="E117" s="142" t="s">
        <v>854</v>
      </c>
      <c r="F117" s="142" t="s">
        <v>913</v>
      </c>
      <c r="G117" s="143">
        <v>3200</v>
      </c>
      <c r="H117" s="143">
        <v>1965.03</v>
      </c>
      <c r="I117" s="143">
        <f t="shared" si="14"/>
        <v>1234.97</v>
      </c>
      <c r="J117" s="143">
        <f t="shared" si="15"/>
        <v>246.99</v>
      </c>
      <c r="K117" s="144">
        <v>580</v>
      </c>
      <c r="L117" s="144">
        <f t="shared" si="16"/>
        <v>826.99</v>
      </c>
      <c r="M117" s="143">
        <f t="shared" si="13"/>
        <v>407.98</v>
      </c>
    </row>
    <row r="118" spans="1:13">
      <c r="A118" s="137">
        <v>146</v>
      </c>
      <c r="B118" s="138" t="s">
        <v>1000</v>
      </c>
      <c r="C118" s="215" t="s">
        <v>463</v>
      </c>
      <c r="D118" s="142" t="s">
        <v>912</v>
      </c>
      <c r="E118" s="142" t="s">
        <v>854</v>
      </c>
      <c r="F118" s="142" t="s">
        <v>913</v>
      </c>
      <c r="G118" s="143">
        <v>3200</v>
      </c>
      <c r="H118" s="143">
        <v>1965.03</v>
      </c>
      <c r="I118" s="143">
        <f t="shared" si="14"/>
        <v>1234.97</v>
      </c>
      <c r="J118" s="143">
        <f t="shared" si="15"/>
        <v>246.99</v>
      </c>
      <c r="K118" s="144">
        <v>580</v>
      </c>
      <c r="L118" s="144">
        <f t="shared" si="16"/>
        <v>826.99</v>
      </c>
      <c r="M118" s="143">
        <f t="shared" si="13"/>
        <v>407.98</v>
      </c>
    </row>
    <row r="119" spans="1:13">
      <c r="A119" s="137">
        <v>148</v>
      </c>
      <c r="B119" s="138" t="s">
        <v>1001</v>
      </c>
      <c r="C119" s="215" t="s">
        <v>493</v>
      </c>
      <c r="D119" s="142" t="s">
        <v>912</v>
      </c>
      <c r="E119" s="142" t="s">
        <v>854</v>
      </c>
      <c r="F119" s="142" t="s">
        <v>913</v>
      </c>
      <c r="G119" s="143">
        <v>3200</v>
      </c>
      <c r="H119" s="143">
        <v>1934.57</v>
      </c>
      <c r="I119" s="143">
        <f t="shared" si="14"/>
        <v>1265.43</v>
      </c>
      <c r="J119" s="143">
        <f t="shared" si="15"/>
        <v>253.09</v>
      </c>
      <c r="K119" s="144">
        <v>580</v>
      </c>
      <c r="L119" s="144">
        <f t="shared" si="16"/>
        <v>833.09</v>
      </c>
      <c r="M119" s="143">
        <f t="shared" si="13"/>
        <v>432.34</v>
      </c>
    </row>
    <row r="120" spans="1:13">
      <c r="A120" s="137">
        <v>149</v>
      </c>
      <c r="B120" s="138" t="s">
        <v>1002</v>
      </c>
      <c r="C120" s="215" t="s">
        <v>1003</v>
      </c>
      <c r="D120" s="142" t="s">
        <v>912</v>
      </c>
      <c r="E120" s="142" t="s">
        <v>854</v>
      </c>
      <c r="F120" s="142" t="s">
        <v>913</v>
      </c>
      <c r="G120" s="143">
        <v>3200</v>
      </c>
      <c r="H120" s="143">
        <v>1951.36</v>
      </c>
      <c r="I120" s="143">
        <f t="shared" si="14"/>
        <v>1248.6400000000001</v>
      </c>
      <c r="J120" s="143">
        <f t="shared" si="15"/>
        <v>249.73</v>
      </c>
      <c r="K120" s="144">
        <v>580</v>
      </c>
      <c r="L120" s="144">
        <f t="shared" si="16"/>
        <v>829.73</v>
      </c>
      <c r="M120" s="143">
        <f t="shared" si="13"/>
        <v>418.91</v>
      </c>
    </row>
    <row r="121" spans="1:13">
      <c r="A121" s="137">
        <v>150</v>
      </c>
      <c r="B121" s="138" t="s">
        <v>1004</v>
      </c>
      <c r="C121" s="215" t="s">
        <v>1005</v>
      </c>
      <c r="D121" s="142" t="s">
        <v>912</v>
      </c>
      <c r="E121" s="142" t="s">
        <v>854</v>
      </c>
      <c r="F121" s="142" t="s">
        <v>913</v>
      </c>
      <c r="G121" s="143">
        <v>3200</v>
      </c>
      <c r="H121" s="143">
        <v>1951.36</v>
      </c>
      <c r="I121" s="143">
        <f t="shared" si="14"/>
        <v>1248.6400000000001</v>
      </c>
      <c r="J121" s="143">
        <f t="shared" si="15"/>
        <v>249.73</v>
      </c>
      <c r="K121" s="144">
        <v>580</v>
      </c>
      <c r="L121" s="144">
        <f t="shared" si="16"/>
        <v>829.73</v>
      </c>
      <c r="M121" s="143">
        <f t="shared" si="13"/>
        <v>418.91</v>
      </c>
    </row>
    <row r="122" spans="1:13">
      <c r="A122" s="137">
        <v>151</v>
      </c>
      <c r="B122" s="138" t="s">
        <v>1006</v>
      </c>
      <c r="C122" s="215" t="s">
        <v>1007</v>
      </c>
      <c r="D122" s="142" t="s">
        <v>912</v>
      </c>
      <c r="E122" s="142" t="s">
        <v>854</v>
      </c>
      <c r="F122" s="142" t="s">
        <v>913</v>
      </c>
      <c r="G122" s="143">
        <v>3200</v>
      </c>
      <c r="H122" s="143">
        <v>1928.9</v>
      </c>
      <c r="I122" s="143">
        <f t="shared" si="14"/>
        <v>1271.0999999999999</v>
      </c>
      <c r="J122" s="143">
        <f t="shared" si="15"/>
        <v>254.22</v>
      </c>
      <c r="K122" s="144">
        <v>580</v>
      </c>
      <c r="L122" s="144">
        <f t="shared" si="16"/>
        <v>834.22</v>
      </c>
      <c r="M122" s="143">
        <f t="shared" si="13"/>
        <v>436.88</v>
      </c>
    </row>
    <row r="123" spans="1:13">
      <c r="A123" s="137">
        <v>152</v>
      </c>
      <c r="B123" s="138" t="s">
        <v>1008</v>
      </c>
      <c r="C123" s="215" t="s">
        <v>1009</v>
      </c>
      <c r="D123" s="142" t="s">
        <v>912</v>
      </c>
      <c r="E123" s="142" t="s">
        <v>854</v>
      </c>
      <c r="F123" s="142" t="s">
        <v>913</v>
      </c>
      <c r="G123" s="143">
        <v>3200</v>
      </c>
      <c r="H123" s="143">
        <v>1972.65</v>
      </c>
      <c r="I123" s="143">
        <f t="shared" si="14"/>
        <v>1227.3499999999999</v>
      </c>
      <c r="J123" s="143">
        <f t="shared" si="15"/>
        <v>245.47</v>
      </c>
      <c r="K123" s="144">
        <v>580</v>
      </c>
      <c r="L123" s="144">
        <f t="shared" si="16"/>
        <v>825.47</v>
      </c>
      <c r="M123" s="143">
        <f t="shared" si="13"/>
        <v>401.88</v>
      </c>
    </row>
    <row r="124" spans="1:13">
      <c r="A124" s="137">
        <v>153</v>
      </c>
      <c r="B124" s="138" t="s">
        <v>1010</v>
      </c>
      <c r="C124" s="215" t="s">
        <v>1011</v>
      </c>
      <c r="D124" s="142" t="s">
        <v>912</v>
      </c>
      <c r="E124" s="142" t="s">
        <v>854</v>
      </c>
      <c r="F124" s="142" t="s">
        <v>913</v>
      </c>
      <c r="G124" s="143">
        <v>3200</v>
      </c>
      <c r="H124" s="143">
        <v>1929</v>
      </c>
      <c r="I124" s="143">
        <f t="shared" si="14"/>
        <v>1271</v>
      </c>
      <c r="J124" s="143">
        <f t="shared" si="15"/>
        <v>254.2</v>
      </c>
      <c r="K124" s="144">
        <v>580</v>
      </c>
      <c r="L124" s="144">
        <f t="shared" si="16"/>
        <v>834.2</v>
      </c>
      <c r="M124" s="143">
        <f t="shared" si="13"/>
        <v>436.8</v>
      </c>
    </row>
    <row r="125" spans="1:13">
      <c r="A125" s="137">
        <v>154</v>
      </c>
      <c r="B125" s="138" t="s">
        <v>1012</v>
      </c>
      <c r="C125" s="215" t="s">
        <v>367</v>
      </c>
      <c r="D125" s="142" t="s">
        <v>912</v>
      </c>
      <c r="E125" s="142" t="s">
        <v>854</v>
      </c>
      <c r="F125" s="142" t="s">
        <v>913</v>
      </c>
      <c r="G125" s="143">
        <v>3200</v>
      </c>
      <c r="H125" s="143">
        <v>1965.04</v>
      </c>
      <c r="I125" s="143">
        <f t="shared" si="14"/>
        <v>1234.96</v>
      </c>
      <c r="J125" s="143">
        <f t="shared" si="15"/>
        <v>246.99</v>
      </c>
      <c r="K125" s="144">
        <v>580</v>
      </c>
      <c r="L125" s="144">
        <f t="shared" si="16"/>
        <v>826.99</v>
      </c>
      <c r="M125" s="143">
        <f t="shared" si="13"/>
        <v>407.97</v>
      </c>
    </row>
    <row r="126" spans="1:13">
      <c r="A126" s="137">
        <v>155</v>
      </c>
      <c r="B126" s="138" t="s">
        <v>1013</v>
      </c>
      <c r="C126" s="215" t="s">
        <v>320</v>
      </c>
      <c r="D126" s="142" t="s">
        <v>912</v>
      </c>
      <c r="E126" s="142" t="s">
        <v>854</v>
      </c>
      <c r="F126" s="142" t="s">
        <v>913</v>
      </c>
      <c r="G126" s="143">
        <v>3200</v>
      </c>
      <c r="H126" s="143">
        <v>1995.49</v>
      </c>
      <c r="I126" s="143">
        <f t="shared" si="14"/>
        <v>1204.51</v>
      </c>
      <c r="J126" s="143">
        <f t="shared" si="15"/>
        <v>240.9</v>
      </c>
      <c r="K126" s="144">
        <v>580</v>
      </c>
      <c r="L126" s="144">
        <f t="shared" si="16"/>
        <v>820.9</v>
      </c>
      <c r="M126" s="143">
        <f t="shared" si="13"/>
        <v>383.61</v>
      </c>
    </row>
    <row r="127" spans="1:13">
      <c r="A127" s="137">
        <v>156</v>
      </c>
      <c r="B127" s="138" t="s">
        <v>1014</v>
      </c>
      <c r="C127" s="215" t="s">
        <v>608</v>
      </c>
      <c r="D127" s="142" t="s">
        <v>912</v>
      </c>
      <c r="E127" s="142" t="s">
        <v>854</v>
      </c>
      <c r="F127" s="142" t="s">
        <v>913</v>
      </c>
      <c r="G127" s="143">
        <v>3200</v>
      </c>
      <c r="H127" s="143">
        <v>1934.57</v>
      </c>
      <c r="I127" s="143">
        <f t="shared" si="14"/>
        <v>1265.43</v>
      </c>
      <c r="J127" s="143">
        <f t="shared" si="15"/>
        <v>253.09</v>
      </c>
      <c r="K127" s="144">
        <v>580</v>
      </c>
      <c r="L127" s="144">
        <f t="shared" si="16"/>
        <v>833.09</v>
      </c>
      <c r="M127" s="143">
        <f t="shared" si="13"/>
        <v>432.34</v>
      </c>
    </row>
    <row r="128" spans="1:13">
      <c r="A128" s="137">
        <v>157</v>
      </c>
      <c r="B128" s="138" t="s">
        <v>1015</v>
      </c>
      <c r="C128" s="215" t="s">
        <v>1016</v>
      </c>
      <c r="D128" s="142" t="s">
        <v>912</v>
      </c>
      <c r="E128" s="142" t="s">
        <v>854</v>
      </c>
      <c r="F128" s="142" t="s">
        <v>913</v>
      </c>
      <c r="G128" s="143">
        <v>3200</v>
      </c>
      <c r="H128" s="143">
        <v>1934.57</v>
      </c>
      <c r="I128" s="143">
        <f t="shared" si="14"/>
        <v>1265.43</v>
      </c>
      <c r="J128" s="143">
        <f t="shared" si="15"/>
        <v>253.09</v>
      </c>
      <c r="K128" s="144">
        <v>580</v>
      </c>
      <c r="L128" s="144">
        <f t="shared" si="16"/>
        <v>833.09</v>
      </c>
      <c r="M128" s="143">
        <f t="shared" si="13"/>
        <v>432.34</v>
      </c>
    </row>
    <row r="129" spans="1:13">
      <c r="A129" s="137">
        <v>158</v>
      </c>
      <c r="B129" s="138" t="s">
        <v>1017</v>
      </c>
      <c r="C129" s="215" t="s">
        <v>1018</v>
      </c>
      <c r="D129" s="142" t="s">
        <v>912</v>
      </c>
      <c r="E129" s="142" t="s">
        <v>854</v>
      </c>
      <c r="F129" s="142" t="s">
        <v>913</v>
      </c>
      <c r="G129" s="143">
        <v>3200</v>
      </c>
      <c r="H129" s="143">
        <v>1982.34</v>
      </c>
      <c r="I129" s="143">
        <f t="shared" si="14"/>
        <v>1217.6600000000001</v>
      </c>
      <c r="J129" s="143">
        <f t="shared" si="15"/>
        <v>243.53</v>
      </c>
      <c r="K129" s="144">
        <v>580</v>
      </c>
      <c r="L129" s="144">
        <f t="shared" si="16"/>
        <v>823.53</v>
      </c>
      <c r="M129" s="143">
        <f t="shared" si="13"/>
        <v>394.13</v>
      </c>
    </row>
    <row r="130" spans="1:13">
      <c r="A130" s="137">
        <v>159</v>
      </c>
      <c r="B130" s="138" t="s">
        <v>1019</v>
      </c>
      <c r="C130" s="215" t="s">
        <v>286</v>
      </c>
      <c r="D130" s="142" t="s">
        <v>912</v>
      </c>
      <c r="E130" s="142" t="s">
        <v>854</v>
      </c>
      <c r="F130" s="142" t="s">
        <v>913</v>
      </c>
      <c r="G130" s="143">
        <v>3200</v>
      </c>
      <c r="H130" s="143">
        <v>1948.57</v>
      </c>
      <c r="I130" s="143">
        <f t="shared" si="14"/>
        <v>1251.43</v>
      </c>
      <c r="J130" s="143">
        <f t="shared" si="15"/>
        <v>250.29</v>
      </c>
      <c r="K130" s="144">
        <v>580</v>
      </c>
      <c r="L130" s="144">
        <f t="shared" si="16"/>
        <v>830.29</v>
      </c>
      <c r="M130" s="143">
        <f t="shared" si="13"/>
        <v>421.14</v>
      </c>
    </row>
    <row r="131" spans="1:13">
      <c r="A131" s="137">
        <v>160</v>
      </c>
      <c r="B131" s="138">
        <v>3330</v>
      </c>
      <c r="C131" s="139" t="s">
        <v>1020</v>
      </c>
      <c r="D131" s="139" t="s">
        <v>912</v>
      </c>
      <c r="E131" s="139" t="s">
        <v>854</v>
      </c>
      <c r="F131" s="139" t="s">
        <v>913</v>
      </c>
      <c r="G131" s="140">
        <v>3200</v>
      </c>
      <c r="H131" s="140">
        <v>1982</v>
      </c>
      <c r="I131" s="140">
        <f t="shared" si="14"/>
        <v>1218</v>
      </c>
      <c r="J131" s="140">
        <v>0</v>
      </c>
      <c r="K131" s="141">
        <v>0</v>
      </c>
      <c r="L131" s="141">
        <f t="shared" si="16"/>
        <v>0</v>
      </c>
      <c r="M131" s="140">
        <f t="shared" si="13"/>
        <v>1218</v>
      </c>
    </row>
    <row r="132" spans="1:13">
      <c r="A132" s="137">
        <v>161</v>
      </c>
      <c r="B132" s="138">
        <v>4823</v>
      </c>
      <c r="C132" s="139" t="s">
        <v>450</v>
      </c>
      <c r="D132" s="139" t="s">
        <v>912</v>
      </c>
      <c r="E132" s="139" t="s">
        <v>854</v>
      </c>
      <c r="F132" s="139" t="s">
        <v>913</v>
      </c>
      <c r="G132" s="140">
        <v>3200</v>
      </c>
      <c r="H132" s="140">
        <v>1914.94</v>
      </c>
      <c r="I132" s="140">
        <f t="shared" si="14"/>
        <v>1285.06</v>
      </c>
      <c r="J132" s="140">
        <v>0</v>
      </c>
      <c r="K132" s="141">
        <v>580</v>
      </c>
      <c r="L132" s="141">
        <f t="shared" si="16"/>
        <v>580</v>
      </c>
      <c r="M132" s="140">
        <f t="shared" si="13"/>
        <v>705.06</v>
      </c>
    </row>
    <row r="133" spans="1:13">
      <c r="A133" s="137">
        <v>162</v>
      </c>
      <c r="B133" s="138">
        <v>5258</v>
      </c>
      <c r="C133" s="139" t="s">
        <v>822</v>
      </c>
      <c r="D133" s="139" t="s">
        <v>912</v>
      </c>
      <c r="E133" s="139" t="s">
        <v>854</v>
      </c>
      <c r="F133" s="139" t="s">
        <v>913</v>
      </c>
      <c r="G133" s="140">
        <v>3200</v>
      </c>
      <c r="H133" s="140">
        <v>1914.94</v>
      </c>
      <c r="I133" s="140">
        <f t="shared" si="14"/>
        <v>1285.06</v>
      </c>
      <c r="J133" s="140">
        <v>0</v>
      </c>
      <c r="K133" s="141">
        <v>580</v>
      </c>
      <c r="L133" s="141">
        <f>K133+J133</f>
        <v>580</v>
      </c>
      <c r="M133" s="140">
        <f t="shared" si="13"/>
        <v>705.06</v>
      </c>
    </row>
    <row r="134" spans="1:13">
      <c r="A134" s="137">
        <v>163</v>
      </c>
      <c r="B134" s="138">
        <v>3200</v>
      </c>
      <c r="C134" s="139" t="s">
        <v>794</v>
      </c>
      <c r="D134" s="139" t="s">
        <v>912</v>
      </c>
      <c r="E134" s="139" t="s">
        <v>854</v>
      </c>
      <c r="F134" s="139" t="s">
        <v>913</v>
      </c>
      <c r="G134" s="140">
        <v>3200</v>
      </c>
      <c r="H134" s="140">
        <v>1920.25</v>
      </c>
      <c r="I134" s="140">
        <f t="shared" si="14"/>
        <v>1279.75</v>
      </c>
      <c r="J134" s="140">
        <v>286.04000000000002</v>
      </c>
      <c r="K134" s="141">
        <v>580</v>
      </c>
      <c r="L134" s="141">
        <f t="shared" ref="L134:L198" si="17">+J134+K134</f>
        <v>866.04</v>
      </c>
      <c r="M134" s="140">
        <f t="shared" si="13"/>
        <v>413.71</v>
      </c>
    </row>
    <row r="135" spans="1:13">
      <c r="A135" s="137">
        <v>164</v>
      </c>
      <c r="B135" s="138">
        <v>3367</v>
      </c>
      <c r="C135" s="139" t="s">
        <v>1021</v>
      </c>
      <c r="D135" s="139" t="s">
        <v>912</v>
      </c>
      <c r="E135" s="139" t="s">
        <v>854</v>
      </c>
      <c r="F135" s="139" t="s">
        <v>913</v>
      </c>
      <c r="G135" s="140">
        <v>3200</v>
      </c>
      <c r="H135" s="140">
        <v>1934.57</v>
      </c>
      <c r="I135" s="140">
        <f t="shared" si="14"/>
        <v>1265.43</v>
      </c>
      <c r="J135" s="140">
        <v>283.16000000000003</v>
      </c>
      <c r="K135" s="141">
        <v>580</v>
      </c>
      <c r="L135" s="141">
        <f t="shared" si="17"/>
        <v>863.16</v>
      </c>
      <c r="M135" s="140">
        <f t="shared" si="13"/>
        <v>402.27</v>
      </c>
    </row>
    <row r="136" spans="1:13">
      <c r="A136" s="137">
        <v>165</v>
      </c>
      <c r="B136" s="138">
        <v>3368</v>
      </c>
      <c r="C136" s="139" t="s">
        <v>1022</v>
      </c>
      <c r="D136" s="139" t="s">
        <v>912</v>
      </c>
      <c r="E136" s="139" t="s">
        <v>854</v>
      </c>
      <c r="F136" s="139" t="s">
        <v>913</v>
      </c>
      <c r="G136" s="140">
        <v>3200</v>
      </c>
      <c r="H136" s="140">
        <v>1934.57</v>
      </c>
      <c r="I136" s="140">
        <f t="shared" si="14"/>
        <v>1265.43</v>
      </c>
      <c r="J136" s="140">
        <v>283.16000000000003</v>
      </c>
      <c r="K136" s="141">
        <v>580</v>
      </c>
      <c r="L136" s="141">
        <f t="shared" si="17"/>
        <v>863.16</v>
      </c>
      <c r="M136" s="140">
        <f t="shared" si="13"/>
        <v>402.27</v>
      </c>
    </row>
    <row r="137" spans="1:13">
      <c r="A137" s="137">
        <v>166</v>
      </c>
      <c r="B137" s="138">
        <v>3387</v>
      </c>
      <c r="C137" s="139" t="s">
        <v>1023</v>
      </c>
      <c r="D137" s="139" t="s">
        <v>912</v>
      </c>
      <c r="E137" s="139" t="s">
        <v>854</v>
      </c>
      <c r="F137" s="139" t="s">
        <v>913</v>
      </c>
      <c r="G137" s="140">
        <v>3200</v>
      </c>
      <c r="H137" s="140">
        <v>1928.2</v>
      </c>
      <c r="I137" s="140">
        <f t="shared" si="14"/>
        <v>1271.8</v>
      </c>
      <c r="J137" s="140">
        <v>284.44</v>
      </c>
      <c r="K137" s="141">
        <v>560</v>
      </c>
      <c r="L137" s="141">
        <f t="shared" si="17"/>
        <v>844.44</v>
      </c>
      <c r="M137" s="140">
        <f t="shared" ref="M137:M201" si="18">I137-L137</f>
        <v>427.36</v>
      </c>
    </row>
    <row r="138" spans="1:13">
      <c r="A138" s="137">
        <v>167</v>
      </c>
      <c r="B138" s="138">
        <v>4078</v>
      </c>
      <c r="C138" s="139" t="s">
        <v>1024</v>
      </c>
      <c r="D138" s="139" t="s">
        <v>912</v>
      </c>
      <c r="E138" s="139" t="s">
        <v>854</v>
      </c>
      <c r="F138" s="139" t="s">
        <v>913</v>
      </c>
      <c r="G138" s="140">
        <v>3200</v>
      </c>
      <c r="H138" s="140">
        <v>1964.63</v>
      </c>
      <c r="I138" s="140">
        <f t="shared" si="14"/>
        <v>1235.3699999999999</v>
      </c>
      <c r="J138" s="140">
        <v>277.08</v>
      </c>
      <c r="K138" s="141">
        <v>580</v>
      </c>
      <c r="L138" s="141">
        <f t="shared" si="17"/>
        <v>857.08</v>
      </c>
      <c r="M138" s="140">
        <f t="shared" si="18"/>
        <v>378.29</v>
      </c>
    </row>
    <row r="139" spans="1:13">
      <c r="A139" s="137">
        <v>168</v>
      </c>
      <c r="B139" s="138">
        <v>4137</v>
      </c>
      <c r="C139" s="139" t="s">
        <v>1025</v>
      </c>
      <c r="D139" s="139" t="s">
        <v>912</v>
      </c>
      <c r="E139" s="139" t="s">
        <v>854</v>
      </c>
      <c r="F139" s="139" t="s">
        <v>913</v>
      </c>
      <c r="G139" s="140">
        <v>3200</v>
      </c>
      <c r="H139" s="140">
        <v>1934.57</v>
      </c>
      <c r="I139" s="140">
        <f t="shared" si="14"/>
        <v>1265.43</v>
      </c>
      <c r="J139" s="140">
        <v>283.16000000000003</v>
      </c>
      <c r="K139" s="141">
        <v>580</v>
      </c>
      <c r="L139" s="141">
        <f t="shared" si="17"/>
        <v>863.16</v>
      </c>
      <c r="M139" s="140">
        <f t="shared" si="18"/>
        <v>402.27</v>
      </c>
    </row>
    <row r="140" spans="1:13">
      <c r="A140" s="137">
        <v>169</v>
      </c>
      <c r="B140" s="138">
        <v>5066</v>
      </c>
      <c r="C140" s="139" t="s">
        <v>425</v>
      </c>
      <c r="D140" s="139" t="s">
        <v>912</v>
      </c>
      <c r="E140" s="139" t="s">
        <v>854</v>
      </c>
      <c r="F140" s="139" t="s">
        <v>913</v>
      </c>
      <c r="G140" s="140">
        <v>3200</v>
      </c>
      <c r="H140" s="140">
        <v>1936.81</v>
      </c>
      <c r="I140" s="140">
        <f t="shared" si="14"/>
        <v>1263.19</v>
      </c>
      <c r="J140" s="140">
        <v>282.72000000000003</v>
      </c>
      <c r="K140" s="141">
        <v>580</v>
      </c>
      <c r="L140" s="141">
        <f t="shared" si="17"/>
        <v>862.72</v>
      </c>
      <c r="M140" s="140">
        <f t="shared" si="18"/>
        <v>400.47</v>
      </c>
    </row>
    <row r="141" spans="1:13">
      <c r="A141" s="137">
        <v>170</v>
      </c>
      <c r="B141" s="138" t="s">
        <v>1026</v>
      </c>
      <c r="C141" s="139" t="s">
        <v>598</v>
      </c>
      <c r="D141" s="139" t="s">
        <v>912</v>
      </c>
      <c r="E141" s="139" t="s">
        <v>854</v>
      </c>
      <c r="F141" s="139" t="s">
        <v>913</v>
      </c>
      <c r="G141" s="140">
        <v>3200</v>
      </c>
      <c r="H141" s="140">
        <v>1934.59</v>
      </c>
      <c r="I141" s="140">
        <f t="shared" si="14"/>
        <v>1265.4100000000001</v>
      </c>
      <c r="J141" s="140">
        <v>81.02</v>
      </c>
      <c r="K141" s="141">
        <v>580</v>
      </c>
      <c r="L141" s="141">
        <f t="shared" si="17"/>
        <v>661.02</v>
      </c>
      <c r="M141" s="140">
        <f t="shared" si="18"/>
        <v>604.39</v>
      </c>
    </row>
    <row r="142" spans="1:13">
      <c r="A142" s="137">
        <v>173</v>
      </c>
      <c r="B142" s="138">
        <v>2746</v>
      </c>
      <c r="C142" s="149" t="s">
        <v>393</v>
      </c>
      <c r="D142" s="149" t="s">
        <v>912</v>
      </c>
      <c r="E142" s="149" t="s">
        <v>854</v>
      </c>
      <c r="F142" s="149" t="s">
        <v>913</v>
      </c>
      <c r="G142" s="150">
        <v>3200</v>
      </c>
      <c r="H142" s="150">
        <v>1982.01</v>
      </c>
      <c r="I142" s="150">
        <f t="shared" si="14"/>
        <v>1217.99</v>
      </c>
      <c r="J142" s="150">
        <v>68.260000000000005</v>
      </c>
      <c r="K142" s="151">
        <v>300</v>
      </c>
      <c r="L142" s="151">
        <f t="shared" si="17"/>
        <v>368.26</v>
      </c>
      <c r="M142" s="150">
        <f t="shared" si="18"/>
        <v>849.73</v>
      </c>
    </row>
    <row r="143" spans="1:13">
      <c r="A143" s="137">
        <v>176</v>
      </c>
      <c r="B143" s="138">
        <v>2747</v>
      </c>
      <c r="C143" s="139" t="s">
        <v>394</v>
      </c>
      <c r="D143" s="139" t="s">
        <v>912</v>
      </c>
      <c r="E143" s="139" t="s">
        <v>854</v>
      </c>
      <c r="F143" s="139" t="s">
        <v>913</v>
      </c>
      <c r="G143" s="140">
        <v>3200</v>
      </c>
      <c r="H143" s="140">
        <v>1982.01</v>
      </c>
      <c r="I143" s="140">
        <f t="shared" si="14"/>
        <v>1217.99</v>
      </c>
      <c r="J143" s="140">
        <v>68.260000000000005</v>
      </c>
      <c r="K143" s="141">
        <v>300</v>
      </c>
      <c r="L143" s="141">
        <f t="shared" si="17"/>
        <v>368.26</v>
      </c>
      <c r="M143" s="140">
        <f t="shared" si="18"/>
        <v>849.73</v>
      </c>
    </row>
    <row r="144" spans="1:13">
      <c r="A144" s="137">
        <v>177</v>
      </c>
      <c r="B144" s="138">
        <v>3371</v>
      </c>
      <c r="C144" s="139" t="s">
        <v>200</v>
      </c>
      <c r="D144" s="139" t="s">
        <v>912</v>
      </c>
      <c r="E144" s="139" t="s">
        <v>854</v>
      </c>
      <c r="F144" s="139" t="s">
        <v>913</v>
      </c>
      <c r="G144" s="140">
        <v>3200</v>
      </c>
      <c r="H144" s="140">
        <v>1982</v>
      </c>
      <c r="I144" s="140">
        <f t="shared" si="14"/>
        <v>1218</v>
      </c>
      <c r="J144" s="140">
        <v>68.260000000000005</v>
      </c>
      <c r="K144" s="141">
        <v>580</v>
      </c>
      <c r="L144" s="141">
        <f t="shared" si="17"/>
        <v>648.26</v>
      </c>
      <c r="M144" s="140">
        <f t="shared" si="18"/>
        <v>569.74</v>
      </c>
    </row>
    <row r="145" spans="1:13">
      <c r="A145" s="137">
        <v>178</v>
      </c>
      <c r="B145" s="138">
        <v>4088</v>
      </c>
      <c r="C145" s="139" t="s">
        <v>1027</v>
      </c>
      <c r="D145" s="139" t="s">
        <v>912</v>
      </c>
      <c r="E145" s="139" t="s">
        <v>854</v>
      </c>
      <c r="F145" s="139" t="s">
        <v>913</v>
      </c>
      <c r="G145" s="140">
        <v>3200</v>
      </c>
      <c r="H145" s="140">
        <v>1995.5</v>
      </c>
      <c r="I145" s="140">
        <f t="shared" si="14"/>
        <v>1204.5</v>
      </c>
      <c r="J145" s="140">
        <v>64.64</v>
      </c>
      <c r="K145" s="141">
        <v>300</v>
      </c>
      <c r="L145" s="141">
        <f t="shared" si="17"/>
        <v>364.64</v>
      </c>
      <c r="M145" s="140">
        <f t="shared" si="18"/>
        <v>839.86</v>
      </c>
    </row>
    <row r="146" spans="1:13">
      <c r="A146" s="137">
        <v>179</v>
      </c>
      <c r="B146" s="138">
        <v>4152</v>
      </c>
      <c r="C146" s="139" t="s">
        <v>312</v>
      </c>
      <c r="D146" s="139" t="s">
        <v>912</v>
      </c>
      <c r="E146" s="139" t="s">
        <v>854</v>
      </c>
      <c r="F146" s="139" t="s">
        <v>913</v>
      </c>
      <c r="G146" s="140">
        <v>3200</v>
      </c>
      <c r="H146" s="140">
        <v>1965.04</v>
      </c>
      <c r="I146" s="140">
        <f t="shared" si="14"/>
        <v>1234.96</v>
      </c>
      <c r="J146" s="140">
        <v>74.040000000000006</v>
      </c>
      <c r="K146" s="141">
        <v>580</v>
      </c>
      <c r="L146" s="141">
        <f t="shared" si="17"/>
        <v>654.04</v>
      </c>
      <c r="M146" s="140">
        <f t="shared" si="18"/>
        <v>580.91999999999996</v>
      </c>
    </row>
    <row r="147" spans="1:13">
      <c r="A147" s="137">
        <v>180</v>
      </c>
      <c r="B147" s="138">
        <v>4170</v>
      </c>
      <c r="C147" s="139" t="s">
        <v>1028</v>
      </c>
      <c r="D147" s="139" t="s">
        <v>912</v>
      </c>
      <c r="E147" s="139" t="s">
        <v>854</v>
      </c>
      <c r="F147" s="139" t="s">
        <v>913</v>
      </c>
      <c r="G147" s="140">
        <v>3200</v>
      </c>
      <c r="H147" s="140">
        <v>1934.57</v>
      </c>
      <c r="I147" s="140">
        <f t="shared" si="14"/>
        <v>1265.43</v>
      </c>
      <c r="J147" s="140">
        <v>82.4</v>
      </c>
      <c r="K147" s="141">
        <v>300</v>
      </c>
      <c r="L147" s="141">
        <f t="shared" si="17"/>
        <v>382.4</v>
      </c>
      <c r="M147" s="140">
        <f t="shared" si="18"/>
        <v>883.03</v>
      </c>
    </row>
    <row r="148" spans="1:13">
      <c r="A148" s="137">
        <v>181</v>
      </c>
      <c r="B148" s="138">
        <v>4171</v>
      </c>
      <c r="C148" s="139" t="s">
        <v>1029</v>
      </c>
      <c r="D148" s="139" t="s">
        <v>912</v>
      </c>
      <c r="E148" s="139" t="s">
        <v>854</v>
      </c>
      <c r="F148" s="139" t="s">
        <v>913</v>
      </c>
      <c r="G148" s="140">
        <v>3200</v>
      </c>
      <c r="H148" s="140">
        <v>1951.22</v>
      </c>
      <c r="I148" s="140">
        <f t="shared" si="14"/>
        <v>1248.78</v>
      </c>
      <c r="J148" s="140">
        <v>79.06</v>
      </c>
      <c r="K148" s="141">
        <v>300</v>
      </c>
      <c r="L148" s="141">
        <f t="shared" si="17"/>
        <v>379.06</v>
      </c>
      <c r="M148" s="140">
        <f t="shared" si="18"/>
        <v>869.72</v>
      </c>
    </row>
    <row r="149" spans="1:13">
      <c r="A149" s="137">
        <v>182</v>
      </c>
      <c r="B149" s="138">
        <v>4223</v>
      </c>
      <c r="C149" s="139" t="s">
        <v>434</v>
      </c>
      <c r="D149" s="139" t="s">
        <v>912</v>
      </c>
      <c r="E149" s="139" t="s">
        <v>854</v>
      </c>
      <c r="F149" s="139" t="s">
        <v>913</v>
      </c>
      <c r="G149" s="140">
        <v>3200</v>
      </c>
      <c r="H149" s="140">
        <v>1951.23</v>
      </c>
      <c r="I149" s="140">
        <f t="shared" si="14"/>
        <v>1248.77</v>
      </c>
      <c r="J149" s="140">
        <v>76.540000000000006</v>
      </c>
      <c r="K149" s="141">
        <v>580</v>
      </c>
      <c r="L149" s="141">
        <f t="shared" si="17"/>
        <v>656.54</v>
      </c>
      <c r="M149" s="140">
        <f t="shared" si="18"/>
        <v>592.23</v>
      </c>
    </row>
    <row r="150" spans="1:13">
      <c r="A150" s="137">
        <v>183</v>
      </c>
      <c r="B150" s="138">
        <v>4257</v>
      </c>
      <c r="C150" s="139" t="s">
        <v>1030</v>
      </c>
      <c r="D150" s="139" t="s">
        <v>912</v>
      </c>
      <c r="E150" s="139" t="s">
        <v>854</v>
      </c>
      <c r="F150" s="139" t="s">
        <v>913</v>
      </c>
      <c r="G150" s="140">
        <v>3200</v>
      </c>
      <c r="H150" s="140">
        <v>1965.03</v>
      </c>
      <c r="I150" s="140">
        <f t="shared" si="14"/>
        <v>1234.97</v>
      </c>
      <c r="J150" s="140">
        <v>76.3</v>
      </c>
      <c r="K150" s="141">
        <v>580</v>
      </c>
      <c r="L150" s="141">
        <f t="shared" si="17"/>
        <v>656.3</v>
      </c>
      <c r="M150" s="140">
        <f t="shared" si="18"/>
        <v>578.66999999999996</v>
      </c>
    </row>
    <row r="151" spans="1:13">
      <c r="A151" s="137">
        <v>184</v>
      </c>
      <c r="B151" s="138">
        <v>4286</v>
      </c>
      <c r="C151" s="139" t="s">
        <v>541</v>
      </c>
      <c r="D151" s="139" t="s">
        <v>912</v>
      </c>
      <c r="E151" s="139" t="s">
        <v>854</v>
      </c>
      <c r="F151" s="139" t="s">
        <v>913</v>
      </c>
      <c r="G151" s="140">
        <v>3200</v>
      </c>
      <c r="H151" s="140">
        <v>1939.21</v>
      </c>
      <c r="I151" s="140">
        <f t="shared" si="14"/>
        <v>1260.79</v>
      </c>
      <c r="J151" s="140">
        <v>79.78</v>
      </c>
      <c r="K151" s="141">
        <v>300</v>
      </c>
      <c r="L151" s="141">
        <f t="shared" si="17"/>
        <v>379.78</v>
      </c>
      <c r="M151" s="140">
        <f t="shared" si="18"/>
        <v>881.01</v>
      </c>
    </row>
    <row r="152" spans="1:13">
      <c r="A152" s="137">
        <v>185</v>
      </c>
      <c r="B152" s="138">
        <v>4374</v>
      </c>
      <c r="C152" s="139" t="s">
        <v>368</v>
      </c>
      <c r="D152" s="139" t="s">
        <v>912</v>
      </c>
      <c r="E152" s="139" t="s">
        <v>854</v>
      </c>
      <c r="F152" s="139" t="s">
        <v>913</v>
      </c>
      <c r="G152" s="140">
        <v>3200</v>
      </c>
      <c r="H152" s="140">
        <v>1951.22</v>
      </c>
      <c r="I152" s="140">
        <f t="shared" si="14"/>
        <v>1248.78</v>
      </c>
      <c r="J152" s="140">
        <v>79.06</v>
      </c>
      <c r="K152" s="141">
        <v>580</v>
      </c>
      <c r="L152" s="141">
        <f t="shared" si="17"/>
        <v>659.06</v>
      </c>
      <c r="M152" s="140">
        <f t="shared" si="18"/>
        <v>589.72</v>
      </c>
    </row>
    <row r="153" spans="1:13">
      <c r="A153" s="137">
        <v>186</v>
      </c>
      <c r="B153" s="138">
        <v>4378</v>
      </c>
      <c r="C153" s="139" t="s">
        <v>357</v>
      </c>
      <c r="D153" s="139" t="s">
        <v>912</v>
      </c>
      <c r="E153" s="139" t="s">
        <v>854</v>
      </c>
      <c r="F153" s="139" t="s">
        <v>913</v>
      </c>
      <c r="G153" s="140">
        <v>3200</v>
      </c>
      <c r="H153" s="140">
        <v>1950.87</v>
      </c>
      <c r="I153" s="140">
        <f t="shared" si="14"/>
        <v>1249.1300000000001</v>
      </c>
      <c r="J153" s="140">
        <v>76.64</v>
      </c>
      <c r="K153" s="141">
        <v>300</v>
      </c>
      <c r="L153" s="141">
        <f t="shared" si="17"/>
        <v>376.64</v>
      </c>
      <c r="M153" s="140">
        <f t="shared" si="18"/>
        <v>872.49</v>
      </c>
    </row>
    <row r="154" spans="1:13">
      <c r="A154" s="137">
        <v>191</v>
      </c>
      <c r="B154" s="138">
        <v>4386</v>
      </c>
      <c r="C154" s="139" t="s">
        <v>1031</v>
      </c>
      <c r="D154" s="139" t="s">
        <v>912</v>
      </c>
      <c r="E154" s="139" t="s">
        <v>854</v>
      </c>
      <c r="F154" s="139" t="s">
        <v>913</v>
      </c>
      <c r="G154" s="140">
        <v>3200</v>
      </c>
      <c r="H154" s="140">
        <v>1929.02</v>
      </c>
      <c r="I154" s="140">
        <f t="shared" si="14"/>
        <v>1270.98</v>
      </c>
      <c r="J154" s="140">
        <v>83.5</v>
      </c>
      <c r="K154" s="141">
        <v>580</v>
      </c>
      <c r="L154" s="141">
        <f t="shared" si="17"/>
        <v>663.5</v>
      </c>
      <c r="M154" s="140">
        <f t="shared" si="18"/>
        <v>607.48</v>
      </c>
    </row>
    <row r="155" spans="1:13">
      <c r="A155" s="137">
        <v>192</v>
      </c>
      <c r="B155" s="138">
        <v>4504</v>
      </c>
      <c r="C155" s="139" t="s">
        <v>1032</v>
      </c>
      <c r="D155" s="139" t="s">
        <v>912</v>
      </c>
      <c r="E155" s="139" t="s">
        <v>854</v>
      </c>
      <c r="F155" s="139" t="s">
        <v>913</v>
      </c>
      <c r="G155" s="140">
        <v>3200</v>
      </c>
      <c r="H155" s="140">
        <v>1924.44</v>
      </c>
      <c r="I155" s="140">
        <f t="shared" si="14"/>
        <v>1275.56</v>
      </c>
      <c r="J155" s="140">
        <v>84.42</v>
      </c>
      <c r="K155" s="141">
        <v>300</v>
      </c>
      <c r="L155" s="141">
        <f t="shared" si="17"/>
        <v>384.42</v>
      </c>
      <c r="M155" s="140">
        <f t="shared" si="18"/>
        <v>891.14</v>
      </c>
    </row>
    <row r="156" spans="1:13">
      <c r="A156" s="137">
        <v>193</v>
      </c>
      <c r="B156" s="138">
        <v>4523</v>
      </c>
      <c r="C156" s="139" t="s">
        <v>1033</v>
      </c>
      <c r="D156" s="139" t="s">
        <v>912</v>
      </c>
      <c r="E156" s="139" t="s">
        <v>854</v>
      </c>
      <c r="F156" s="139" t="s">
        <v>913</v>
      </c>
      <c r="G156" s="140">
        <v>3200</v>
      </c>
      <c r="H156" s="140">
        <v>1914.94</v>
      </c>
      <c r="I156" s="140">
        <f t="shared" si="14"/>
        <v>1285.06</v>
      </c>
      <c r="J156" s="140">
        <v>86.32</v>
      </c>
      <c r="K156" s="141">
        <v>580</v>
      </c>
      <c r="L156" s="141">
        <f t="shared" si="17"/>
        <v>666.32</v>
      </c>
      <c r="M156" s="140">
        <f t="shared" si="18"/>
        <v>618.74</v>
      </c>
    </row>
    <row r="157" spans="1:13">
      <c r="A157" s="137">
        <v>195</v>
      </c>
      <c r="B157" s="138">
        <v>4524</v>
      </c>
      <c r="C157" s="139" t="s">
        <v>1034</v>
      </c>
      <c r="D157" s="139" t="s">
        <v>912</v>
      </c>
      <c r="E157" s="139" t="s">
        <v>854</v>
      </c>
      <c r="F157" s="139" t="s">
        <v>913</v>
      </c>
      <c r="G157" s="140">
        <v>3200</v>
      </c>
      <c r="H157" s="140">
        <v>1934.57</v>
      </c>
      <c r="I157" s="140">
        <f t="shared" si="14"/>
        <v>1265.43</v>
      </c>
      <c r="J157" s="140">
        <v>81.040000000000006</v>
      </c>
      <c r="K157" s="141">
        <v>580</v>
      </c>
      <c r="L157" s="141">
        <f t="shared" si="17"/>
        <v>661.04</v>
      </c>
      <c r="M157" s="140">
        <f t="shared" si="18"/>
        <v>604.39</v>
      </c>
    </row>
    <row r="158" spans="1:13">
      <c r="A158" s="137">
        <v>196</v>
      </c>
      <c r="B158" s="138">
        <v>4534</v>
      </c>
      <c r="C158" s="139" t="s">
        <v>786</v>
      </c>
      <c r="D158" s="139" t="s">
        <v>912</v>
      </c>
      <c r="E158" s="139" t="s">
        <v>854</v>
      </c>
      <c r="F158" s="139" t="s">
        <v>913</v>
      </c>
      <c r="G158" s="140">
        <v>3200</v>
      </c>
      <c r="H158" s="140">
        <v>1928.11</v>
      </c>
      <c r="I158" s="140">
        <f t="shared" si="14"/>
        <v>1271.8900000000001</v>
      </c>
      <c r="J158" s="140">
        <v>82.76</v>
      </c>
      <c r="K158" s="141">
        <v>300</v>
      </c>
      <c r="L158" s="141">
        <f t="shared" si="17"/>
        <v>382.76</v>
      </c>
      <c r="M158" s="140">
        <f t="shared" si="18"/>
        <v>889.13</v>
      </c>
    </row>
    <row r="159" spans="1:13">
      <c r="A159" s="137">
        <v>197</v>
      </c>
      <c r="B159" s="138">
        <v>4833</v>
      </c>
      <c r="C159" s="139" t="s">
        <v>484</v>
      </c>
      <c r="D159" s="139" t="s">
        <v>912</v>
      </c>
      <c r="E159" s="139" t="s">
        <v>854</v>
      </c>
      <c r="F159" s="139" t="s">
        <v>913</v>
      </c>
      <c r="G159" s="140">
        <v>3200</v>
      </c>
      <c r="H159" s="140">
        <v>1914.94</v>
      </c>
      <c r="I159" s="140">
        <f t="shared" si="14"/>
        <v>1285.06</v>
      </c>
      <c r="J159" s="140">
        <v>86.32</v>
      </c>
      <c r="K159" s="141">
        <v>300</v>
      </c>
      <c r="L159" s="141">
        <f t="shared" si="17"/>
        <v>386.32</v>
      </c>
      <c r="M159" s="140">
        <f t="shared" si="18"/>
        <v>898.74</v>
      </c>
    </row>
    <row r="160" spans="1:13">
      <c r="A160" s="137">
        <v>200</v>
      </c>
      <c r="B160" s="138">
        <v>5021</v>
      </c>
      <c r="C160" s="139" t="s">
        <v>1035</v>
      </c>
      <c r="D160" s="139" t="s">
        <v>912</v>
      </c>
      <c r="E160" s="139" t="s">
        <v>854</v>
      </c>
      <c r="F160" s="139" t="s">
        <v>913</v>
      </c>
      <c r="G160" s="140">
        <v>3200</v>
      </c>
      <c r="H160" s="140">
        <v>1965.03</v>
      </c>
      <c r="I160" s="140">
        <f t="shared" si="14"/>
        <v>1234.97</v>
      </c>
      <c r="J160" s="140">
        <v>72.84</v>
      </c>
      <c r="K160" s="141">
        <v>580</v>
      </c>
      <c r="L160" s="141">
        <f t="shared" si="17"/>
        <v>652.84</v>
      </c>
      <c r="M160" s="140">
        <f t="shared" si="18"/>
        <v>582.13</v>
      </c>
    </row>
    <row r="161" spans="1:13">
      <c r="A161" s="137">
        <v>201</v>
      </c>
      <c r="B161" s="138">
        <v>5046</v>
      </c>
      <c r="C161" s="139" t="s">
        <v>395</v>
      </c>
      <c r="D161" s="139" t="s">
        <v>912</v>
      </c>
      <c r="E161" s="139" t="s">
        <v>854</v>
      </c>
      <c r="F161" s="139" t="s">
        <v>913</v>
      </c>
      <c r="G161" s="140">
        <v>3200</v>
      </c>
      <c r="H161" s="140">
        <v>1951.27</v>
      </c>
      <c r="I161" s="140">
        <f t="shared" si="14"/>
        <v>1248.73</v>
      </c>
      <c r="J161" s="140">
        <v>76.540000000000006</v>
      </c>
      <c r="K161" s="141">
        <v>300</v>
      </c>
      <c r="L161" s="141">
        <f t="shared" si="17"/>
        <v>376.54</v>
      </c>
      <c r="M161" s="140">
        <f t="shared" si="18"/>
        <v>872.19</v>
      </c>
    </row>
    <row r="162" spans="1:13">
      <c r="A162" s="137">
        <v>204</v>
      </c>
      <c r="B162" s="138">
        <v>5185</v>
      </c>
      <c r="C162" s="139" t="s">
        <v>366</v>
      </c>
      <c r="D162" s="139" t="s">
        <v>912</v>
      </c>
      <c r="E162" s="139" t="s">
        <v>854</v>
      </c>
      <c r="F162" s="139" t="s">
        <v>913</v>
      </c>
      <c r="G162" s="140">
        <v>3200</v>
      </c>
      <c r="H162" s="140">
        <v>1914.94</v>
      </c>
      <c r="I162" s="140">
        <f t="shared" si="14"/>
        <v>1285.06</v>
      </c>
      <c r="J162" s="140">
        <v>86.32</v>
      </c>
      <c r="K162" s="141">
        <v>580</v>
      </c>
      <c r="L162" s="141">
        <f t="shared" si="17"/>
        <v>666.32</v>
      </c>
      <c r="M162" s="140">
        <f t="shared" si="18"/>
        <v>618.74</v>
      </c>
    </row>
    <row r="163" spans="1:13">
      <c r="A163" s="137">
        <v>205</v>
      </c>
      <c r="B163" s="138">
        <v>4239</v>
      </c>
      <c r="C163" s="139" t="s">
        <v>1036</v>
      </c>
      <c r="D163" s="139" t="s">
        <v>912</v>
      </c>
      <c r="E163" s="139" t="s">
        <v>854</v>
      </c>
      <c r="F163" s="139" t="s">
        <v>913</v>
      </c>
      <c r="G163" s="140">
        <v>3200</v>
      </c>
      <c r="H163" s="140">
        <v>1951.22</v>
      </c>
      <c r="I163" s="140">
        <f t="shared" si="14"/>
        <v>1248.78</v>
      </c>
      <c r="J163" s="140">
        <v>123.12</v>
      </c>
      <c r="K163" s="141">
        <v>300</v>
      </c>
      <c r="L163" s="141">
        <f t="shared" si="17"/>
        <v>423.12</v>
      </c>
      <c r="M163" s="140">
        <f t="shared" si="18"/>
        <v>825.66</v>
      </c>
    </row>
    <row r="164" spans="1:13">
      <c r="A164" s="137">
        <v>206</v>
      </c>
      <c r="B164" s="138">
        <v>4331</v>
      </c>
      <c r="C164" s="139" t="s">
        <v>459</v>
      </c>
      <c r="D164" s="139" t="s">
        <v>912</v>
      </c>
      <c r="E164" s="139" t="s">
        <v>854</v>
      </c>
      <c r="F164" s="139" t="s">
        <v>913</v>
      </c>
      <c r="G164" s="140">
        <v>3200</v>
      </c>
      <c r="H164" s="140">
        <v>1934.57</v>
      </c>
      <c r="I164" s="140">
        <f t="shared" si="14"/>
        <v>1265.43</v>
      </c>
      <c r="J164" s="140">
        <v>124.98</v>
      </c>
      <c r="K164" s="141">
        <v>300</v>
      </c>
      <c r="L164" s="141">
        <f t="shared" si="17"/>
        <v>424.98</v>
      </c>
      <c r="M164" s="140">
        <f t="shared" si="18"/>
        <v>840.45</v>
      </c>
    </row>
    <row r="165" spans="1:13">
      <c r="A165" s="137">
        <v>202</v>
      </c>
      <c r="B165" s="138" t="s">
        <v>1118</v>
      </c>
      <c r="C165" s="215" t="s">
        <v>607</v>
      </c>
      <c r="D165" s="139" t="s">
        <v>912</v>
      </c>
      <c r="E165" s="139" t="s">
        <v>854</v>
      </c>
      <c r="F165" s="139" t="s">
        <v>913</v>
      </c>
      <c r="G165" s="143">
        <v>3008</v>
      </c>
      <c r="H165" s="143">
        <v>1613.42</v>
      </c>
      <c r="I165" s="143">
        <f>+G165-H165</f>
        <v>1394.58</v>
      </c>
      <c r="J165" s="143">
        <f>ROUND(+I165*0.2,2)</f>
        <v>278.92</v>
      </c>
      <c r="K165" s="144">
        <v>560</v>
      </c>
      <c r="L165" s="144">
        <f>+J165+K165</f>
        <v>838.92</v>
      </c>
      <c r="M165" s="143">
        <f>I165-L165</f>
        <v>555.66</v>
      </c>
    </row>
    <row r="166" spans="1:13">
      <c r="A166" s="137">
        <v>207</v>
      </c>
      <c r="B166" s="152" t="s">
        <v>851</v>
      </c>
      <c r="C166" s="215" t="s">
        <v>1037</v>
      </c>
      <c r="D166" s="142" t="s">
        <v>912</v>
      </c>
      <c r="E166" s="142" t="s">
        <v>1038</v>
      </c>
      <c r="F166" s="142" t="s">
        <v>1039</v>
      </c>
      <c r="G166" s="143">
        <v>3008</v>
      </c>
      <c r="H166" s="143">
        <v>1199.8499999999999</v>
      </c>
      <c r="I166" s="143">
        <f t="shared" si="14"/>
        <v>1808.15</v>
      </c>
      <c r="J166" s="143">
        <f t="shared" ref="J166:J219" si="19">ROUND(+I166*0.2,2)</f>
        <v>361.63</v>
      </c>
      <c r="K166" s="144">
        <v>560</v>
      </c>
      <c r="L166" s="144">
        <f t="shared" si="17"/>
        <v>921.63</v>
      </c>
      <c r="M166" s="143">
        <f t="shared" si="18"/>
        <v>886.52</v>
      </c>
    </row>
    <row r="167" spans="1:13">
      <c r="A167" s="137">
        <v>208</v>
      </c>
      <c r="B167" s="138" t="s">
        <v>1040</v>
      </c>
      <c r="C167" s="215" t="s">
        <v>252</v>
      </c>
      <c r="D167" s="142" t="s">
        <v>912</v>
      </c>
      <c r="E167" s="142" t="s">
        <v>1038</v>
      </c>
      <c r="F167" s="142" t="s">
        <v>1039</v>
      </c>
      <c r="G167" s="143">
        <v>3008</v>
      </c>
      <c r="H167" s="143">
        <v>1195.96</v>
      </c>
      <c r="I167" s="143">
        <f t="shared" si="14"/>
        <v>1812.04</v>
      </c>
      <c r="J167" s="143">
        <f t="shared" si="19"/>
        <v>362.41</v>
      </c>
      <c r="K167" s="144">
        <v>560</v>
      </c>
      <c r="L167" s="144">
        <f t="shared" si="17"/>
        <v>922.41</v>
      </c>
      <c r="M167" s="143">
        <f t="shared" si="18"/>
        <v>889.63</v>
      </c>
    </row>
    <row r="168" spans="1:13">
      <c r="A168" s="137">
        <v>210</v>
      </c>
      <c r="B168" s="138" t="s">
        <v>1041</v>
      </c>
      <c r="C168" s="215" t="s">
        <v>134</v>
      </c>
      <c r="D168" s="142" t="s">
        <v>912</v>
      </c>
      <c r="E168" s="142" t="s">
        <v>1038</v>
      </c>
      <c r="F168" s="142" t="s">
        <v>1039</v>
      </c>
      <c r="G168" s="143">
        <v>3008</v>
      </c>
      <c r="H168" s="143">
        <v>1604.88</v>
      </c>
      <c r="I168" s="143">
        <f t="shared" si="14"/>
        <v>1403.12</v>
      </c>
      <c r="J168" s="143">
        <f t="shared" si="19"/>
        <v>280.62</v>
      </c>
      <c r="K168" s="144">
        <v>560</v>
      </c>
      <c r="L168" s="144">
        <f t="shared" si="17"/>
        <v>840.62</v>
      </c>
      <c r="M168" s="143">
        <f t="shared" si="18"/>
        <v>562.5</v>
      </c>
    </row>
    <row r="169" spans="1:13">
      <c r="A169" s="137">
        <v>211</v>
      </c>
      <c r="B169" s="138" t="s">
        <v>1042</v>
      </c>
      <c r="C169" s="215" t="s">
        <v>1043</v>
      </c>
      <c r="D169" s="142" t="s">
        <v>912</v>
      </c>
      <c r="E169" s="142" t="s">
        <v>1038</v>
      </c>
      <c r="F169" s="142" t="s">
        <v>1039</v>
      </c>
      <c r="G169" s="143">
        <v>3008</v>
      </c>
      <c r="H169" s="143">
        <v>1617.79</v>
      </c>
      <c r="I169" s="143">
        <f t="shared" si="14"/>
        <v>1390.21</v>
      </c>
      <c r="J169" s="143">
        <f t="shared" si="19"/>
        <v>278.04000000000002</v>
      </c>
      <c r="K169" s="144">
        <v>560</v>
      </c>
      <c r="L169" s="144">
        <f t="shared" si="17"/>
        <v>838.04</v>
      </c>
      <c r="M169" s="143">
        <f t="shared" si="18"/>
        <v>552.16999999999996</v>
      </c>
    </row>
    <row r="170" spans="1:13">
      <c r="A170" s="137">
        <v>213</v>
      </c>
      <c r="B170" s="138" t="s">
        <v>1044</v>
      </c>
      <c r="C170" s="215" t="s">
        <v>114</v>
      </c>
      <c r="D170" s="142" t="s">
        <v>912</v>
      </c>
      <c r="E170" s="142" t="s">
        <v>1038</v>
      </c>
      <c r="F170" s="142" t="s">
        <v>1039</v>
      </c>
      <c r="G170" s="143">
        <v>3008</v>
      </c>
      <c r="H170" s="143">
        <v>1604.18</v>
      </c>
      <c r="I170" s="143">
        <f t="shared" si="14"/>
        <v>1403.82</v>
      </c>
      <c r="J170" s="143">
        <f t="shared" si="19"/>
        <v>280.76</v>
      </c>
      <c r="K170" s="144">
        <v>560</v>
      </c>
      <c r="L170" s="144">
        <f t="shared" si="17"/>
        <v>840.76</v>
      </c>
      <c r="M170" s="143">
        <f t="shared" si="18"/>
        <v>563.05999999999995</v>
      </c>
    </row>
    <row r="171" spans="1:13">
      <c r="A171" s="137">
        <v>215</v>
      </c>
      <c r="B171" s="138" t="s">
        <v>1045</v>
      </c>
      <c r="C171" s="215" t="s">
        <v>666</v>
      </c>
      <c r="D171" s="142" t="s">
        <v>912</v>
      </c>
      <c r="E171" s="142" t="s">
        <v>1038</v>
      </c>
      <c r="F171" s="142" t="s">
        <v>1039</v>
      </c>
      <c r="G171" s="143">
        <v>3008</v>
      </c>
      <c r="H171" s="143">
        <v>1572.54</v>
      </c>
      <c r="I171" s="143">
        <f t="shared" si="14"/>
        <v>1435.46</v>
      </c>
      <c r="J171" s="143">
        <f t="shared" si="19"/>
        <v>287.08999999999997</v>
      </c>
      <c r="K171" s="144">
        <v>560</v>
      </c>
      <c r="L171" s="144">
        <f t="shared" si="17"/>
        <v>847.09</v>
      </c>
      <c r="M171" s="143">
        <f t="shared" si="18"/>
        <v>588.37</v>
      </c>
    </row>
    <row r="172" spans="1:13">
      <c r="A172" s="137">
        <v>217</v>
      </c>
      <c r="B172" s="138" t="s">
        <v>1046</v>
      </c>
      <c r="C172" s="215" t="s">
        <v>1047</v>
      </c>
      <c r="D172" s="142" t="s">
        <v>912</v>
      </c>
      <c r="E172" s="142" t="s">
        <v>1038</v>
      </c>
      <c r="F172" s="142" t="s">
        <v>1039</v>
      </c>
      <c r="G172" s="143">
        <v>3008</v>
      </c>
      <c r="H172" s="143">
        <v>1604.87</v>
      </c>
      <c r="I172" s="143">
        <f t="shared" si="14"/>
        <v>1403.13</v>
      </c>
      <c r="J172" s="143">
        <f t="shared" si="19"/>
        <v>280.63</v>
      </c>
      <c r="K172" s="144">
        <v>560</v>
      </c>
      <c r="L172" s="144">
        <f t="shared" si="17"/>
        <v>840.63</v>
      </c>
      <c r="M172" s="143">
        <f t="shared" si="18"/>
        <v>562.5</v>
      </c>
    </row>
    <row r="173" spans="1:13">
      <c r="A173" s="137">
        <v>218</v>
      </c>
      <c r="B173" s="138" t="s">
        <v>1048</v>
      </c>
      <c r="C173" s="215" t="s">
        <v>1049</v>
      </c>
      <c r="D173" s="142" t="s">
        <v>912</v>
      </c>
      <c r="E173" s="142" t="s">
        <v>1038</v>
      </c>
      <c r="F173" s="142" t="s">
        <v>1039</v>
      </c>
      <c r="G173" s="143">
        <v>3008</v>
      </c>
      <c r="H173" s="143">
        <v>1604.87</v>
      </c>
      <c r="I173" s="143">
        <f t="shared" si="14"/>
        <v>1403.13</v>
      </c>
      <c r="J173" s="143">
        <f t="shared" si="19"/>
        <v>280.63</v>
      </c>
      <c r="K173" s="144">
        <v>560</v>
      </c>
      <c r="L173" s="144">
        <f t="shared" si="17"/>
        <v>840.63</v>
      </c>
      <c r="M173" s="143">
        <f t="shared" si="18"/>
        <v>562.5</v>
      </c>
    </row>
    <row r="174" spans="1:13">
      <c r="A174" s="137">
        <v>219</v>
      </c>
      <c r="B174" s="138" t="s">
        <v>1050</v>
      </c>
      <c r="C174" s="215" t="s">
        <v>1051</v>
      </c>
      <c r="D174" s="142" t="s">
        <v>912</v>
      </c>
      <c r="E174" s="142" t="s">
        <v>1038</v>
      </c>
      <c r="F174" s="142" t="s">
        <v>1039</v>
      </c>
      <c r="G174" s="143">
        <v>3008</v>
      </c>
      <c r="H174" s="143">
        <v>1588.27</v>
      </c>
      <c r="I174" s="143">
        <f t="shared" si="14"/>
        <v>1419.73</v>
      </c>
      <c r="J174" s="143">
        <f t="shared" si="19"/>
        <v>283.95</v>
      </c>
      <c r="K174" s="144">
        <v>560</v>
      </c>
      <c r="L174" s="144">
        <f t="shared" si="17"/>
        <v>843.95</v>
      </c>
      <c r="M174" s="143">
        <f t="shared" si="18"/>
        <v>575.78</v>
      </c>
    </row>
    <row r="175" spans="1:13">
      <c r="A175" s="137">
        <v>221</v>
      </c>
      <c r="B175" s="138" t="s">
        <v>1052</v>
      </c>
      <c r="C175" s="215" t="s">
        <v>1053</v>
      </c>
      <c r="D175" s="142" t="s">
        <v>912</v>
      </c>
      <c r="E175" s="142" t="s">
        <v>1038</v>
      </c>
      <c r="F175" s="142" t="s">
        <v>1039</v>
      </c>
      <c r="G175" s="143">
        <v>3008</v>
      </c>
      <c r="H175" s="143">
        <v>1651.3</v>
      </c>
      <c r="I175" s="143">
        <f t="shared" si="14"/>
        <v>1356.7</v>
      </c>
      <c r="J175" s="143">
        <f t="shared" si="19"/>
        <v>271.33999999999997</v>
      </c>
      <c r="K175" s="144">
        <v>560</v>
      </c>
      <c r="L175" s="144">
        <f t="shared" si="17"/>
        <v>831.34</v>
      </c>
      <c r="M175" s="143">
        <f t="shared" si="18"/>
        <v>525.36</v>
      </c>
    </row>
    <row r="176" spans="1:13">
      <c r="A176" s="137">
        <v>222</v>
      </c>
      <c r="B176" s="138" t="s">
        <v>1054</v>
      </c>
      <c r="C176" s="215" t="s">
        <v>1055</v>
      </c>
      <c r="D176" s="142" t="s">
        <v>912</v>
      </c>
      <c r="E176" s="142" t="s">
        <v>1038</v>
      </c>
      <c r="F176" s="142" t="s">
        <v>1039</v>
      </c>
      <c r="G176" s="143">
        <v>3008</v>
      </c>
      <c r="H176" s="143">
        <v>1599.55</v>
      </c>
      <c r="I176" s="143">
        <f t="shared" si="14"/>
        <v>1408.45</v>
      </c>
      <c r="J176" s="143">
        <f t="shared" si="19"/>
        <v>281.69</v>
      </c>
      <c r="K176" s="144">
        <v>560</v>
      </c>
      <c r="L176" s="144">
        <f t="shared" si="17"/>
        <v>841.69</v>
      </c>
      <c r="M176" s="143">
        <f t="shared" si="18"/>
        <v>566.76</v>
      </c>
    </row>
    <row r="177" spans="1:13">
      <c r="A177" s="137">
        <v>224</v>
      </c>
      <c r="B177" s="138" t="s">
        <v>1056</v>
      </c>
      <c r="C177" s="215" t="s">
        <v>410</v>
      </c>
      <c r="D177" s="142" t="s">
        <v>912</v>
      </c>
      <c r="E177" s="142" t="s">
        <v>1038</v>
      </c>
      <c r="F177" s="142" t="s">
        <v>1039</v>
      </c>
      <c r="G177" s="143">
        <v>3008</v>
      </c>
      <c r="H177" s="153">
        <v>1639.6</v>
      </c>
      <c r="I177" s="143">
        <f t="shared" si="14"/>
        <v>1368.4</v>
      </c>
      <c r="J177" s="143">
        <f t="shared" si="19"/>
        <v>273.68</v>
      </c>
      <c r="K177" s="144">
        <v>560</v>
      </c>
      <c r="L177" s="144">
        <f t="shared" si="17"/>
        <v>833.68</v>
      </c>
      <c r="M177" s="143">
        <f t="shared" si="18"/>
        <v>534.72</v>
      </c>
    </row>
    <row r="178" spans="1:13">
      <c r="A178" s="137">
        <v>231</v>
      </c>
      <c r="B178" s="138" t="s">
        <v>1057</v>
      </c>
      <c r="C178" s="215" t="s">
        <v>1058</v>
      </c>
      <c r="D178" s="142" t="s">
        <v>912</v>
      </c>
      <c r="E178" s="142" t="s">
        <v>1038</v>
      </c>
      <c r="F178" s="142" t="s">
        <v>1039</v>
      </c>
      <c r="G178" s="143">
        <v>3008</v>
      </c>
      <c r="H178" s="143">
        <v>1702.32</v>
      </c>
      <c r="I178" s="143">
        <f t="shared" si="14"/>
        <v>1305.68</v>
      </c>
      <c r="J178" s="143">
        <f t="shared" si="19"/>
        <v>261.14</v>
      </c>
      <c r="K178" s="144">
        <v>560</v>
      </c>
      <c r="L178" s="144">
        <f t="shared" si="17"/>
        <v>821.14</v>
      </c>
      <c r="M178" s="143">
        <f t="shared" si="18"/>
        <v>484.54</v>
      </c>
    </row>
    <row r="179" spans="1:13">
      <c r="A179" s="137">
        <v>234</v>
      </c>
      <c r="B179" s="138" t="s">
        <v>1059</v>
      </c>
      <c r="C179" s="215" t="s">
        <v>411</v>
      </c>
      <c r="D179" s="142" t="s">
        <v>912</v>
      </c>
      <c r="E179" s="142" t="s">
        <v>1038</v>
      </c>
      <c r="F179" s="142" t="s">
        <v>1039</v>
      </c>
      <c r="G179" s="143">
        <v>3008</v>
      </c>
      <c r="H179" s="143">
        <v>1622.21</v>
      </c>
      <c r="I179" s="143">
        <f t="shared" si="14"/>
        <v>1385.79</v>
      </c>
      <c r="J179" s="143">
        <f t="shared" si="19"/>
        <v>277.16000000000003</v>
      </c>
      <c r="K179" s="144">
        <v>560</v>
      </c>
      <c r="L179" s="144">
        <f t="shared" si="17"/>
        <v>837.16</v>
      </c>
      <c r="M179" s="143">
        <f t="shared" si="18"/>
        <v>548.63</v>
      </c>
    </row>
    <row r="180" spans="1:13">
      <c r="A180" s="137">
        <v>235</v>
      </c>
      <c r="B180" s="138" t="s">
        <v>1060</v>
      </c>
      <c r="C180" s="215" t="s">
        <v>1061</v>
      </c>
      <c r="D180" s="142" t="s">
        <v>912</v>
      </c>
      <c r="E180" s="142" t="s">
        <v>1038</v>
      </c>
      <c r="F180" s="142" t="s">
        <v>1039</v>
      </c>
      <c r="G180" s="143">
        <v>3008</v>
      </c>
      <c r="H180" s="143">
        <v>1595.31</v>
      </c>
      <c r="I180" s="143">
        <f t="shared" si="14"/>
        <v>1412.69</v>
      </c>
      <c r="J180" s="143">
        <f t="shared" si="19"/>
        <v>282.54000000000002</v>
      </c>
      <c r="K180" s="144">
        <v>560</v>
      </c>
      <c r="L180" s="144">
        <f t="shared" si="17"/>
        <v>842.54</v>
      </c>
      <c r="M180" s="143">
        <f t="shared" si="18"/>
        <v>570.15</v>
      </c>
    </row>
    <row r="181" spans="1:13">
      <c r="A181" s="137">
        <v>237</v>
      </c>
      <c r="B181" s="138" t="s">
        <v>1062</v>
      </c>
      <c r="C181" s="215" t="s">
        <v>1063</v>
      </c>
      <c r="D181" s="142" t="s">
        <v>912</v>
      </c>
      <c r="E181" s="142" t="s">
        <v>1038</v>
      </c>
      <c r="F181" s="142" t="s">
        <v>1039</v>
      </c>
      <c r="G181" s="143">
        <v>3008</v>
      </c>
      <c r="H181" s="143">
        <v>1653.09</v>
      </c>
      <c r="I181" s="143">
        <f t="shared" ref="I181:I243" si="20">+G181-H181</f>
        <v>1354.91</v>
      </c>
      <c r="J181" s="143">
        <f t="shared" si="19"/>
        <v>270.98</v>
      </c>
      <c r="K181" s="144">
        <v>560</v>
      </c>
      <c r="L181" s="144">
        <f t="shared" si="17"/>
        <v>830.98</v>
      </c>
      <c r="M181" s="143">
        <f t="shared" si="18"/>
        <v>523.92999999999995</v>
      </c>
    </row>
    <row r="182" spans="1:13">
      <c r="A182" s="137">
        <v>265</v>
      </c>
      <c r="B182" s="138" t="s">
        <v>1064</v>
      </c>
      <c r="C182" s="215" t="s">
        <v>9</v>
      </c>
      <c r="D182" s="142" t="s">
        <v>912</v>
      </c>
      <c r="E182" s="142" t="s">
        <v>1038</v>
      </c>
      <c r="F182" s="142" t="s">
        <v>1039</v>
      </c>
      <c r="G182" s="143">
        <v>3008</v>
      </c>
      <c r="H182" s="143">
        <v>1622.63</v>
      </c>
      <c r="I182" s="143">
        <f t="shared" si="20"/>
        <v>1385.37</v>
      </c>
      <c r="J182" s="143">
        <f t="shared" si="19"/>
        <v>277.07</v>
      </c>
      <c r="K182" s="144">
        <v>560</v>
      </c>
      <c r="L182" s="144">
        <f t="shared" si="17"/>
        <v>837.07</v>
      </c>
      <c r="M182" s="143">
        <f t="shared" si="18"/>
        <v>548.29999999999995</v>
      </c>
    </row>
    <row r="183" spans="1:13">
      <c r="A183" s="137">
        <v>268</v>
      </c>
      <c r="B183" s="138" t="s">
        <v>1065</v>
      </c>
      <c r="C183" s="215" t="s">
        <v>1066</v>
      </c>
      <c r="D183" s="142" t="s">
        <v>912</v>
      </c>
      <c r="E183" s="142" t="s">
        <v>1038</v>
      </c>
      <c r="F183" s="142" t="s">
        <v>1039</v>
      </c>
      <c r="G183" s="143">
        <v>3008</v>
      </c>
      <c r="H183" s="143">
        <v>1680.92</v>
      </c>
      <c r="I183" s="143">
        <f t="shared" si="20"/>
        <v>1327.08</v>
      </c>
      <c r="J183" s="143">
        <f t="shared" si="19"/>
        <v>265.42</v>
      </c>
      <c r="K183" s="144">
        <v>560</v>
      </c>
      <c r="L183" s="144">
        <f t="shared" si="17"/>
        <v>825.42</v>
      </c>
      <c r="M183" s="143">
        <f t="shared" si="18"/>
        <v>501.66</v>
      </c>
    </row>
    <row r="184" spans="1:13">
      <c r="A184" s="137">
        <v>269</v>
      </c>
      <c r="B184" s="138" t="s">
        <v>1067</v>
      </c>
      <c r="C184" s="215" t="s">
        <v>1068</v>
      </c>
      <c r="D184" s="142" t="s">
        <v>912</v>
      </c>
      <c r="E184" s="142" t="s">
        <v>1038</v>
      </c>
      <c r="F184" s="142" t="s">
        <v>1039</v>
      </c>
      <c r="G184" s="143">
        <v>3008</v>
      </c>
      <c r="H184" s="143">
        <v>1625.86</v>
      </c>
      <c r="I184" s="143">
        <f t="shared" si="20"/>
        <v>1382.14</v>
      </c>
      <c r="J184" s="143">
        <f t="shared" si="19"/>
        <v>276.43</v>
      </c>
      <c r="K184" s="144">
        <v>560</v>
      </c>
      <c r="L184" s="144">
        <f t="shared" si="17"/>
        <v>836.43</v>
      </c>
      <c r="M184" s="143">
        <f t="shared" si="18"/>
        <v>545.71</v>
      </c>
    </row>
    <row r="185" spans="1:13">
      <c r="A185" s="137">
        <v>270</v>
      </c>
      <c r="B185" s="138" t="s">
        <v>1069</v>
      </c>
      <c r="C185" s="215" t="s">
        <v>1070</v>
      </c>
      <c r="D185" s="142" t="s">
        <v>912</v>
      </c>
      <c r="E185" s="142" t="s">
        <v>1038</v>
      </c>
      <c r="F185" s="142" t="s">
        <v>1039</v>
      </c>
      <c r="G185" s="143">
        <v>3008</v>
      </c>
      <c r="H185" s="143">
        <v>1653.09</v>
      </c>
      <c r="I185" s="143">
        <f t="shared" si="20"/>
        <v>1354.91</v>
      </c>
      <c r="J185" s="143">
        <f t="shared" si="19"/>
        <v>270.98</v>
      </c>
      <c r="K185" s="144">
        <v>560</v>
      </c>
      <c r="L185" s="144">
        <f t="shared" si="17"/>
        <v>830.98</v>
      </c>
      <c r="M185" s="143">
        <f t="shared" si="18"/>
        <v>523.92999999999995</v>
      </c>
    </row>
    <row r="186" spans="1:13">
      <c r="A186" s="137">
        <v>275</v>
      </c>
      <c r="B186" s="138" t="s">
        <v>1071</v>
      </c>
      <c r="C186" s="215" t="s">
        <v>1072</v>
      </c>
      <c r="D186" s="142" t="s">
        <v>912</v>
      </c>
      <c r="E186" s="142" t="s">
        <v>1038</v>
      </c>
      <c r="F186" s="142" t="s">
        <v>1039</v>
      </c>
      <c r="G186" s="143">
        <v>3008</v>
      </c>
      <c r="H186" s="143">
        <v>1572.54</v>
      </c>
      <c r="I186" s="143">
        <f t="shared" si="20"/>
        <v>1435.46</v>
      </c>
      <c r="J186" s="143">
        <f t="shared" si="19"/>
        <v>287.08999999999997</v>
      </c>
      <c r="K186" s="144">
        <v>560</v>
      </c>
      <c r="L186" s="144">
        <f t="shared" si="17"/>
        <v>847.09</v>
      </c>
      <c r="M186" s="143">
        <f t="shared" si="18"/>
        <v>588.37</v>
      </c>
    </row>
    <row r="187" spans="1:13">
      <c r="A187" s="137">
        <v>277</v>
      </c>
      <c r="B187" s="138" t="s">
        <v>1073</v>
      </c>
      <c r="C187" s="215" t="s">
        <v>492</v>
      </c>
      <c r="D187" s="142" t="s">
        <v>912</v>
      </c>
      <c r="E187" s="142" t="s">
        <v>1038</v>
      </c>
      <c r="F187" s="142" t="s">
        <v>1039</v>
      </c>
      <c r="G187" s="143">
        <v>3008</v>
      </c>
      <c r="H187" s="143">
        <v>1622.63</v>
      </c>
      <c r="I187" s="143">
        <f t="shared" si="20"/>
        <v>1385.37</v>
      </c>
      <c r="J187" s="143">
        <f t="shared" si="19"/>
        <v>277.07</v>
      </c>
      <c r="K187" s="144">
        <v>560</v>
      </c>
      <c r="L187" s="144">
        <f t="shared" si="17"/>
        <v>837.07</v>
      </c>
      <c r="M187" s="143">
        <f t="shared" si="18"/>
        <v>548.29999999999995</v>
      </c>
    </row>
    <row r="188" spans="1:13">
      <c r="A188" s="137">
        <v>278</v>
      </c>
      <c r="B188" s="138" t="s">
        <v>1074</v>
      </c>
      <c r="C188" s="215" t="s">
        <v>110</v>
      </c>
      <c r="D188" s="142" t="s">
        <v>912</v>
      </c>
      <c r="E188" s="142" t="s">
        <v>1038</v>
      </c>
      <c r="F188" s="142" t="s">
        <v>1039</v>
      </c>
      <c r="G188" s="143">
        <v>3008</v>
      </c>
      <c r="H188" s="143">
        <v>1653.09</v>
      </c>
      <c r="I188" s="143">
        <f t="shared" si="20"/>
        <v>1354.91</v>
      </c>
      <c r="J188" s="143">
        <f t="shared" si="19"/>
        <v>270.98</v>
      </c>
      <c r="K188" s="144">
        <v>560</v>
      </c>
      <c r="L188" s="144">
        <f t="shared" si="17"/>
        <v>830.98</v>
      </c>
      <c r="M188" s="143">
        <f t="shared" si="18"/>
        <v>523.92999999999995</v>
      </c>
    </row>
    <row r="189" spans="1:13">
      <c r="A189" s="137">
        <v>279</v>
      </c>
      <c r="B189" s="138" t="s">
        <v>1075</v>
      </c>
      <c r="C189" s="215" t="s">
        <v>473</v>
      </c>
      <c r="D189" s="142" t="s">
        <v>912</v>
      </c>
      <c r="E189" s="142" t="s">
        <v>1038</v>
      </c>
      <c r="F189" s="142" t="s">
        <v>1039</v>
      </c>
      <c r="G189" s="143">
        <v>3008</v>
      </c>
      <c r="H189" s="143">
        <v>1608.54</v>
      </c>
      <c r="I189" s="143">
        <f t="shared" si="20"/>
        <v>1399.46</v>
      </c>
      <c r="J189" s="143">
        <f t="shared" si="19"/>
        <v>279.89</v>
      </c>
      <c r="K189" s="144">
        <v>560</v>
      </c>
      <c r="L189" s="144">
        <f t="shared" si="17"/>
        <v>839.89</v>
      </c>
      <c r="M189" s="143">
        <f t="shared" si="18"/>
        <v>559.57000000000005</v>
      </c>
    </row>
    <row r="190" spans="1:13">
      <c r="A190" s="137">
        <v>283</v>
      </c>
      <c r="B190" s="138" t="s">
        <v>1076</v>
      </c>
      <c r="C190" s="215" t="s">
        <v>424</v>
      </c>
      <c r="D190" s="142" t="s">
        <v>912</v>
      </c>
      <c r="E190" s="142" t="s">
        <v>1038</v>
      </c>
      <c r="F190" s="142" t="s">
        <v>1039</v>
      </c>
      <c r="G190" s="143">
        <v>3008</v>
      </c>
      <c r="H190" s="143">
        <v>1622.5</v>
      </c>
      <c r="I190" s="143">
        <f t="shared" si="20"/>
        <v>1385.5</v>
      </c>
      <c r="J190" s="143">
        <f t="shared" si="19"/>
        <v>277.10000000000002</v>
      </c>
      <c r="K190" s="144">
        <v>560</v>
      </c>
      <c r="L190" s="144">
        <f t="shared" si="17"/>
        <v>837.1</v>
      </c>
      <c r="M190" s="143">
        <f t="shared" si="18"/>
        <v>548.4</v>
      </c>
    </row>
    <row r="191" spans="1:13">
      <c r="A191" s="137">
        <v>284</v>
      </c>
      <c r="B191" s="138" t="s">
        <v>1077</v>
      </c>
      <c r="C191" s="215" t="s">
        <v>1078</v>
      </c>
      <c r="D191" s="142" t="s">
        <v>912</v>
      </c>
      <c r="E191" s="142" t="s">
        <v>1038</v>
      </c>
      <c r="F191" s="142" t="s">
        <v>1039</v>
      </c>
      <c r="G191" s="143">
        <v>3008</v>
      </c>
      <c r="H191" s="143">
        <v>1572.54</v>
      </c>
      <c r="I191" s="143">
        <f t="shared" si="20"/>
        <v>1435.46</v>
      </c>
      <c r="J191" s="143">
        <f t="shared" si="19"/>
        <v>287.08999999999997</v>
      </c>
      <c r="K191" s="144">
        <v>560</v>
      </c>
      <c r="L191" s="144">
        <f t="shared" si="17"/>
        <v>847.09</v>
      </c>
      <c r="M191" s="143">
        <f t="shared" si="18"/>
        <v>588.37</v>
      </c>
    </row>
    <row r="192" spans="1:13">
      <c r="A192" s="137">
        <v>288</v>
      </c>
      <c r="B192" s="138" t="s">
        <v>1079</v>
      </c>
      <c r="C192" s="215" t="s">
        <v>1080</v>
      </c>
      <c r="D192" s="142" t="s">
        <v>912</v>
      </c>
      <c r="E192" s="142" t="s">
        <v>1038</v>
      </c>
      <c r="F192" s="142" t="s">
        <v>1039</v>
      </c>
      <c r="G192" s="143">
        <v>3008</v>
      </c>
      <c r="H192" s="143">
        <v>1622.63</v>
      </c>
      <c r="I192" s="143">
        <f t="shared" si="20"/>
        <v>1385.37</v>
      </c>
      <c r="J192" s="143">
        <f t="shared" si="19"/>
        <v>277.07</v>
      </c>
      <c r="K192" s="144">
        <v>560</v>
      </c>
      <c r="L192" s="144">
        <f t="shared" si="17"/>
        <v>837.07</v>
      </c>
      <c r="M192" s="143">
        <f t="shared" si="18"/>
        <v>548.29999999999995</v>
      </c>
    </row>
    <row r="193" spans="1:13">
      <c r="A193" s="137">
        <v>292</v>
      </c>
      <c r="B193" s="138" t="s">
        <v>1081</v>
      </c>
      <c r="C193" s="215" t="s">
        <v>1082</v>
      </c>
      <c r="D193" s="142" t="s">
        <v>912</v>
      </c>
      <c r="E193" s="142" t="s">
        <v>1038</v>
      </c>
      <c r="F193" s="142" t="s">
        <v>1039</v>
      </c>
      <c r="G193" s="143">
        <v>3008</v>
      </c>
      <c r="H193" s="143">
        <v>1606.17</v>
      </c>
      <c r="I193" s="143">
        <f t="shared" si="20"/>
        <v>1401.83</v>
      </c>
      <c r="J193" s="143">
        <f t="shared" si="19"/>
        <v>280.37</v>
      </c>
      <c r="K193" s="144">
        <v>560</v>
      </c>
      <c r="L193" s="144">
        <f t="shared" si="17"/>
        <v>840.37</v>
      </c>
      <c r="M193" s="143">
        <f t="shared" si="18"/>
        <v>561.46</v>
      </c>
    </row>
    <row r="194" spans="1:13">
      <c r="A194" s="137">
        <v>293</v>
      </c>
      <c r="B194" s="138" t="s">
        <v>1083</v>
      </c>
      <c r="C194" s="215" t="s">
        <v>89</v>
      </c>
      <c r="D194" s="142" t="s">
        <v>912</v>
      </c>
      <c r="E194" s="142" t="s">
        <v>1038</v>
      </c>
      <c r="F194" s="142" t="s">
        <v>1039</v>
      </c>
      <c r="G194" s="143">
        <v>3008</v>
      </c>
      <c r="H194" s="143">
        <v>1598.96</v>
      </c>
      <c r="I194" s="143">
        <f t="shared" si="20"/>
        <v>1409.04</v>
      </c>
      <c r="J194" s="143">
        <f t="shared" si="19"/>
        <v>281.81</v>
      </c>
      <c r="K194" s="144">
        <v>560</v>
      </c>
      <c r="L194" s="144">
        <f t="shared" si="17"/>
        <v>841.81</v>
      </c>
      <c r="M194" s="143">
        <f t="shared" si="18"/>
        <v>567.23</v>
      </c>
    </row>
    <row r="195" spans="1:13">
      <c r="A195" s="137">
        <v>294</v>
      </c>
      <c r="B195" s="138" t="s">
        <v>1084</v>
      </c>
      <c r="C195" s="215" t="s">
        <v>277</v>
      </c>
      <c r="D195" s="142" t="s">
        <v>912</v>
      </c>
      <c r="E195" s="142" t="s">
        <v>1038</v>
      </c>
      <c r="F195" s="142" t="s">
        <v>1039</v>
      </c>
      <c r="G195" s="143">
        <v>3008</v>
      </c>
      <c r="H195" s="143">
        <v>1598.96</v>
      </c>
      <c r="I195" s="143">
        <f t="shared" si="20"/>
        <v>1409.04</v>
      </c>
      <c r="J195" s="143">
        <f t="shared" si="19"/>
        <v>281.81</v>
      </c>
      <c r="K195" s="144">
        <v>560</v>
      </c>
      <c r="L195" s="144">
        <f t="shared" si="17"/>
        <v>841.81</v>
      </c>
      <c r="M195" s="143">
        <f t="shared" si="18"/>
        <v>567.23</v>
      </c>
    </row>
    <row r="196" spans="1:13">
      <c r="A196" s="137">
        <v>295</v>
      </c>
      <c r="B196" s="138" t="s">
        <v>1085</v>
      </c>
      <c r="C196" s="215" t="s">
        <v>1086</v>
      </c>
      <c r="D196" s="142" t="s">
        <v>912</v>
      </c>
      <c r="E196" s="142" t="s">
        <v>1038</v>
      </c>
      <c r="F196" s="142" t="s">
        <v>1039</v>
      </c>
      <c r="G196" s="143">
        <v>3008</v>
      </c>
      <c r="H196" s="143">
        <v>1585.79</v>
      </c>
      <c r="I196" s="143">
        <f t="shared" si="20"/>
        <v>1422.21</v>
      </c>
      <c r="J196" s="143">
        <f t="shared" si="19"/>
        <v>284.44</v>
      </c>
      <c r="K196" s="144">
        <v>560</v>
      </c>
      <c r="L196" s="144">
        <f t="shared" si="17"/>
        <v>844.44</v>
      </c>
      <c r="M196" s="143">
        <f t="shared" si="18"/>
        <v>577.77</v>
      </c>
    </row>
    <row r="197" spans="1:13">
      <c r="A197" s="137">
        <v>301</v>
      </c>
      <c r="B197" s="138" t="s">
        <v>1087</v>
      </c>
      <c r="C197" s="215" t="s">
        <v>111</v>
      </c>
      <c r="D197" s="142" t="s">
        <v>912</v>
      </c>
      <c r="E197" s="142" t="s">
        <v>1038</v>
      </c>
      <c r="F197" s="142" t="s">
        <v>1039</v>
      </c>
      <c r="G197" s="143">
        <v>3008</v>
      </c>
      <c r="H197" s="143">
        <v>1651.29</v>
      </c>
      <c r="I197" s="143">
        <f t="shared" si="20"/>
        <v>1356.71</v>
      </c>
      <c r="J197" s="143">
        <f t="shared" si="19"/>
        <v>271.33999999999997</v>
      </c>
      <c r="K197" s="144">
        <v>560</v>
      </c>
      <c r="L197" s="144">
        <f t="shared" si="17"/>
        <v>831.34</v>
      </c>
      <c r="M197" s="143">
        <f t="shared" si="18"/>
        <v>525.37</v>
      </c>
    </row>
    <row r="198" spans="1:13">
      <c r="A198" s="137">
        <v>304</v>
      </c>
      <c r="B198" s="138" t="s">
        <v>1088</v>
      </c>
      <c r="C198" s="215" t="s">
        <v>1089</v>
      </c>
      <c r="D198" s="142" t="s">
        <v>912</v>
      </c>
      <c r="E198" s="142" t="s">
        <v>1038</v>
      </c>
      <c r="F198" s="142" t="s">
        <v>1039</v>
      </c>
      <c r="G198" s="143">
        <v>3008</v>
      </c>
      <c r="H198" s="143">
        <v>1630.16</v>
      </c>
      <c r="I198" s="143">
        <f t="shared" si="20"/>
        <v>1377.84</v>
      </c>
      <c r="J198" s="143">
        <f t="shared" si="19"/>
        <v>275.57</v>
      </c>
      <c r="K198" s="144">
        <v>560</v>
      </c>
      <c r="L198" s="144">
        <f t="shared" si="17"/>
        <v>835.57</v>
      </c>
      <c r="M198" s="143">
        <f t="shared" si="18"/>
        <v>542.27</v>
      </c>
    </row>
    <row r="199" spans="1:13">
      <c r="A199" s="137">
        <v>305</v>
      </c>
      <c r="B199" s="138" t="s">
        <v>1090</v>
      </c>
      <c r="C199" s="215" t="s">
        <v>380</v>
      </c>
      <c r="D199" s="142" t="s">
        <v>912</v>
      </c>
      <c r="E199" s="142" t="s">
        <v>1038</v>
      </c>
      <c r="F199" s="142" t="s">
        <v>1039</v>
      </c>
      <c r="G199" s="143">
        <v>3008</v>
      </c>
      <c r="H199" s="143">
        <v>1639.94</v>
      </c>
      <c r="I199" s="143">
        <f t="shared" si="20"/>
        <v>1368.06</v>
      </c>
      <c r="J199" s="143">
        <f t="shared" si="19"/>
        <v>273.61</v>
      </c>
      <c r="K199" s="144">
        <v>560</v>
      </c>
      <c r="L199" s="144">
        <f t="shared" ref="L199:L261" si="21">+J199+K199</f>
        <v>833.61</v>
      </c>
      <c r="M199" s="143">
        <f t="shared" si="18"/>
        <v>534.45000000000005</v>
      </c>
    </row>
    <row r="200" spans="1:13">
      <c r="A200" s="137">
        <v>314</v>
      </c>
      <c r="B200" s="138" t="s">
        <v>1091</v>
      </c>
      <c r="C200" s="215" t="s">
        <v>396</v>
      </c>
      <c r="D200" s="142" t="s">
        <v>912</v>
      </c>
      <c r="E200" s="142" t="s">
        <v>1038</v>
      </c>
      <c r="F200" s="142" t="s">
        <v>1039</v>
      </c>
      <c r="G200" s="143">
        <v>3008</v>
      </c>
      <c r="H200" s="143">
        <v>1589.35</v>
      </c>
      <c r="I200" s="143">
        <f t="shared" si="20"/>
        <v>1418.65</v>
      </c>
      <c r="J200" s="143">
        <f t="shared" si="19"/>
        <v>283.73</v>
      </c>
      <c r="K200" s="144">
        <v>560</v>
      </c>
      <c r="L200" s="144">
        <f t="shared" si="21"/>
        <v>843.73</v>
      </c>
      <c r="M200" s="143">
        <f t="shared" si="18"/>
        <v>574.91999999999996</v>
      </c>
    </row>
    <row r="201" spans="1:13">
      <c r="A201" s="137">
        <v>316</v>
      </c>
      <c r="B201" s="138" t="s">
        <v>1092</v>
      </c>
      <c r="C201" s="215" t="s">
        <v>1</v>
      </c>
      <c r="D201" s="142" t="s">
        <v>912</v>
      </c>
      <c r="E201" s="142" t="s">
        <v>1038</v>
      </c>
      <c r="F201" s="142" t="s">
        <v>1039</v>
      </c>
      <c r="G201" s="143">
        <v>3008</v>
      </c>
      <c r="H201" s="143">
        <v>1592.17</v>
      </c>
      <c r="I201" s="143">
        <f t="shared" si="20"/>
        <v>1415.83</v>
      </c>
      <c r="J201" s="143">
        <f t="shared" si="19"/>
        <v>283.17</v>
      </c>
      <c r="K201" s="144">
        <v>560</v>
      </c>
      <c r="L201" s="144">
        <f t="shared" si="21"/>
        <v>843.17</v>
      </c>
      <c r="M201" s="143">
        <f t="shared" si="18"/>
        <v>572.66</v>
      </c>
    </row>
    <row r="202" spans="1:13">
      <c r="A202" s="137">
        <v>317</v>
      </c>
      <c r="B202" s="138" t="s">
        <v>1093</v>
      </c>
      <c r="C202" s="215" t="s">
        <v>142</v>
      </c>
      <c r="D202" s="142" t="s">
        <v>912</v>
      </c>
      <c r="E202" s="142" t="s">
        <v>1038</v>
      </c>
      <c r="F202" s="142" t="s">
        <v>1039</v>
      </c>
      <c r="G202" s="143">
        <v>3008</v>
      </c>
      <c r="H202" s="143">
        <v>1622.63</v>
      </c>
      <c r="I202" s="143">
        <f t="shared" si="20"/>
        <v>1385.37</v>
      </c>
      <c r="J202" s="143">
        <f t="shared" si="19"/>
        <v>277.07</v>
      </c>
      <c r="K202" s="144">
        <v>560</v>
      </c>
      <c r="L202" s="144">
        <f t="shared" si="21"/>
        <v>837.07</v>
      </c>
      <c r="M202" s="143">
        <f t="shared" ref="M202:M264" si="22">I202-L202</f>
        <v>548.29999999999995</v>
      </c>
    </row>
    <row r="203" spans="1:13">
      <c r="A203" s="137">
        <v>321</v>
      </c>
      <c r="B203" s="138" t="s">
        <v>1094</v>
      </c>
      <c r="C203" s="215" t="s">
        <v>1095</v>
      </c>
      <c r="D203" s="142" t="s">
        <v>912</v>
      </c>
      <c r="E203" s="142" t="s">
        <v>1038</v>
      </c>
      <c r="F203" s="142" t="s">
        <v>1039</v>
      </c>
      <c r="G203" s="143">
        <v>3008</v>
      </c>
      <c r="H203" s="143">
        <v>1592.17</v>
      </c>
      <c r="I203" s="143">
        <f t="shared" si="20"/>
        <v>1415.83</v>
      </c>
      <c r="J203" s="143">
        <f t="shared" si="19"/>
        <v>283.17</v>
      </c>
      <c r="K203" s="144">
        <v>560</v>
      </c>
      <c r="L203" s="144">
        <f t="shared" si="21"/>
        <v>843.17</v>
      </c>
      <c r="M203" s="143">
        <f t="shared" si="22"/>
        <v>572.66</v>
      </c>
    </row>
    <row r="204" spans="1:13">
      <c r="A204" s="137">
        <v>326</v>
      </c>
      <c r="B204" s="138" t="s">
        <v>1096</v>
      </c>
      <c r="C204" s="215" t="s">
        <v>1097</v>
      </c>
      <c r="D204" s="142" t="s">
        <v>912</v>
      </c>
      <c r="E204" s="142" t="s">
        <v>1038</v>
      </c>
      <c r="F204" s="142" t="s">
        <v>1039</v>
      </c>
      <c r="G204" s="143">
        <v>3008</v>
      </c>
      <c r="H204" s="143">
        <v>1608.82</v>
      </c>
      <c r="I204" s="143">
        <f t="shared" si="20"/>
        <v>1399.18</v>
      </c>
      <c r="J204" s="143">
        <f t="shared" si="19"/>
        <v>279.83999999999997</v>
      </c>
      <c r="K204" s="144">
        <v>560</v>
      </c>
      <c r="L204" s="144">
        <f t="shared" si="21"/>
        <v>839.84</v>
      </c>
      <c r="M204" s="143">
        <f t="shared" si="22"/>
        <v>559.34</v>
      </c>
    </row>
    <row r="205" spans="1:13">
      <c r="A205" s="137">
        <v>330</v>
      </c>
      <c r="B205" s="138" t="s">
        <v>1098</v>
      </c>
      <c r="C205" s="215" t="s">
        <v>1099</v>
      </c>
      <c r="D205" s="142" t="s">
        <v>912</v>
      </c>
      <c r="E205" s="142" t="s">
        <v>1038</v>
      </c>
      <c r="F205" s="142" t="s">
        <v>1039</v>
      </c>
      <c r="G205" s="143">
        <v>3008</v>
      </c>
      <c r="H205" s="143">
        <v>1585.79</v>
      </c>
      <c r="I205" s="143">
        <f t="shared" si="20"/>
        <v>1422.21</v>
      </c>
      <c r="J205" s="143">
        <f t="shared" si="19"/>
        <v>284.44</v>
      </c>
      <c r="K205" s="144">
        <v>560</v>
      </c>
      <c r="L205" s="144">
        <f t="shared" si="21"/>
        <v>844.44</v>
      </c>
      <c r="M205" s="143">
        <f t="shared" si="22"/>
        <v>577.77</v>
      </c>
    </row>
    <row r="206" spans="1:13">
      <c r="A206" s="137">
        <v>341</v>
      </c>
      <c r="B206" s="138" t="s">
        <v>1100</v>
      </c>
      <c r="C206" s="215" t="s">
        <v>1101</v>
      </c>
      <c r="D206" s="142" t="s">
        <v>912</v>
      </c>
      <c r="E206" s="142" t="s">
        <v>1038</v>
      </c>
      <c r="F206" s="142" t="s">
        <v>1039</v>
      </c>
      <c r="G206" s="143">
        <v>3008</v>
      </c>
      <c r="H206" s="143">
        <v>1606.17</v>
      </c>
      <c r="I206" s="143">
        <f t="shared" si="20"/>
        <v>1401.83</v>
      </c>
      <c r="J206" s="143">
        <f t="shared" si="19"/>
        <v>280.37</v>
      </c>
      <c r="K206" s="144">
        <v>560</v>
      </c>
      <c r="L206" s="144">
        <f t="shared" si="21"/>
        <v>840.37</v>
      </c>
      <c r="M206" s="143">
        <f t="shared" si="22"/>
        <v>561.46</v>
      </c>
    </row>
    <row r="207" spans="1:13">
      <c r="A207" s="137">
        <v>342</v>
      </c>
      <c r="B207" s="138" t="s">
        <v>1102</v>
      </c>
      <c r="C207" s="215" t="s">
        <v>464</v>
      </c>
      <c r="D207" s="142" t="s">
        <v>912</v>
      </c>
      <c r="E207" s="142" t="s">
        <v>1038</v>
      </c>
      <c r="F207" s="142" t="s">
        <v>1039</v>
      </c>
      <c r="G207" s="143">
        <v>3008</v>
      </c>
      <c r="H207" s="143">
        <v>1586.6</v>
      </c>
      <c r="I207" s="143">
        <f t="shared" si="20"/>
        <v>1421.4</v>
      </c>
      <c r="J207" s="143">
        <f t="shared" si="19"/>
        <v>284.27999999999997</v>
      </c>
      <c r="K207" s="144">
        <v>560</v>
      </c>
      <c r="L207" s="144">
        <f t="shared" si="21"/>
        <v>844.28</v>
      </c>
      <c r="M207" s="143">
        <f t="shared" si="22"/>
        <v>577.12</v>
      </c>
    </row>
    <row r="208" spans="1:13">
      <c r="A208" s="137">
        <v>355</v>
      </c>
      <c r="B208" s="138" t="s">
        <v>1103</v>
      </c>
      <c r="C208" s="215" t="s">
        <v>272</v>
      </c>
      <c r="D208" s="142" t="s">
        <v>912</v>
      </c>
      <c r="E208" s="142" t="s">
        <v>1038</v>
      </c>
      <c r="F208" s="142" t="s">
        <v>1039</v>
      </c>
      <c r="G208" s="143">
        <v>3008</v>
      </c>
      <c r="H208" s="143">
        <v>1592.17</v>
      </c>
      <c r="I208" s="143">
        <f t="shared" si="20"/>
        <v>1415.83</v>
      </c>
      <c r="J208" s="143">
        <f t="shared" si="19"/>
        <v>283.17</v>
      </c>
      <c r="K208" s="144">
        <v>560</v>
      </c>
      <c r="L208" s="144">
        <f t="shared" si="21"/>
        <v>843.17</v>
      </c>
      <c r="M208" s="143">
        <f t="shared" si="22"/>
        <v>572.66</v>
      </c>
    </row>
    <row r="209" spans="1:13">
      <c r="A209" s="137">
        <v>376</v>
      </c>
      <c r="B209" s="138" t="s">
        <v>1104</v>
      </c>
      <c r="C209" s="215" t="s">
        <v>1105</v>
      </c>
      <c r="D209" s="142" t="s">
        <v>912</v>
      </c>
      <c r="E209" s="142" t="s">
        <v>1038</v>
      </c>
      <c r="F209" s="142" t="s">
        <v>1039</v>
      </c>
      <c r="G209" s="143">
        <v>3008</v>
      </c>
      <c r="H209" s="143">
        <v>1592.17</v>
      </c>
      <c r="I209" s="143">
        <f t="shared" si="20"/>
        <v>1415.83</v>
      </c>
      <c r="J209" s="143">
        <f t="shared" si="19"/>
        <v>283.17</v>
      </c>
      <c r="K209" s="144">
        <v>560</v>
      </c>
      <c r="L209" s="144">
        <f t="shared" si="21"/>
        <v>843.17</v>
      </c>
      <c r="M209" s="143">
        <f t="shared" si="22"/>
        <v>572.66</v>
      </c>
    </row>
    <row r="210" spans="1:13">
      <c r="A210" s="137">
        <v>466</v>
      </c>
      <c r="B210" s="138" t="s">
        <v>1106</v>
      </c>
      <c r="C210" s="215" t="s">
        <v>414</v>
      </c>
      <c r="D210" s="142" t="s">
        <v>912</v>
      </c>
      <c r="E210" s="142" t="s">
        <v>1038</v>
      </c>
      <c r="F210" s="142" t="s">
        <v>1039</v>
      </c>
      <c r="G210" s="143">
        <v>3008</v>
      </c>
      <c r="H210" s="143">
        <v>1572.54</v>
      </c>
      <c r="I210" s="143">
        <f t="shared" si="20"/>
        <v>1435.46</v>
      </c>
      <c r="J210" s="143">
        <f t="shared" si="19"/>
        <v>287.08999999999997</v>
      </c>
      <c r="K210" s="144">
        <v>560</v>
      </c>
      <c r="L210" s="144">
        <f t="shared" si="21"/>
        <v>847.09</v>
      </c>
      <c r="M210" s="143">
        <f t="shared" si="22"/>
        <v>588.37</v>
      </c>
    </row>
    <row r="211" spans="1:13">
      <c r="A211" s="137">
        <v>468</v>
      </c>
      <c r="B211" s="138" t="s">
        <v>1107</v>
      </c>
      <c r="C211" s="215" t="s">
        <v>2</v>
      </c>
      <c r="D211" s="142" t="s">
        <v>912</v>
      </c>
      <c r="E211" s="142" t="s">
        <v>1038</v>
      </c>
      <c r="F211" s="142" t="s">
        <v>1039</v>
      </c>
      <c r="G211" s="143">
        <v>3008</v>
      </c>
      <c r="H211" s="143">
        <v>1586.6</v>
      </c>
      <c r="I211" s="143">
        <f t="shared" si="20"/>
        <v>1421.4</v>
      </c>
      <c r="J211" s="143">
        <f t="shared" si="19"/>
        <v>284.27999999999997</v>
      </c>
      <c r="K211" s="144">
        <v>560</v>
      </c>
      <c r="L211" s="144">
        <f t="shared" si="21"/>
        <v>844.28</v>
      </c>
      <c r="M211" s="143">
        <f t="shared" si="22"/>
        <v>577.12</v>
      </c>
    </row>
    <row r="212" spans="1:13">
      <c r="A212" s="137">
        <v>480</v>
      </c>
      <c r="B212" s="138" t="s">
        <v>1108</v>
      </c>
      <c r="C212" s="215" t="s">
        <v>629</v>
      </c>
      <c r="D212" s="142" t="s">
        <v>912</v>
      </c>
      <c r="E212" s="142" t="s">
        <v>1038</v>
      </c>
      <c r="F212" s="142" t="s">
        <v>1039</v>
      </c>
      <c r="G212" s="143">
        <v>3008</v>
      </c>
      <c r="H212" s="143">
        <v>1630.24</v>
      </c>
      <c r="I212" s="143">
        <f t="shared" si="20"/>
        <v>1377.76</v>
      </c>
      <c r="J212" s="143">
        <f t="shared" si="19"/>
        <v>275.55</v>
      </c>
      <c r="K212" s="144">
        <v>560</v>
      </c>
      <c r="L212" s="144">
        <f t="shared" si="21"/>
        <v>835.55</v>
      </c>
      <c r="M212" s="143">
        <f t="shared" si="22"/>
        <v>542.21</v>
      </c>
    </row>
    <row r="213" spans="1:13">
      <c r="A213" s="137">
        <v>481</v>
      </c>
      <c r="B213" s="138" t="s">
        <v>1109</v>
      </c>
      <c r="C213" s="215" t="s">
        <v>426</v>
      </c>
      <c r="D213" s="142" t="s">
        <v>912</v>
      </c>
      <c r="E213" s="142" t="s">
        <v>1038</v>
      </c>
      <c r="F213" s="142" t="s">
        <v>1039</v>
      </c>
      <c r="G213" s="143">
        <v>3008</v>
      </c>
      <c r="H213" s="143">
        <v>1576.34</v>
      </c>
      <c r="I213" s="143">
        <f t="shared" si="20"/>
        <v>1431.66</v>
      </c>
      <c r="J213" s="143">
        <f t="shared" si="19"/>
        <v>286.33</v>
      </c>
      <c r="K213" s="144">
        <v>560</v>
      </c>
      <c r="L213" s="144">
        <f t="shared" si="21"/>
        <v>846.33</v>
      </c>
      <c r="M213" s="143">
        <f t="shared" si="22"/>
        <v>585.33000000000004</v>
      </c>
    </row>
    <row r="214" spans="1:13">
      <c r="A214" s="137">
        <v>492</v>
      </c>
      <c r="B214" s="138" t="s">
        <v>1110</v>
      </c>
      <c r="C214" s="215" t="s">
        <v>1111</v>
      </c>
      <c r="D214" s="142" t="s">
        <v>912</v>
      </c>
      <c r="E214" s="142" t="s">
        <v>1038</v>
      </c>
      <c r="F214" s="142" t="s">
        <v>1039</v>
      </c>
      <c r="G214" s="143">
        <v>3008</v>
      </c>
      <c r="H214" s="143">
        <v>1664.5</v>
      </c>
      <c r="I214" s="143">
        <f t="shared" si="20"/>
        <v>1343.5</v>
      </c>
      <c r="J214" s="143">
        <f t="shared" si="19"/>
        <v>268.7</v>
      </c>
      <c r="K214" s="144">
        <v>560</v>
      </c>
      <c r="L214" s="144">
        <f t="shared" si="21"/>
        <v>828.7</v>
      </c>
      <c r="M214" s="143">
        <f t="shared" si="22"/>
        <v>514.79999999999995</v>
      </c>
    </row>
    <row r="215" spans="1:13">
      <c r="A215" s="137">
        <v>493</v>
      </c>
      <c r="B215" s="138" t="s">
        <v>1112</v>
      </c>
      <c r="C215" s="215" t="s">
        <v>1113</v>
      </c>
      <c r="D215" s="142" t="s">
        <v>912</v>
      </c>
      <c r="E215" s="142" t="s">
        <v>1038</v>
      </c>
      <c r="F215" s="142" t="s">
        <v>1039</v>
      </c>
      <c r="G215" s="143">
        <v>3008</v>
      </c>
      <c r="H215" s="143">
        <v>1592.17</v>
      </c>
      <c r="I215" s="143">
        <f t="shared" si="20"/>
        <v>1415.83</v>
      </c>
      <c r="J215" s="143">
        <f t="shared" si="19"/>
        <v>283.17</v>
      </c>
      <c r="K215" s="144">
        <v>560</v>
      </c>
      <c r="L215" s="144">
        <f t="shared" si="21"/>
        <v>843.17</v>
      </c>
      <c r="M215" s="143">
        <f t="shared" si="22"/>
        <v>572.66</v>
      </c>
    </row>
    <row r="216" spans="1:13">
      <c r="A216" s="137">
        <v>500</v>
      </c>
      <c r="B216" s="138" t="s">
        <v>1114</v>
      </c>
      <c r="C216" s="215" t="s">
        <v>18</v>
      </c>
      <c r="D216" s="142" t="s">
        <v>912</v>
      </c>
      <c r="E216" s="142" t="s">
        <v>1038</v>
      </c>
      <c r="F216" s="142" t="s">
        <v>1039</v>
      </c>
      <c r="G216" s="143">
        <v>3008</v>
      </c>
      <c r="H216" s="143">
        <v>1577.84</v>
      </c>
      <c r="I216" s="143">
        <f t="shared" si="20"/>
        <v>1430.16</v>
      </c>
      <c r="J216" s="143">
        <f t="shared" si="19"/>
        <v>286.02999999999997</v>
      </c>
      <c r="K216" s="144">
        <v>560</v>
      </c>
      <c r="L216" s="144">
        <f t="shared" si="21"/>
        <v>846.03</v>
      </c>
      <c r="M216" s="143">
        <f t="shared" si="22"/>
        <v>584.13</v>
      </c>
    </row>
    <row r="217" spans="1:13">
      <c r="A217" s="137">
        <v>198</v>
      </c>
      <c r="B217" s="138" t="s">
        <v>1115</v>
      </c>
      <c r="C217" s="215" t="s">
        <v>779</v>
      </c>
      <c r="D217" s="142" t="s">
        <v>912</v>
      </c>
      <c r="E217" s="142" t="s">
        <v>1038</v>
      </c>
      <c r="F217" s="142" t="s">
        <v>1039</v>
      </c>
      <c r="G217" s="143">
        <v>3008</v>
      </c>
      <c r="H217" s="143">
        <v>1607.61</v>
      </c>
      <c r="I217" s="143">
        <f t="shared" si="20"/>
        <v>1400.39</v>
      </c>
      <c r="J217" s="143">
        <f t="shared" si="19"/>
        <v>280.08</v>
      </c>
      <c r="K217" s="144">
        <v>560</v>
      </c>
      <c r="L217" s="144">
        <f t="shared" si="21"/>
        <v>840.08</v>
      </c>
      <c r="M217" s="143">
        <f t="shared" si="22"/>
        <v>560.30999999999995</v>
      </c>
    </row>
    <row r="218" spans="1:13">
      <c r="A218" s="137">
        <v>199</v>
      </c>
      <c r="B218" s="138" t="s">
        <v>1116</v>
      </c>
      <c r="C218" s="215" t="s">
        <v>1117</v>
      </c>
      <c r="D218" s="142" t="s">
        <v>912</v>
      </c>
      <c r="E218" s="142" t="s">
        <v>1038</v>
      </c>
      <c r="F218" s="142" t="s">
        <v>1039</v>
      </c>
      <c r="G218" s="143">
        <v>3008</v>
      </c>
      <c r="H218" s="143">
        <v>1572.54</v>
      </c>
      <c r="I218" s="143">
        <f t="shared" si="20"/>
        <v>1435.46</v>
      </c>
      <c r="J218" s="143">
        <f t="shared" si="19"/>
        <v>287.08999999999997</v>
      </c>
      <c r="K218" s="144">
        <v>560</v>
      </c>
      <c r="L218" s="144">
        <f t="shared" si="21"/>
        <v>847.09</v>
      </c>
      <c r="M218" s="143">
        <f t="shared" si="22"/>
        <v>588.37</v>
      </c>
    </row>
    <row r="219" spans="1:13">
      <c r="A219" s="137">
        <v>203</v>
      </c>
      <c r="B219" s="138">
        <v>5162</v>
      </c>
      <c r="C219" s="215" t="s">
        <v>659</v>
      </c>
      <c r="D219" s="142" t="s">
        <v>912</v>
      </c>
      <c r="E219" s="142" t="s">
        <v>1038</v>
      </c>
      <c r="F219" s="142" t="s">
        <v>1039</v>
      </c>
      <c r="G219" s="143">
        <v>3008</v>
      </c>
      <c r="H219" s="143">
        <v>1572.54</v>
      </c>
      <c r="I219" s="143">
        <f t="shared" si="20"/>
        <v>1435.46</v>
      </c>
      <c r="J219" s="143">
        <f t="shared" si="19"/>
        <v>287.08999999999997</v>
      </c>
      <c r="K219" s="144">
        <v>560</v>
      </c>
      <c r="L219" s="144">
        <f t="shared" si="21"/>
        <v>847.09</v>
      </c>
      <c r="M219" s="143">
        <f t="shared" si="22"/>
        <v>588.37</v>
      </c>
    </row>
    <row r="220" spans="1:13">
      <c r="A220" s="137">
        <v>209</v>
      </c>
      <c r="B220" s="138">
        <v>5445</v>
      </c>
      <c r="C220" s="139" t="s">
        <v>317</v>
      </c>
      <c r="D220" s="139" t="s">
        <v>912</v>
      </c>
      <c r="E220" s="139" t="s">
        <v>1038</v>
      </c>
      <c r="F220" s="139" t="s">
        <v>1039</v>
      </c>
      <c r="G220" s="140">
        <v>3008</v>
      </c>
      <c r="H220" s="140">
        <v>1572.54</v>
      </c>
      <c r="I220" s="140">
        <f t="shared" si="20"/>
        <v>1435.46</v>
      </c>
      <c r="J220" s="140">
        <v>0</v>
      </c>
      <c r="K220" s="141">
        <v>560</v>
      </c>
      <c r="L220" s="141">
        <f t="shared" si="21"/>
        <v>560</v>
      </c>
      <c r="M220" s="140">
        <f t="shared" si="22"/>
        <v>875.46</v>
      </c>
    </row>
    <row r="221" spans="1:13">
      <c r="A221" s="137">
        <v>212</v>
      </c>
      <c r="B221" s="138">
        <v>4196</v>
      </c>
      <c r="C221" s="139" t="s">
        <v>579</v>
      </c>
      <c r="D221" s="139" t="s">
        <v>912</v>
      </c>
      <c r="E221" s="139" t="s">
        <v>1038</v>
      </c>
      <c r="F221" s="139" t="s">
        <v>1039</v>
      </c>
      <c r="G221" s="140">
        <v>3008</v>
      </c>
      <c r="H221" s="140">
        <v>1585.7</v>
      </c>
      <c r="I221" s="140">
        <f t="shared" si="20"/>
        <v>1422.3</v>
      </c>
      <c r="J221" s="140">
        <v>0</v>
      </c>
      <c r="K221" s="141">
        <v>560</v>
      </c>
      <c r="L221" s="141">
        <f t="shared" si="21"/>
        <v>560</v>
      </c>
      <c r="M221" s="140">
        <f t="shared" si="22"/>
        <v>862.3</v>
      </c>
    </row>
    <row r="222" spans="1:13">
      <c r="A222" s="137">
        <v>214</v>
      </c>
      <c r="B222" s="138">
        <v>5647</v>
      </c>
      <c r="C222" s="139" t="s">
        <v>446</v>
      </c>
      <c r="D222" s="139" t="s">
        <v>912</v>
      </c>
      <c r="E222" s="139" t="s">
        <v>1038</v>
      </c>
      <c r="F222" s="139" t="s">
        <v>1039</v>
      </c>
      <c r="G222" s="140">
        <v>3008</v>
      </c>
      <c r="H222" s="140">
        <v>1572.54</v>
      </c>
      <c r="I222" s="140">
        <f t="shared" si="20"/>
        <v>1435.46</v>
      </c>
      <c r="J222" s="140">
        <v>0</v>
      </c>
      <c r="K222" s="141">
        <v>560</v>
      </c>
      <c r="L222" s="141">
        <f t="shared" si="21"/>
        <v>560</v>
      </c>
      <c r="M222" s="140">
        <f t="shared" si="22"/>
        <v>875.46</v>
      </c>
    </row>
    <row r="223" spans="1:13">
      <c r="A223" s="137">
        <v>216</v>
      </c>
      <c r="B223" s="138">
        <v>5228</v>
      </c>
      <c r="C223" s="139" t="s">
        <v>447</v>
      </c>
      <c r="D223" s="139" t="s">
        <v>912</v>
      </c>
      <c r="E223" s="139" t="s">
        <v>1038</v>
      </c>
      <c r="F223" s="139" t="s">
        <v>1039</v>
      </c>
      <c r="G223" s="140">
        <v>3008</v>
      </c>
      <c r="H223" s="140">
        <v>1572.54</v>
      </c>
      <c r="I223" s="140">
        <f t="shared" si="20"/>
        <v>1435.46</v>
      </c>
      <c r="J223" s="140">
        <v>0</v>
      </c>
      <c r="K223" s="141">
        <v>560</v>
      </c>
      <c r="L223" s="141">
        <f t="shared" si="21"/>
        <v>560</v>
      </c>
      <c r="M223" s="140">
        <f t="shared" si="22"/>
        <v>875.46</v>
      </c>
    </row>
    <row r="224" spans="1:13">
      <c r="A224" s="137">
        <v>220</v>
      </c>
      <c r="B224" s="138">
        <v>4872</v>
      </c>
      <c r="C224" s="139" t="s">
        <v>1119</v>
      </c>
      <c r="D224" s="139" t="s">
        <v>912</v>
      </c>
      <c r="E224" s="139" t="s">
        <v>1038</v>
      </c>
      <c r="F224" s="139" t="s">
        <v>1039</v>
      </c>
      <c r="G224" s="140">
        <v>3008</v>
      </c>
      <c r="H224" s="140">
        <v>1572.54</v>
      </c>
      <c r="I224" s="140">
        <f t="shared" si="20"/>
        <v>1435.46</v>
      </c>
      <c r="J224" s="140">
        <v>0</v>
      </c>
      <c r="K224" s="141">
        <v>560</v>
      </c>
      <c r="L224" s="141">
        <f t="shared" si="21"/>
        <v>560</v>
      </c>
      <c r="M224" s="140">
        <f t="shared" si="22"/>
        <v>875.46</v>
      </c>
    </row>
    <row r="225" spans="1:13">
      <c r="A225" s="137">
        <v>223</v>
      </c>
      <c r="B225" s="138">
        <v>4891</v>
      </c>
      <c r="C225" s="139" t="s">
        <v>144</v>
      </c>
      <c r="D225" s="139" t="s">
        <v>912</v>
      </c>
      <c r="E225" s="139" t="s">
        <v>1038</v>
      </c>
      <c r="F225" s="139" t="s">
        <v>1039</v>
      </c>
      <c r="G225" s="140">
        <v>3008</v>
      </c>
      <c r="H225" s="140">
        <v>1572.54</v>
      </c>
      <c r="I225" s="140">
        <f t="shared" si="20"/>
        <v>1435.46</v>
      </c>
      <c r="J225" s="140">
        <v>0</v>
      </c>
      <c r="K225" s="141">
        <v>560</v>
      </c>
      <c r="L225" s="141">
        <f t="shared" si="21"/>
        <v>560</v>
      </c>
      <c r="M225" s="140">
        <f t="shared" si="22"/>
        <v>875.46</v>
      </c>
    </row>
    <row r="226" spans="1:13">
      <c r="A226" s="137">
        <v>225</v>
      </c>
      <c r="B226" s="138">
        <v>4068</v>
      </c>
      <c r="C226" s="139" t="s">
        <v>412</v>
      </c>
      <c r="D226" s="139" t="s">
        <v>912</v>
      </c>
      <c r="E226" s="139" t="s">
        <v>1038</v>
      </c>
      <c r="F226" s="149" t="s">
        <v>1039</v>
      </c>
      <c r="G226" s="140">
        <v>3008</v>
      </c>
      <c r="H226" s="140">
        <v>1580.79</v>
      </c>
      <c r="I226" s="140">
        <f t="shared" si="20"/>
        <v>1427.21</v>
      </c>
      <c r="J226" s="140">
        <v>93.98</v>
      </c>
      <c r="K226" s="141">
        <v>280</v>
      </c>
      <c r="L226" s="141">
        <f t="shared" si="21"/>
        <v>373.98</v>
      </c>
      <c r="M226" s="140">
        <f t="shared" si="22"/>
        <v>1053.23</v>
      </c>
    </row>
    <row r="227" spans="1:13">
      <c r="A227" s="137">
        <v>226</v>
      </c>
      <c r="B227" s="138">
        <v>2880</v>
      </c>
      <c r="C227" s="139" t="s">
        <v>8</v>
      </c>
      <c r="D227" s="139" t="s">
        <v>912</v>
      </c>
      <c r="E227" s="139" t="s">
        <v>1038</v>
      </c>
      <c r="F227" s="139" t="s">
        <v>1039</v>
      </c>
      <c r="G227" s="140">
        <v>3008</v>
      </c>
      <c r="H227" s="140">
        <v>1653.1</v>
      </c>
      <c r="I227" s="140">
        <f t="shared" si="20"/>
        <v>1354.9</v>
      </c>
      <c r="J227" s="140">
        <v>108.7</v>
      </c>
      <c r="K227" s="141">
        <v>560</v>
      </c>
      <c r="L227" s="141">
        <f t="shared" si="21"/>
        <v>668.7</v>
      </c>
      <c r="M227" s="140">
        <f t="shared" si="22"/>
        <v>686.2</v>
      </c>
    </row>
    <row r="228" spans="1:13">
      <c r="A228" s="137">
        <v>227</v>
      </c>
      <c r="B228" s="138">
        <v>2912</v>
      </c>
      <c r="C228" s="139" t="s">
        <v>782</v>
      </c>
      <c r="D228" s="139" t="s">
        <v>912</v>
      </c>
      <c r="E228" s="139" t="s">
        <v>1038</v>
      </c>
      <c r="F228" s="139" t="s">
        <v>1039</v>
      </c>
      <c r="G228" s="140">
        <v>3008</v>
      </c>
      <c r="H228" s="140">
        <v>1592.18</v>
      </c>
      <c r="I228" s="140">
        <f t="shared" si="20"/>
        <v>1415.82</v>
      </c>
      <c r="J228" s="140">
        <v>124.98</v>
      </c>
      <c r="K228" s="141">
        <v>280</v>
      </c>
      <c r="L228" s="141">
        <f t="shared" si="21"/>
        <v>404.98</v>
      </c>
      <c r="M228" s="140">
        <f t="shared" si="22"/>
        <v>1010.84</v>
      </c>
    </row>
    <row r="229" spans="1:13">
      <c r="A229" s="137">
        <v>228</v>
      </c>
      <c r="B229" s="138">
        <v>2965</v>
      </c>
      <c r="C229" s="139" t="s">
        <v>1120</v>
      </c>
      <c r="D229" s="139" t="s">
        <v>912</v>
      </c>
      <c r="E229" s="139" t="s">
        <v>1038</v>
      </c>
      <c r="F229" s="139" t="s">
        <v>1039</v>
      </c>
      <c r="G229" s="140">
        <v>3008</v>
      </c>
      <c r="H229" s="140">
        <v>1585.79</v>
      </c>
      <c r="I229" s="140">
        <f t="shared" si="20"/>
        <v>1422.21</v>
      </c>
      <c r="J229" s="140">
        <v>118.92</v>
      </c>
      <c r="K229" s="141">
        <v>560</v>
      </c>
      <c r="L229" s="141">
        <f t="shared" si="21"/>
        <v>678.92</v>
      </c>
      <c r="M229" s="140">
        <f t="shared" si="22"/>
        <v>743.29</v>
      </c>
    </row>
    <row r="230" spans="1:13">
      <c r="A230" s="137">
        <v>229</v>
      </c>
      <c r="B230" s="138">
        <v>3127</v>
      </c>
      <c r="C230" s="139" t="s">
        <v>276</v>
      </c>
      <c r="D230" s="139" t="s">
        <v>912</v>
      </c>
      <c r="E230" s="139" t="s">
        <v>1038</v>
      </c>
      <c r="F230" s="139" t="s">
        <v>1039</v>
      </c>
      <c r="G230" s="140">
        <v>3008</v>
      </c>
      <c r="H230" s="140">
        <v>1592.02</v>
      </c>
      <c r="I230" s="140">
        <f t="shared" si="20"/>
        <v>1415.98</v>
      </c>
      <c r="J230" s="140">
        <v>125.14</v>
      </c>
      <c r="K230" s="141">
        <v>560</v>
      </c>
      <c r="L230" s="141">
        <f t="shared" si="21"/>
        <v>685.14</v>
      </c>
      <c r="M230" s="140">
        <f t="shared" si="22"/>
        <v>730.84</v>
      </c>
    </row>
    <row r="231" spans="1:13">
      <c r="A231" s="137">
        <v>230</v>
      </c>
      <c r="B231" s="138">
        <v>4080</v>
      </c>
      <c r="C231" s="139" t="s">
        <v>247</v>
      </c>
      <c r="D231" s="139" t="s">
        <v>912</v>
      </c>
      <c r="E231" s="139" t="s">
        <v>1038</v>
      </c>
      <c r="F231" s="139" t="s">
        <v>1039</v>
      </c>
      <c r="G231" s="140">
        <v>3008</v>
      </c>
      <c r="H231" s="140">
        <v>1622.63</v>
      </c>
      <c r="I231" s="140">
        <f t="shared" si="20"/>
        <v>1385.37</v>
      </c>
      <c r="J231" s="140">
        <v>120.36</v>
      </c>
      <c r="K231" s="141">
        <v>560</v>
      </c>
      <c r="L231" s="141">
        <f t="shared" si="21"/>
        <v>680.36</v>
      </c>
      <c r="M231" s="140">
        <f t="shared" si="22"/>
        <v>705.01</v>
      </c>
    </row>
    <row r="232" spans="1:13">
      <c r="A232" s="137">
        <v>232</v>
      </c>
      <c r="B232" s="138">
        <v>4118</v>
      </c>
      <c r="C232" s="139" t="s">
        <v>605</v>
      </c>
      <c r="D232" s="139" t="s">
        <v>912</v>
      </c>
      <c r="E232" s="139" t="s">
        <v>1038</v>
      </c>
      <c r="F232" s="139" t="s">
        <v>1039</v>
      </c>
      <c r="G232" s="140">
        <v>3008</v>
      </c>
      <c r="H232" s="140">
        <v>1608.64</v>
      </c>
      <c r="I232" s="140">
        <f t="shared" si="20"/>
        <v>1399.36</v>
      </c>
      <c r="J232" s="140">
        <v>120.66</v>
      </c>
      <c r="K232" s="141">
        <v>280</v>
      </c>
      <c r="L232" s="141">
        <f t="shared" si="21"/>
        <v>400.66</v>
      </c>
      <c r="M232" s="140">
        <f t="shared" si="22"/>
        <v>998.7</v>
      </c>
    </row>
    <row r="233" spans="1:13">
      <c r="A233" s="137">
        <v>233</v>
      </c>
      <c r="B233" s="138">
        <v>4119</v>
      </c>
      <c r="C233" s="139" t="s">
        <v>1121</v>
      </c>
      <c r="D233" s="139" t="s">
        <v>912</v>
      </c>
      <c r="E233" s="139" t="s">
        <v>1038</v>
      </c>
      <c r="F233" s="139" t="s">
        <v>1039</v>
      </c>
      <c r="G233" s="140">
        <v>3008</v>
      </c>
      <c r="H233" s="140">
        <v>1592.17</v>
      </c>
      <c r="I233" s="140">
        <f t="shared" si="20"/>
        <v>1415.83</v>
      </c>
      <c r="J233" s="140">
        <v>125.08</v>
      </c>
      <c r="K233" s="141">
        <v>280</v>
      </c>
      <c r="L233" s="141">
        <f t="shared" si="21"/>
        <v>405.08</v>
      </c>
      <c r="M233" s="140">
        <f t="shared" si="22"/>
        <v>1010.75</v>
      </c>
    </row>
    <row r="234" spans="1:13">
      <c r="A234" s="137">
        <v>236</v>
      </c>
      <c r="B234" s="138">
        <v>4144</v>
      </c>
      <c r="C234" s="139" t="s">
        <v>1122</v>
      </c>
      <c r="D234" s="139" t="s">
        <v>912</v>
      </c>
      <c r="E234" s="139" t="s">
        <v>1038</v>
      </c>
      <c r="F234" s="139" t="s">
        <v>1039</v>
      </c>
      <c r="G234" s="140">
        <v>3008</v>
      </c>
      <c r="H234" s="140">
        <v>1608.47</v>
      </c>
      <c r="I234" s="140">
        <f t="shared" si="20"/>
        <v>1399.53</v>
      </c>
      <c r="J234" s="140">
        <v>120.7</v>
      </c>
      <c r="K234" s="141">
        <v>560</v>
      </c>
      <c r="L234" s="141">
        <f t="shared" si="21"/>
        <v>680.7</v>
      </c>
      <c r="M234" s="140">
        <f t="shared" si="22"/>
        <v>718.83</v>
      </c>
    </row>
    <row r="235" spans="1:13">
      <c r="A235" s="137">
        <v>238</v>
      </c>
      <c r="B235" s="138">
        <v>4184</v>
      </c>
      <c r="C235" s="139" t="s">
        <v>1123</v>
      </c>
      <c r="D235" s="139" t="s">
        <v>912</v>
      </c>
      <c r="E235" s="139" t="s">
        <v>1038</v>
      </c>
      <c r="F235" s="139" t="s">
        <v>1039</v>
      </c>
      <c r="G235" s="140">
        <v>3008</v>
      </c>
      <c r="H235" s="140">
        <v>1586.5</v>
      </c>
      <c r="I235" s="140">
        <f t="shared" si="20"/>
        <v>1421.5</v>
      </c>
      <c r="J235" s="140">
        <v>126.62</v>
      </c>
      <c r="K235" s="141">
        <v>280</v>
      </c>
      <c r="L235" s="141">
        <f t="shared" si="21"/>
        <v>406.62</v>
      </c>
      <c r="M235" s="140">
        <f t="shared" si="22"/>
        <v>1014.88</v>
      </c>
    </row>
    <row r="236" spans="1:13">
      <c r="A236" s="137">
        <v>239</v>
      </c>
      <c r="B236" s="138">
        <v>4194</v>
      </c>
      <c r="C236" s="139" t="s">
        <v>413</v>
      </c>
      <c r="D236" s="139" t="s">
        <v>912</v>
      </c>
      <c r="E236" s="139" t="s">
        <v>1038</v>
      </c>
      <c r="F236" s="139" t="s">
        <v>1039</v>
      </c>
      <c r="G236" s="140">
        <v>3008</v>
      </c>
      <c r="H236" s="140">
        <v>1622.64</v>
      </c>
      <c r="I236" s="140">
        <f t="shared" si="20"/>
        <v>1385.36</v>
      </c>
      <c r="J236" s="140">
        <v>116.9</v>
      </c>
      <c r="K236" s="141">
        <v>280</v>
      </c>
      <c r="L236" s="141">
        <f t="shared" si="21"/>
        <v>396.9</v>
      </c>
      <c r="M236" s="140">
        <f t="shared" si="22"/>
        <v>988.46</v>
      </c>
    </row>
    <row r="237" spans="1:13">
      <c r="A237" s="137">
        <v>240</v>
      </c>
      <c r="B237" s="138">
        <v>4285</v>
      </c>
      <c r="C237" s="139" t="s">
        <v>586</v>
      </c>
      <c r="D237" s="139" t="s">
        <v>912</v>
      </c>
      <c r="E237" s="139" t="s">
        <v>1038</v>
      </c>
      <c r="F237" s="139" t="s">
        <v>1039</v>
      </c>
      <c r="G237" s="140">
        <v>3008</v>
      </c>
      <c r="H237" s="140">
        <v>1586.6</v>
      </c>
      <c r="I237" s="140">
        <f t="shared" si="20"/>
        <v>1421.4</v>
      </c>
      <c r="J237" s="140">
        <v>127.56</v>
      </c>
      <c r="K237" s="141">
        <v>560</v>
      </c>
      <c r="L237" s="141">
        <f t="shared" si="21"/>
        <v>687.56</v>
      </c>
      <c r="M237" s="140">
        <f t="shared" si="22"/>
        <v>733.84</v>
      </c>
    </row>
    <row r="238" spans="1:13">
      <c r="A238" s="137">
        <v>241</v>
      </c>
      <c r="B238" s="138">
        <v>4327</v>
      </c>
      <c r="C238" s="139" t="s">
        <v>1124</v>
      </c>
      <c r="D238" s="139" t="s">
        <v>912</v>
      </c>
      <c r="E238" s="139" t="s">
        <v>1038</v>
      </c>
      <c r="F238" s="139" t="s">
        <v>1039</v>
      </c>
      <c r="G238" s="140">
        <v>3008</v>
      </c>
      <c r="H238" s="140">
        <v>1585.79</v>
      </c>
      <c r="I238" s="140">
        <f t="shared" si="20"/>
        <v>1422.21</v>
      </c>
      <c r="J238" s="140">
        <v>126.8</v>
      </c>
      <c r="K238" s="141">
        <v>280</v>
      </c>
      <c r="L238" s="141">
        <f t="shared" si="21"/>
        <v>406.8</v>
      </c>
      <c r="M238" s="140">
        <f t="shared" si="22"/>
        <v>1015.41</v>
      </c>
    </row>
    <row r="239" spans="1:13">
      <c r="A239" s="137">
        <v>242</v>
      </c>
      <c r="B239" s="138">
        <v>4332</v>
      </c>
      <c r="C239" s="139" t="s">
        <v>285</v>
      </c>
      <c r="D239" s="139" t="s">
        <v>912</v>
      </c>
      <c r="E239" s="139" t="s">
        <v>1038</v>
      </c>
      <c r="F239" s="139" t="s">
        <v>1039</v>
      </c>
      <c r="G239" s="140">
        <v>3008</v>
      </c>
      <c r="H239" s="140">
        <v>1592.17</v>
      </c>
      <c r="I239" s="140">
        <f t="shared" si="20"/>
        <v>1415.83</v>
      </c>
      <c r="J239" s="140">
        <v>124.98</v>
      </c>
      <c r="K239" s="141">
        <v>280</v>
      </c>
      <c r="L239" s="141">
        <f t="shared" si="21"/>
        <v>404.98</v>
      </c>
      <c r="M239" s="140">
        <f t="shared" si="22"/>
        <v>1010.85</v>
      </c>
    </row>
    <row r="240" spans="1:13">
      <c r="A240" s="137">
        <v>243</v>
      </c>
      <c r="B240" s="138">
        <v>4373</v>
      </c>
      <c r="C240" s="139" t="s">
        <v>1125</v>
      </c>
      <c r="D240" s="139" t="s">
        <v>912</v>
      </c>
      <c r="E240" s="139" t="s">
        <v>1038</v>
      </c>
      <c r="F240" s="139" t="s">
        <v>1039</v>
      </c>
      <c r="G240" s="140">
        <v>3008</v>
      </c>
      <c r="H240" s="140">
        <v>1586.6</v>
      </c>
      <c r="I240" s="140">
        <f t="shared" si="20"/>
        <v>1421.4</v>
      </c>
      <c r="J240" s="140">
        <v>127.1</v>
      </c>
      <c r="K240" s="141">
        <v>280</v>
      </c>
      <c r="L240" s="141">
        <f t="shared" si="21"/>
        <v>407.1</v>
      </c>
      <c r="M240" s="140">
        <f t="shared" si="22"/>
        <v>1014.3</v>
      </c>
    </row>
    <row r="241" spans="1:13">
      <c r="A241" s="137">
        <v>244</v>
      </c>
      <c r="B241" s="138">
        <v>4401</v>
      </c>
      <c r="C241" s="139" t="s">
        <v>487</v>
      </c>
      <c r="D241" s="139" t="s">
        <v>912</v>
      </c>
      <c r="E241" s="139" t="s">
        <v>1038</v>
      </c>
      <c r="F241" s="139" t="s">
        <v>1039</v>
      </c>
      <c r="G241" s="140">
        <v>3008</v>
      </c>
      <c r="H241" s="140">
        <v>1586.35</v>
      </c>
      <c r="I241" s="140">
        <f t="shared" si="20"/>
        <v>1421.65</v>
      </c>
      <c r="J241" s="140">
        <v>126.66</v>
      </c>
      <c r="K241" s="141">
        <v>280</v>
      </c>
      <c r="L241" s="141">
        <f t="shared" si="21"/>
        <v>406.66</v>
      </c>
      <c r="M241" s="140">
        <f t="shared" si="22"/>
        <v>1014.99</v>
      </c>
    </row>
    <row r="242" spans="1:13">
      <c r="A242" s="137">
        <v>245</v>
      </c>
      <c r="B242" s="138">
        <v>4406</v>
      </c>
      <c r="C242" s="139" t="s">
        <v>814</v>
      </c>
      <c r="D242" s="139" t="s">
        <v>912</v>
      </c>
      <c r="E242" s="139" t="s">
        <v>1038</v>
      </c>
      <c r="F242" s="139" t="s">
        <v>1039</v>
      </c>
      <c r="G242" s="140">
        <v>3008</v>
      </c>
      <c r="H242" s="140">
        <v>1586.6</v>
      </c>
      <c r="I242" s="140">
        <f t="shared" si="20"/>
        <v>1421.4</v>
      </c>
      <c r="J242" s="140">
        <v>126.5</v>
      </c>
      <c r="K242" s="141">
        <v>280</v>
      </c>
      <c r="L242" s="141">
        <f t="shared" si="21"/>
        <v>406.5</v>
      </c>
      <c r="M242" s="140">
        <f t="shared" si="22"/>
        <v>1014.9</v>
      </c>
    </row>
    <row r="243" spans="1:13">
      <c r="A243" s="137">
        <v>246</v>
      </c>
      <c r="B243" s="138">
        <v>4549</v>
      </c>
      <c r="C243" s="139" t="s">
        <v>151</v>
      </c>
      <c r="D243" s="139" t="s">
        <v>912</v>
      </c>
      <c r="E243" s="139" t="s">
        <v>1038</v>
      </c>
      <c r="F243" s="139" t="s">
        <v>1039</v>
      </c>
      <c r="G243" s="140">
        <v>3008</v>
      </c>
      <c r="H243" s="140">
        <v>1592.17</v>
      </c>
      <c r="I243" s="140">
        <f t="shared" si="20"/>
        <v>1415.83</v>
      </c>
      <c r="J243" s="140">
        <v>124.98</v>
      </c>
      <c r="K243" s="141">
        <v>560</v>
      </c>
      <c r="L243" s="141">
        <f t="shared" si="21"/>
        <v>684.98</v>
      </c>
      <c r="M243" s="140">
        <f t="shared" si="22"/>
        <v>730.85</v>
      </c>
    </row>
    <row r="244" spans="1:13">
      <c r="A244" s="137">
        <v>247</v>
      </c>
      <c r="B244" s="138">
        <v>4564</v>
      </c>
      <c r="C244" s="139" t="s">
        <v>474</v>
      </c>
      <c r="D244" s="139" t="s">
        <v>912</v>
      </c>
      <c r="E244" s="139" t="s">
        <v>1038</v>
      </c>
      <c r="F244" s="139" t="s">
        <v>1039</v>
      </c>
      <c r="G244" s="140">
        <v>3008</v>
      </c>
      <c r="H244" s="150">
        <v>1572.54</v>
      </c>
      <c r="I244" s="140">
        <f t="shared" ref="I244:I307" si="23">+G244-H244</f>
        <v>1435.46</v>
      </c>
      <c r="J244" s="140">
        <v>0</v>
      </c>
      <c r="K244" s="141">
        <v>280</v>
      </c>
      <c r="L244" s="141">
        <f t="shared" si="21"/>
        <v>280</v>
      </c>
      <c r="M244" s="140">
        <f t="shared" si="22"/>
        <v>1155.46</v>
      </c>
    </row>
    <row r="245" spans="1:13">
      <c r="A245" s="137">
        <v>248</v>
      </c>
      <c r="B245" s="138">
        <v>4604</v>
      </c>
      <c r="C245" s="139" t="s">
        <v>1126</v>
      </c>
      <c r="D245" s="139" t="s">
        <v>912</v>
      </c>
      <c r="E245" s="139" t="s">
        <v>1038</v>
      </c>
      <c r="F245" s="139" t="s">
        <v>1039</v>
      </c>
      <c r="G245" s="140">
        <v>3008</v>
      </c>
      <c r="H245" s="140">
        <v>1585.79</v>
      </c>
      <c r="I245" s="140">
        <f t="shared" si="23"/>
        <v>1422.21</v>
      </c>
      <c r="J245" s="140">
        <v>127.72</v>
      </c>
      <c r="K245" s="141">
        <v>280</v>
      </c>
      <c r="L245" s="141">
        <f t="shared" si="21"/>
        <v>407.72</v>
      </c>
      <c r="M245" s="140">
        <f t="shared" si="22"/>
        <v>1014.49</v>
      </c>
    </row>
    <row r="246" spans="1:13">
      <c r="A246" s="137">
        <v>249</v>
      </c>
      <c r="B246" s="138">
        <v>4642</v>
      </c>
      <c r="C246" s="139" t="s">
        <v>436</v>
      </c>
      <c r="D246" s="139" t="s">
        <v>912</v>
      </c>
      <c r="E246" s="139" t="s">
        <v>1038</v>
      </c>
      <c r="F246" s="139" t="s">
        <v>1039</v>
      </c>
      <c r="G246" s="140">
        <v>3008</v>
      </c>
      <c r="H246" s="140">
        <v>1586.6</v>
      </c>
      <c r="I246" s="140">
        <f t="shared" si="23"/>
        <v>1421.4</v>
      </c>
      <c r="J246" s="140">
        <v>126.58</v>
      </c>
      <c r="K246" s="141">
        <v>280</v>
      </c>
      <c r="L246" s="141">
        <f t="shared" si="21"/>
        <v>406.58</v>
      </c>
      <c r="M246" s="140">
        <f t="shared" si="22"/>
        <v>1014.82</v>
      </c>
    </row>
    <row r="247" spans="1:13">
      <c r="A247" s="137">
        <v>250</v>
      </c>
      <c r="B247" s="138">
        <v>4698</v>
      </c>
      <c r="C247" s="139" t="s">
        <v>233</v>
      </c>
      <c r="D247" s="139" t="s">
        <v>912</v>
      </c>
      <c r="E247" s="139" t="s">
        <v>1038</v>
      </c>
      <c r="F247" s="139" t="s">
        <v>1039</v>
      </c>
      <c r="G247" s="140">
        <v>3008</v>
      </c>
      <c r="H247" s="140">
        <v>1577.27</v>
      </c>
      <c r="I247" s="140">
        <f t="shared" si="23"/>
        <v>1430.73</v>
      </c>
      <c r="J247" s="140">
        <v>129.1</v>
      </c>
      <c r="K247" s="141">
        <v>560</v>
      </c>
      <c r="L247" s="141">
        <f t="shared" si="21"/>
        <v>689.1</v>
      </c>
      <c r="M247" s="140">
        <f t="shared" si="22"/>
        <v>741.63</v>
      </c>
    </row>
    <row r="248" spans="1:13">
      <c r="A248" s="137">
        <v>251</v>
      </c>
      <c r="B248" s="138">
        <v>4748</v>
      </c>
      <c r="C248" s="139" t="s">
        <v>283</v>
      </c>
      <c r="D248" s="139" t="s">
        <v>912</v>
      </c>
      <c r="E248" s="139" t="s">
        <v>1038</v>
      </c>
      <c r="F248" s="139" t="s">
        <v>1039</v>
      </c>
      <c r="G248" s="140">
        <v>3008</v>
      </c>
      <c r="H248" s="140">
        <v>1572.54</v>
      </c>
      <c r="I248" s="140">
        <f t="shared" si="23"/>
        <v>1435.46</v>
      </c>
      <c r="J248" s="140">
        <v>130.38</v>
      </c>
      <c r="K248" s="141">
        <v>280</v>
      </c>
      <c r="L248" s="141">
        <f t="shared" si="21"/>
        <v>410.38</v>
      </c>
      <c r="M248" s="140">
        <f t="shared" si="22"/>
        <v>1025.08</v>
      </c>
    </row>
    <row r="249" spans="1:13">
      <c r="A249" s="137">
        <v>252</v>
      </c>
      <c r="B249" s="138">
        <v>4904</v>
      </c>
      <c r="C249" s="139" t="s">
        <v>1127</v>
      </c>
      <c r="D249" s="139" t="s">
        <v>912</v>
      </c>
      <c r="E249" s="139" t="s">
        <v>1038</v>
      </c>
      <c r="F249" s="139" t="s">
        <v>1039</v>
      </c>
      <c r="G249" s="140">
        <v>3008</v>
      </c>
      <c r="H249" s="140">
        <v>1356.15</v>
      </c>
      <c r="I249" s="140">
        <f t="shared" si="23"/>
        <v>1651.85</v>
      </c>
      <c r="J249" s="140">
        <f t="shared" ref="J249:J260" si="24">ROUND(+I249*0.2,2)</f>
        <v>330.37</v>
      </c>
      <c r="K249" s="141">
        <v>280</v>
      </c>
      <c r="L249" s="141">
        <f t="shared" si="21"/>
        <v>610.37</v>
      </c>
      <c r="M249" s="140">
        <f t="shared" si="22"/>
        <v>1041.48</v>
      </c>
    </row>
    <row r="250" spans="1:13">
      <c r="A250" s="137">
        <v>253</v>
      </c>
      <c r="B250" s="138">
        <v>4907</v>
      </c>
      <c r="C250" s="139" t="s">
        <v>1128</v>
      </c>
      <c r="D250" s="139" t="s">
        <v>912</v>
      </c>
      <c r="E250" s="139" t="s">
        <v>1038</v>
      </c>
      <c r="F250" s="139" t="s">
        <v>1039</v>
      </c>
      <c r="G250" s="140">
        <v>3008</v>
      </c>
      <c r="H250" s="140">
        <v>1572.54</v>
      </c>
      <c r="I250" s="140">
        <f t="shared" si="23"/>
        <v>1435.46</v>
      </c>
      <c r="J250" s="140">
        <v>130.38</v>
      </c>
      <c r="K250" s="141">
        <v>560</v>
      </c>
      <c r="L250" s="141">
        <f t="shared" si="21"/>
        <v>690.38</v>
      </c>
      <c r="M250" s="140">
        <f t="shared" si="22"/>
        <v>745.08</v>
      </c>
    </row>
    <row r="251" spans="1:13">
      <c r="A251" s="137">
        <v>254</v>
      </c>
      <c r="B251" s="138">
        <v>5081</v>
      </c>
      <c r="C251" s="139" t="s">
        <v>483</v>
      </c>
      <c r="D251" s="139" t="s">
        <v>912</v>
      </c>
      <c r="E251" s="139" t="s">
        <v>1038</v>
      </c>
      <c r="F251" s="139" t="s">
        <v>1039</v>
      </c>
      <c r="G251" s="140">
        <v>3008</v>
      </c>
      <c r="H251" s="140">
        <v>1572.54</v>
      </c>
      <c r="I251" s="140">
        <f t="shared" si="23"/>
        <v>1435.46</v>
      </c>
      <c r="J251" s="140">
        <v>130.38</v>
      </c>
      <c r="K251" s="141">
        <v>280</v>
      </c>
      <c r="L251" s="141">
        <f t="shared" si="21"/>
        <v>410.38</v>
      </c>
      <c r="M251" s="140">
        <f t="shared" si="22"/>
        <v>1025.08</v>
      </c>
    </row>
    <row r="252" spans="1:13">
      <c r="A252" s="137">
        <v>255</v>
      </c>
      <c r="B252" s="138">
        <v>5390</v>
      </c>
      <c r="C252" s="139" t="s">
        <v>1129</v>
      </c>
      <c r="D252" s="139" t="s">
        <v>912</v>
      </c>
      <c r="E252" s="139" t="s">
        <v>1038</v>
      </c>
      <c r="F252" s="139" t="s">
        <v>1039</v>
      </c>
      <c r="G252" s="140">
        <v>3008</v>
      </c>
      <c r="H252" s="140">
        <v>1572.55</v>
      </c>
      <c r="I252" s="140">
        <f t="shared" si="23"/>
        <v>1435.45</v>
      </c>
      <c r="J252" s="140">
        <v>130.36000000000001</v>
      </c>
      <c r="K252" s="141">
        <v>280</v>
      </c>
      <c r="L252" s="141">
        <f t="shared" si="21"/>
        <v>410.36</v>
      </c>
      <c r="M252" s="140">
        <f t="shared" si="22"/>
        <v>1025.0899999999999</v>
      </c>
    </row>
    <row r="253" spans="1:13">
      <c r="A253" s="137">
        <v>256</v>
      </c>
      <c r="B253" s="138">
        <v>4142</v>
      </c>
      <c r="C253" s="139" t="s">
        <v>1130</v>
      </c>
      <c r="D253" s="139" t="s">
        <v>912</v>
      </c>
      <c r="E253" s="139" t="s">
        <v>1038</v>
      </c>
      <c r="F253" s="139" t="s">
        <v>1039</v>
      </c>
      <c r="G253" s="140">
        <v>3008</v>
      </c>
      <c r="H253" s="140">
        <v>1587.17</v>
      </c>
      <c r="I253" s="140">
        <f t="shared" si="23"/>
        <v>1420.83</v>
      </c>
      <c r="J253" s="140">
        <v>24.06</v>
      </c>
      <c r="K253" s="141">
        <v>560</v>
      </c>
      <c r="L253" s="141">
        <f t="shared" si="21"/>
        <v>584.05999999999995</v>
      </c>
      <c r="M253" s="140">
        <f t="shared" si="22"/>
        <v>836.77</v>
      </c>
    </row>
    <row r="254" spans="1:13">
      <c r="A254" s="137">
        <v>257</v>
      </c>
      <c r="B254" s="138">
        <v>4924</v>
      </c>
      <c r="C254" s="139" t="s">
        <v>1131</v>
      </c>
      <c r="D254" s="139" t="s">
        <v>912</v>
      </c>
      <c r="E254" s="139" t="s">
        <v>1038</v>
      </c>
      <c r="F254" s="139" t="s">
        <v>1039</v>
      </c>
      <c r="G254" s="140">
        <v>3008</v>
      </c>
      <c r="H254" s="140">
        <v>1572.54</v>
      </c>
      <c r="I254" s="140">
        <f t="shared" si="23"/>
        <v>1435.46</v>
      </c>
      <c r="J254" s="140">
        <v>29.34</v>
      </c>
      <c r="K254" s="141">
        <v>140</v>
      </c>
      <c r="L254" s="141">
        <f t="shared" si="21"/>
        <v>169.34</v>
      </c>
      <c r="M254" s="140">
        <f t="shared" si="22"/>
        <v>1266.1199999999999</v>
      </c>
    </row>
    <row r="255" spans="1:13">
      <c r="A255" s="137">
        <v>258</v>
      </c>
      <c r="B255" s="138">
        <v>5389</v>
      </c>
      <c r="C255" s="139" t="s">
        <v>1132</v>
      </c>
      <c r="D255" s="139" t="s">
        <v>912</v>
      </c>
      <c r="E255" s="139" t="s">
        <v>1038</v>
      </c>
      <c r="F255" s="139" t="s">
        <v>1039</v>
      </c>
      <c r="G255" s="140">
        <v>3008</v>
      </c>
      <c r="H255" s="140">
        <v>1572.54</v>
      </c>
      <c r="I255" s="140">
        <f t="shared" si="23"/>
        <v>1435.46</v>
      </c>
      <c r="J255" s="140">
        <v>29.34</v>
      </c>
      <c r="K255" s="141">
        <v>280</v>
      </c>
      <c r="L255" s="141">
        <f t="shared" si="21"/>
        <v>309.33999999999997</v>
      </c>
      <c r="M255" s="140">
        <f t="shared" si="22"/>
        <v>1126.1199999999999</v>
      </c>
    </row>
    <row r="256" spans="1:13">
      <c r="A256" s="137">
        <v>259</v>
      </c>
      <c r="B256" s="138">
        <v>2717</v>
      </c>
      <c r="C256" s="149" t="s">
        <v>141</v>
      </c>
      <c r="D256" s="154" t="s">
        <v>912</v>
      </c>
      <c r="E256" s="154" t="s">
        <v>1133</v>
      </c>
      <c r="F256" s="149" t="s">
        <v>1134</v>
      </c>
      <c r="G256" s="155">
        <v>752</v>
      </c>
      <c r="H256" s="155">
        <v>614.07000000000005</v>
      </c>
      <c r="I256" s="155">
        <f t="shared" si="23"/>
        <v>137.93</v>
      </c>
      <c r="J256" s="155">
        <f t="shared" si="24"/>
        <v>27.59</v>
      </c>
      <c r="K256" s="156">
        <v>140</v>
      </c>
      <c r="L256" s="156">
        <f t="shared" si="21"/>
        <v>167.59</v>
      </c>
      <c r="M256" s="155">
        <f t="shared" si="22"/>
        <v>-29.66</v>
      </c>
    </row>
    <row r="257" spans="1:13">
      <c r="A257" s="137">
        <v>260</v>
      </c>
      <c r="B257" s="138">
        <v>2999</v>
      </c>
      <c r="C257" s="139" t="s">
        <v>234</v>
      </c>
      <c r="D257" s="146" t="s">
        <v>912</v>
      </c>
      <c r="E257" s="146" t="s">
        <v>1133</v>
      </c>
      <c r="F257" s="149" t="s">
        <v>1134</v>
      </c>
      <c r="G257" s="147">
        <v>752</v>
      </c>
      <c r="H257" s="147">
        <v>599.92999999999995</v>
      </c>
      <c r="I257" s="147">
        <f t="shared" si="23"/>
        <v>152.07</v>
      </c>
      <c r="J257" s="147">
        <f t="shared" si="24"/>
        <v>30.41</v>
      </c>
      <c r="K257" s="148">
        <v>140</v>
      </c>
      <c r="L257" s="148">
        <f t="shared" si="21"/>
        <v>170.41</v>
      </c>
      <c r="M257" s="147">
        <f t="shared" si="22"/>
        <v>-18.34</v>
      </c>
    </row>
    <row r="258" spans="1:13">
      <c r="A258" s="137">
        <v>261</v>
      </c>
      <c r="B258" s="138">
        <v>4014</v>
      </c>
      <c r="C258" s="139" t="s">
        <v>1135</v>
      </c>
      <c r="D258" s="146" t="s">
        <v>912</v>
      </c>
      <c r="E258" s="146" t="s">
        <v>1038</v>
      </c>
      <c r="F258" s="149" t="s">
        <v>1039</v>
      </c>
      <c r="G258" s="147">
        <v>3008</v>
      </c>
      <c r="H258" s="147">
        <v>1589.36</v>
      </c>
      <c r="I258" s="147">
        <f t="shared" si="23"/>
        <v>1418.64</v>
      </c>
      <c r="J258" s="147">
        <v>92.1</v>
      </c>
      <c r="K258" s="148">
        <v>280</v>
      </c>
      <c r="L258" s="148">
        <f t="shared" si="21"/>
        <v>372.1</v>
      </c>
      <c r="M258" s="147">
        <f t="shared" si="22"/>
        <v>1046.54</v>
      </c>
    </row>
    <row r="259" spans="1:13">
      <c r="A259" s="137">
        <v>262</v>
      </c>
      <c r="B259" s="138">
        <v>4081</v>
      </c>
      <c r="C259" s="139" t="s">
        <v>631</v>
      </c>
      <c r="D259" s="146" t="s">
        <v>912</v>
      </c>
      <c r="E259" s="146" t="s">
        <v>1136</v>
      </c>
      <c r="F259" s="149" t="s">
        <v>1134</v>
      </c>
      <c r="G259" s="147">
        <v>1504</v>
      </c>
      <c r="H259" s="147">
        <v>1070.96</v>
      </c>
      <c r="I259" s="147">
        <f t="shared" si="23"/>
        <v>433.04</v>
      </c>
      <c r="J259" s="147">
        <f t="shared" si="24"/>
        <v>86.61</v>
      </c>
      <c r="K259" s="148">
        <v>280</v>
      </c>
      <c r="L259" s="148">
        <f t="shared" si="21"/>
        <v>366.61</v>
      </c>
      <c r="M259" s="147">
        <f t="shared" si="22"/>
        <v>66.430000000000007</v>
      </c>
    </row>
    <row r="260" spans="1:13">
      <c r="A260" s="137">
        <v>263</v>
      </c>
      <c r="B260" s="138">
        <v>4560</v>
      </c>
      <c r="C260" s="139" t="s">
        <v>671</v>
      </c>
      <c r="D260" s="146" t="s">
        <v>1885</v>
      </c>
      <c r="E260" s="142" t="s">
        <v>1136</v>
      </c>
      <c r="F260" s="139" t="s">
        <v>1744</v>
      </c>
      <c r="G260" s="143">
        <v>2500</v>
      </c>
      <c r="H260" s="143">
        <v>1213.92</v>
      </c>
      <c r="I260" s="143">
        <f t="shared" si="23"/>
        <v>1286.08</v>
      </c>
      <c r="J260" s="143">
        <f t="shared" si="24"/>
        <v>257.22000000000003</v>
      </c>
      <c r="K260" s="143">
        <v>585</v>
      </c>
      <c r="L260" s="144">
        <f t="shared" si="21"/>
        <v>842.22</v>
      </c>
      <c r="M260" s="143">
        <f t="shared" si="22"/>
        <v>443.86</v>
      </c>
    </row>
    <row r="261" spans="1:13">
      <c r="A261" s="137">
        <v>264</v>
      </c>
      <c r="B261" s="138">
        <v>3230</v>
      </c>
      <c r="C261" s="139" t="s">
        <v>1137</v>
      </c>
      <c r="D261" s="139" t="s">
        <v>912</v>
      </c>
      <c r="E261" s="139" t="s">
        <v>1136</v>
      </c>
      <c r="F261" s="139" t="s">
        <v>1134</v>
      </c>
      <c r="G261" s="140">
        <v>1504</v>
      </c>
      <c r="H261" s="140">
        <v>1020.87</v>
      </c>
      <c r="I261" s="140">
        <f t="shared" si="23"/>
        <v>483.13</v>
      </c>
      <c r="J261" s="140">
        <v>0</v>
      </c>
      <c r="K261" s="141">
        <v>280</v>
      </c>
      <c r="L261" s="141">
        <f t="shared" si="21"/>
        <v>280</v>
      </c>
      <c r="M261" s="140">
        <f t="shared" si="22"/>
        <v>203.13</v>
      </c>
    </row>
    <row r="262" spans="1:13">
      <c r="A262" s="137">
        <v>266</v>
      </c>
      <c r="B262" s="138">
        <v>3000</v>
      </c>
      <c r="C262" s="139" t="s">
        <v>230</v>
      </c>
      <c r="D262" s="139" t="s">
        <v>912</v>
      </c>
      <c r="E262" s="139" t="s">
        <v>1133</v>
      </c>
      <c r="F262" s="139" t="s">
        <v>1134</v>
      </c>
      <c r="G262" s="140">
        <v>752</v>
      </c>
      <c r="H262" s="140">
        <v>600.07000000000005</v>
      </c>
      <c r="I262" s="147">
        <f t="shared" si="23"/>
        <v>151.93</v>
      </c>
      <c r="J262" s="140">
        <v>0</v>
      </c>
      <c r="K262" s="157">
        <v>140</v>
      </c>
      <c r="L262" s="141">
        <f t="shared" ref="L262:L265" si="25">+J262+K262</f>
        <v>140</v>
      </c>
      <c r="M262" s="140">
        <f t="shared" si="22"/>
        <v>11.93</v>
      </c>
    </row>
    <row r="263" spans="1:13">
      <c r="A263" s="137">
        <v>267</v>
      </c>
      <c r="B263" s="138">
        <v>4135</v>
      </c>
      <c r="C263" s="139" t="s">
        <v>1138</v>
      </c>
      <c r="D263" s="139" t="s">
        <v>912</v>
      </c>
      <c r="E263" s="139" t="s">
        <v>1136</v>
      </c>
      <c r="F263" s="139" t="s">
        <v>1134</v>
      </c>
      <c r="G263" s="140">
        <v>1504</v>
      </c>
      <c r="H263" s="140">
        <v>585.74</v>
      </c>
      <c r="I263" s="140">
        <f t="shared" si="23"/>
        <v>918.26</v>
      </c>
      <c r="J263" s="140">
        <v>0.24</v>
      </c>
      <c r="K263" s="157">
        <v>70</v>
      </c>
      <c r="L263" s="141">
        <f t="shared" si="25"/>
        <v>70.239999999999995</v>
      </c>
      <c r="M263" s="140">
        <f t="shared" si="22"/>
        <v>848.02</v>
      </c>
    </row>
    <row r="264" spans="1:13">
      <c r="A264" s="137">
        <v>271</v>
      </c>
      <c r="B264" s="138">
        <v>4166</v>
      </c>
      <c r="C264" s="139" t="s">
        <v>149</v>
      </c>
      <c r="D264" s="139" t="s">
        <v>912</v>
      </c>
      <c r="E264" s="139" t="s">
        <v>1136</v>
      </c>
      <c r="F264" s="139" t="s">
        <v>1134</v>
      </c>
      <c r="G264" s="140">
        <v>1504</v>
      </c>
      <c r="H264" s="140">
        <v>1034.1199999999999</v>
      </c>
      <c r="I264" s="140">
        <f t="shared" si="23"/>
        <v>469.88</v>
      </c>
      <c r="J264" s="140">
        <v>25.2</v>
      </c>
      <c r="K264" s="141">
        <v>280</v>
      </c>
      <c r="L264" s="141">
        <f t="shared" si="25"/>
        <v>305.2</v>
      </c>
      <c r="M264" s="140">
        <f t="shared" si="22"/>
        <v>164.68</v>
      </c>
    </row>
    <row r="265" spans="1:13">
      <c r="A265" s="137">
        <v>272</v>
      </c>
      <c r="B265" s="138">
        <v>4910</v>
      </c>
      <c r="C265" s="139" t="s">
        <v>1139</v>
      </c>
      <c r="D265" s="139" t="s">
        <v>912</v>
      </c>
      <c r="E265" s="139" t="s">
        <v>1136</v>
      </c>
      <c r="F265" s="139" t="s">
        <v>1134</v>
      </c>
      <c r="G265" s="140">
        <v>1504</v>
      </c>
      <c r="H265" s="140">
        <v>1020.87</v>
      </c>
      <c r="I265" s="140">
        <f t="shared" si="23"/>
        <v>483.13</v>
      </c>
      <c r="J265" s="140">
        <v>29.34</v>
      </c>
      <c r="K265" s="141">
        <v>140</v>
      </c>
      <c r="L265" s="141">
        <f t="shared" si="25"/>
        <v>169.34</v>
      </c>
      <c r="M265" s="140">
        <f t="shared" ref="M265:M328" si="26">I265-L265</f>
        <v>313.79000000000002</v>
      </c>
    </row>
    <row r="266" spans="1:13">
      <c r="A266" s="137">
        <v>273</v>
      </c>
      <c r="B266" s="138">
        <v>1993</v>
      </c>
      <c r="C266" s="215" t="s">
        <v>1140</v>
      </c>
      <c r="D266" s="142" t="s">
        <v>857</v>
      </c>
      <c r="E266" s="142" t="s">
        <v>1038</v>
      </c>
      <c r="F266" s="142" t="s">
        <v>1141</v>
      </c>
      <c r="G266" s="143">
        <v>2008</v>
      </c>
      <c r="H266" s="143">
        <v>1383.15</v>
      </c>
      <c r="I266" s="143">
        <f t="shared" si="23"/>
        <v>624.85</v>
      </c>
      <c r="J266" s="143">
        <f t="shared" ref="J266:J329" si="27">ROUND(+I266*0.2,2)</f>
        <v>124.97</v>
      </c>
      <c r="K266" s="144">
        <v>280</v>
      </c>
      <c r="L266" s="144">
        <f>J266+K266</f>
        <v>404.97</v>
      </c>
      <c r="M266" s="143">
        <f t="shared" si="26"/>
        <v>219.88</v>
      </c>
    </row>
    <row r="267" spans="1:13">
      <c r="A267" s="137">
        <v>274</v>
      </c>
      <c r="B267" s="138">
        <v>2472</v>
      </c>
      <c r="C267" s="215" t="s">
        <v>1142</v>
      </c>
      <c r="D267" s="142" t="s">
        <v>857</v>
      </c>
      <c r="E267" s="142" t="s">
        <v>1038</v>
      </c>
      <c r="F267" s="142" t="s">
        <v>1141</v>
      </c>
      <c r="G267" s="143">
        <v>2008</v>
      </c>
      <c r="H267" s="143">
        <v>1376.99</v>
      </c>
      <c r="I267" s="143">
        <f t="shared" si="23"/>
        <v>631.01</v>
      </c>
      <c r="J267" s="143">
        <f t="shared" si="27"/>
        <v>126.2</v>
      </c>
      <c r="K267" s="144">
        <v>280</v>
      </c>
      <c r="L267" s="144">
        <f t="shared" ref="L267:L330" si="28">+J267+K267</f>
        <v>406.2</v>
      </c>
      <c r="M267" s="143">
        <f t="shared" si="26"/>
        <v>224.81</v>
      </c>
    </row>
    <row r="268" spans="1:13">
      <c r="A268" s="137">
        <v>276</v>
      </c>
      <c r="B268" s="138" t="s">
        <v>1143</v>
      </c>
      <c r="C268" s="215" t="s">
        <v>338</v>
      </c>
      <c r="D268" s="142" t="s">
        <v>857</v>
      </c>
      <c r="E268" s="142" t="s">
        <v>1038</v>
      </c>
      <c r="F268" s="142" t="s">
        <v>1141</v>
      </c>
      <c r="G268" s="143">
        <v>2008</v>
      </c>
      <c r="H268" s="143">
        <v>1395.17</v>
      </c>
      <c r="I268" s="143">
        <f t="shared" si="23"/>
        <v>612.83000000000004</v>
      </c>
      <c r="J268" s="143">
        <f t="shared" si="27"/>
        <v>122.57</v>
      </c>
      <c r="K268" s="144">
        <v>280</v>
      </c>
      <c r="L268" s="144">
        <f t="shared" si="28"/>
        <v>402.57</v>
      </c>
      <c r="M268" s="143">
        <f t="shared" si="26"/>
        <v>210.26</v>
      </c>
    </row>
    <row r="269" spans="1:13">
      <c r="A269" s="137">
        <v>280</v>
      </c>
      <c r="B269" s="138" t="s">
        <v>1144</v>
      </c>
      <c r="C269" s="215" t="s">
        <v>1145</v>
      </c>
      <c r="D269" s="142" t="s">
        <v>857</v>
      </c>
      <c r="E269" s="142" t="s">
        <v>1038</v>
      </c>
      <c r="F269" s="142" t="s">
        <v>1141</v>
      </c>
      <c r="G269" s="143">
        <v>2008</v>
      </c>
      <c r="H269" s="143">
        <v>1383.15</v>
      </c>
      <c r="I269" s="143">
        <f t="shared" si="23"/>
        <v>624.85</v>
      </c>
      <c r="J269" s="143">
        <f t="shared" si="27"/>
        <v>124.97</v>
      </c>
      <c r="K269" s="144">
        <v>280</v>
      </c>
      <c r="L269" s="144">
        <f t="shared" si="28"/>
        <v>404.97</v>
      </c>
      <c r="M269" s="143">
        <f t="shared" si="26"/>
        <v>219.88</v>
      </c>
    </row>
    <row r="270" spans="1:13">
      <c r="A270" s="137">
        <v>281</v>
      </c>
      <c r="B270" s="138">
        <v>2886</v>
      </c>
      <c r="C270" s="215" t="s">
        <v>1146</v>
      </c>
      <c r="D270" s="142" t="s">
        <v>857</v>
      </c>
      <c r="E270" s="142" t="s">
        <v>1038</v>
      </c>
      <c r="F270" s="142" t="s">
        <v>1141</v>
      </c>
      <c r="G270" s="143">
        <v>2008</v>
      </c>
      <c r="H270" s="143">
        <v>1423.55</v>
      </c>
      <c r="I270" s="143">
        <f t="shared" si="23"/>
        <v>584.45000000000005</v>
      </c>
      <c r="J270" s="143">
        <f t="shared" si="27"/>
        <v>116.89</v>
      </c>
      <c r="K270" s="144">
        <v>280</v>
      </c>
      <c r="L270" s="144">
        <f t="shared" si="28"/>
        <v>396.89</v>
      </c>
      <c r="M270" s="143">
        <f t="shared" si="26"/>
        <v>187.56</v>
      </c>
    </row>
    <row r="271" spans="1:13">
      <c r="A271" s="137">
        <v>282</v>
      </c>
      <c r="B271" s="138" t="s">
        <v>1147</v>
      </c>
      <c r="C271" s="215" t="s">
        <v>1148</v>
      </c>
      <c r="D271" s="142" t="s">
        <v>857</v>
      </c>
      <c r="E271" s="142" t="s">
        <v>1038</v>
      </c>
      <c r="F271" s="142" t="s">
        <v>1141</v>
      </c>
      <c r="G271" s="143">
        <v>2008</v>
      </c>
      <c r="H271" s="143">
        <v>1383.15</v>
      </c>
      <c r="I271" s="143">
        <f t="shared" si="23"/>
        <v>624.85</v>
      </c>
      <c r="J271" s="143">
        <f t="shared" si="27"/>
        <v>124.97</v>
      </c>
      <c r="K271" s="144">
        <v>280</v>
      </c>
      <c r="L271" s="144">
        <f t="shared" si="28"/>
        <v>404.97</v>
      </c>
      <c r="M271" s="143">
        <f t="shared" si="26"/>
        <v>219.88</v>
      </c>
    </row>
    <row r="272" spans="1:13">
      <c r="A272" s="137">
        <v>285</v>
      </c>
      <c r="B272" s="138" t="s">
        <v>1149</v>
      </c>
      <c r="C272" s="215" t="s">
        <v>1150</v>
      </c>
      <c r="D272" s="142" t="s">
        <v>857</v>
      </c>
      <c r="E272" s="142" t="s">
        <v>1038</v>
      </c>
      <c r="F272" s="142" t="s">
        <v>1141</v>
      </c>
      <c r="G272" s="143">
        <v>2008</v>
      </c>
      <c r="H272" s="143">
        <v>1423.55</v>
      </c>
      <c r="I272" s="143">
        <f t="shared" si="23"/>
        <v>584.45000000000005</v>
      </c>
      <c r="J272" s="143">
        <f t="shared" si="27"/>
        <v>116.89</v>
      </c>
      <c r="K272" s="144">
        <v>280</v>
      </c>
      <c r="L272" s="144">
        <f t="shared" si="28"/>
        <v>396.89</v>
      </c>
      <c r="M272" s="143">
        <f t="shared" si="26"/>
        <v>187.56</v>
      </c>
    </row>
    <row r="273" spans="1:13">
      <c r="A273" s="137">
        <v>286</v>
      </c>
      <c r="B273" s="138" t="s">
        <v>1151</v>
      </c>
      <c r="C273" s="215" t="s">
        <v>1152</v>
      </c>
      <c r="D273" s="142" t="s">
        <v>857</v>
      </c>
      <c r="E273" s="142" t="s">
        <v>1038</v>
      </c>
      <c r="F273" s="142" t="s">
        <v>1141</v>
      </c>
      <c r="G273" s="143">
        <v>2008</v>
      </c>
      <c r="H273" s="143">
        <v>1386.8</v>
      </c>
      <c r="I273" s="143">
        <f t="shared" si="23"/>
        <v>621.20000000000005</v>
      </c>
      <c r="J273" s="143">
        <f t="shared" si="27"/>
        <v>124.24</v>
      </c>
      <c r="K273" s="144">
        <v>280</v>
      </c>
      <c r="L273" s="144">
        <f t="shared" si="28"/>
        <v>404.24</v>
      </c>
      <c r="M273" s="143">
        <f t="shared" si="26"/>
        <v>216.96</v>
      </c>
    </row>
    <row r="274" spans="1:13">
      <c r="A274" s="137">
        <v>287</v>
      </c>
      <c r="B274" s="138" t="s">
        <v>1153</v>
      </c>
      <c r="C274" s="215" t="s">
        <v>1154</v>
      </c>
      <c r="D274" s="142" t="s">
        <v>857</v>
      </c>
      <c r="E274" s="142" t="s">
        <v>1038</v>
      </c>
      <c r="F274" s="142" t="s">
        <v>1141</v>
      </c>
      <c r="G274" s="143">
        <v>2008</v>
      </c>
      <c r="H274" s="143">
        <v>1356.15</v>
      </c>
      <c r="I274" s="143">
        <f t="shared" si="23"/>
        <v>651.85</v>
      </c>
      <c r="J274" s="143">
        <f t="shared" si="27"/>
        <v>130.37</v>
      </c>
      <c r="K274" s="144">
        <v>280</v>
      </c>
      <c r="L274" s="144">
        <f t="shared" si="28"/>
        <v>410.37</v>
      </c>
      <c r="M274" s="143">
        <f t="shared" si="26"/>
        <v>241.48</v>
      </c>
    </row>
    <row r="275" spans="1:13">
      <c r="A275" s="137">
        <v>289</v>
      </c>
      <c r="B275" s="138" t="s">
        <v>1155</v>
      </c>
      <c r="C275" s="215" t="s">
        <v>1156</v>
      </c>
      <c r="D275" s="142" t="s">
        <v>857</v>
      </c>
      <c r="E275" s="142" t="s">
        <v>1038</v>
      </c>
      <c r="F275" s="142" t="s">
        <v>1141</v>
      </c>
      <c r="G275" s="143">
        <v>2008</v>
      </c>
      <c r="H275" s="143">
        <v>1383.15</v>
      </c>
      <c r="I275" s="143">
        <f t="shared" si="23"/>
        <v>624.85</v>
      </c>
      <c r="J275" s="143">
        <f t="shared" si="27"/>
        <v>124.97</v>
      </c>
      <c r="K275" s="144">
        <v>280</v>
      </c>
      <c r="L275" s="144">
        <f t="shared" si="28"/>
        <v>404.97</v>
      </c>
      <c r="M275" s="143">
        <f t="shared" si="26"/>
        <v>219.88</v>
      </c>
    </row>
    <row r="276" spans="1:13">
      <c r="A276" s="137">
        <v>290</v>
      </c>
      <c r="B276" s="138" t="s">
        <v>1157</v>
      </c>
      <c r="C276" s="215" t="s">
        <v>1158</v>
      </c>
      <c r="D276" s="142" t="s">
        <v>857</v>
      </c>
      <c r="E276" s="142" t="s">
        <v>1038</v>
      </c>
      <c r="F276" s="142" t="s">
        <v>1141</v>
      </c>
      <c r="G276" s="143">
        <v>2008</v>
      </c>
      <c r="H276" s="143">
        <v>1382.57</v>
      </c>
      <c r="I276" s="143">
        <f t="shared" si="23"/>
        <v>625.42999999999995</v>
      </c>
      <c r="J276" s="143">
        <f t="shared" si="27"/>
        <v>125.09</v>
      </c>
      <c r="K276" s="144">
        <v>280</v>
      </c>
      <c r="L276" s="144">
        <f t="shared" si="28"/>
        <v>405.09</v>
      </c>
      <c r="M276" s="143">
        <f t="shared" si="26"/>
        <v>220.34</v>
      </c>
    </row>
    <row r="277" spans="1:13">
      <c r="A277" s="137">
        <v>291</v>
      </c>
      <c r="B277" s="138" t="s">
        <v>1159</v>
      </c>
      <c r="C277" s="215" t="s">
        <v>465</v>
      </c>
      <c r="D277" s="142" t="s">
        <v>857</v>
      </c>
      <c r="E277" s="142" t="s">
        <v>1038</v>
      </c>
      <c r="F277" s="142" t="s">
        <v>1141</v>
      </c>
      <c r="G277" s="143">
        <v>2008</v>
      </c>
      <c r="H277" s="143">
        <v>1382.57</v>
      </c>
      <c r="I277" s="143">
        <f t="shared" si="23"/>
        <v>625.42999999999995</v>
      </c>
      <c r="J277" s="143">
        <f t="shared" si="27"/>
        <v>125.09</v>
      </c>
      <c r="K277" s="144">
        <v>280</v>
      </c>
      <c r="L277" s="144">
        <f t="shared" si="28"/>
        <v>405.09</v>
      </c>
      <c r="M277" s="143">
        <f t="shared" si="26"/>
        <v>220.34</v>
      </c>
    </row>
    <row r="278" spans="1:13">
      <c r="A278" s="137">
        <v>296</v>
      </c>
      <c r="B278" s="138" t="s">
        <v>1160</v>
      </c>
      <c r="C278" s="215" t="s">
        <v>280</v>
      </c>
      <c r="D278" s="142" t="s">
        <v>857</v>
      </c>
      <c r="E278" s="142" t="s">
        <v>1038</v>
      </c>
      <c r="F278" s="142" t="s">
        <v>1141</v>
      </c>
      <c r="G278" s="143">
        <v>2008</v>
      </c>
      <c r="H278" s="143">
        <v>1383.15</v>
      </c>
      <c r="I278" s="143">
        <f t="shared" si="23"/>
        <v>624.85</v>
      </c>
      <c r="J278" s="143">
        <f t="shared" si="27"/>
        <v>124.97</v>
      </c>
      <c r="K278" s="144">
        <v>280</v>
      </c>
      <c r="L278" s="144">
        <f t="shared" si="28"/>
        <v>404.97</v>
      </c>
      <c r="M278" s="143">
        <f t="shared" si="26"/>
        <v>219.88</v>
      </c>
    </row>
    <row r="279" spans="1:13">
      <c r="A279" s="137">
        <v>297</v>
      </c>
      <c r="B279" s="138" t="s">
        <v>1161</v>
      </c>
      <c r="C279" s="215" t="s">
        <v>1162</v>
      </c>
      <c r="D279" s="142" t="s">
        <v>857</v>
      </c>
      <c r="E279" s="142" t="s">
        <v>1038</v>
      </c>
      <c r="F279" s="142" t="s">
        <v>1141</v>
      </c>
      <c r="G279" s="143">
        <v>2008</v>
      </c>
      <c r="H279" s="143">
        <v>1423.57</v>
      </c>
      <c r="I279" s="143">
        <f t="shared" si="23"/>
        <v>584.42999999999995</v>
      </c>
      <c r="J279" s="143">
        <f t="shared" si="27"/>
        <v>116.89</v>
      </c>
      <c r="K279" s="144">
        <v>280</v>
      </c>
      <c r="L279" s="144">
        <f t="shared" si="28"/>
        <v>396.89</v>
      </c>
      <c r="M279" s="143">
        <f t="shared" si="26"/>
        <v>187.54</v>
      </c>
    </row>
    <row r="280" spans="1:13">
      <c r="A280" s="137">
        <v>298</v>
      </c>
      <c r="B280" s="138" t="s">
        <v>1163</v>
      </c>
      <c r="C280" s="215" t="s">
        <v>1164</v>
      </c>
      <c r="D280" s="142" t="s">
        <v>857</v>
      </c>
      <c r="E280" s="142" t="s">
        <v>1038</v>
      </c>
      <c r="F280" s="142" t="s">
        <v>1141</v>
      </c>
      <c r="G280" s="143">
        <v>2008</v>
      </c>
      <c r="H280" s="143">
        <v>1407.37</v>
      </c>
      <c r="I280" s="143">
        <f t="shared" si="23"/>
        <v>600.63</v>
      </c>
      <c r="J280" s="143">
        <f t="shared" si="27"/>
        <v>120.13</v>
      </c>
      <c r="K280" s="144">
        <v>280</v>
      </c>
      <c r="L280" s="144">
        <f t="shared" si="28"/>
        <v>400.13</v>
      </c>
      <c r="M280" s="143">
        <f t="shared" si="26"/>
        <v>200.5</v>
      </c>
    </row>
    <row r="281" spans="1:13">
      <c r="A281" s="137">
        <v>299</v>
      </c>
      <c r="B281" s="138" t="s">
        <v>1165</v>
      </c>
      <c r="C281" s="215" t="s">
        <v>811</v>
      </c>
      <c r="D281" s="142" t="s">
        <v>857</v>
      </c>
      <c r="E281" s="142" t="s">
        <v>1038</v>
      </c>
      <c r="F281" s="142" t="s">
        <v>1141</v>
      </c>
      <c r="G281" s="143">
        <v>2008</v>
      </c>
      <c r="H281" s="143">
        <v>1360.9</v>
      </c>
      <c r="I281" s="143">
        <f t="shared" si="23"/>
        <v>647.1</v>
      </c>
      <c r="J281" s="143">
        <f t="shared" si="27"/>
        <v>129.41999999999999</v>
      </c>
      <c r="K281" s="144">
        <v>280</v>
      </c>
      <c r="L281" s="144">
        <f t="shared" si="28"/>
        <v>409.42</v>
      </c>
      <c r="M281" s="143">
        <f t="shared" si="26"/>
        <v>237.68</v>
      </c>
    </row>
    <row r="282" spans="1:13">
      <c r="A282" s="137">
        <v>300</v>
      </c>
      <c r="B282" s="138" t="s">
        <v>1166</v>
      </c>
      <c r="C282" s="215" t="s">
        <v>1167</v>
      </c>
      <c r="D282" s="142" t="s">
        <v>857</v>
      </c>
      <c r="E282" s="142" t="s">
        <v>1038</v>
      </c>
      <c r="F282" s="142" t="s">
        <v>1141</v>
      </c>
      <c r="G282" s="143">
        <v>2008</v>
      </c>
      <c r="H282" s="143">
        <v>1374.97</v>
      </c>
      <c r="I282" s="143">
        <f t="shared" si="23"/>
        <v>633.03</v>
      </c>
      <c r="J282" s="143">
        <f t="shared" si="27"/>
        <v>126.61</v>
      </c>
      <c r="K282" s="144">
        <v>280</v>
      </c>
      <c r="L282" s="144">
        <f t="shared" si="28"/>
        <v>406.61</v>
      </c>
      <c r="M282" s="143">
        <f t="shared" si="26"/>
        <v>226.42</v>
      </c>
    </row>
    <row r="283" spans="1:13">
      <c r="A283" s="137">
        <v>302</v>
      </c>
      <c r="B283" s="138" t="s">
        <v>1168</v>
      </c>
      <c r="C283" s="215" t="s">
        <v>1169</v>
      </c>
      <c r="D283" s="142" t="s">
        <v>857</v>
      </c>
      <c r="E283" s="142" t="s">
        <v>1038</v>
      </c>
      <c r="F283" s="142" t="s">
        <v>1141</v>
      </c>
      <c r="G283" s="143">
        <v>2008</v>
      </c>
      <c r="H283" s="143">
        <v>1423.82</v>
      </c>
      <c r="I283" s="143">
        <f t="shared" si="23"/>
        <v>584.17999999999995</v>
      </c>
      <c r="J283" s="143">
        <f t="shared" si="27"/>
        <v>116.84</v>
      </c>
      <c r="K283" s="144">
        <v>280</v>
      </c>
      <c r="L283" s="144">
        <f t="shared" si="28"/>
        <v>396.84</v>
      </c>
      <c r="M283" s="143">
        <f t="shared" si="26"/>
        <v>187.34</v>
      </c>
    </row>
    <row r="284" spans="1:13">
      <c r="A284" s="137">
        <v>303</v>
      </c>
      <c r="B284" s="138" t="s">
        <v>1170</v>
      </c>
      <c r="C284" s="215" t="s">
        <v>1171</v>
      </c>
      <c r="D284" s="142" t="s">
        <v>857</v>
      </c>
      <c r="E284" s="142" t="s">
        <v>1038</v>
      </c>
      <c r="F284" s="142" t="s">
        <v>1141</v>
      </c>
      <c r="G284" s="143">
        <v>2008</v>
      </c>
      <c r="H284" s="143">
        <v>1383.15</v>
      </c>
      <c r="I284" s="143">
        <f t="shared" si="23"/>
        <v>624.85</v>
      </c>
      <c r="J284" s="143">
        <f t="shared" si="27"/>
        <v>124.97</v>
      </c>
      <c r="K284" s="144">
        <v>280</v>
      </c>
      <c r="L284" s="144">
        <f t="shared" si="28"/>
        <v>404.97</v>
      </c>
      <c r="M284" s="143">
        <f t="shared" si="26"/>
        <v>219.88</v>
      </c>
    </row>
    <row r="285" spans="1:13">
      <c r="A285" s="137">
        <v>306</v>
      </c>
      <c r="B285" s="138" t="s">
        <v>1172</v>
      </c>
      <c r="C285" s="215" t="s">
        <v>1173</v>
      </c>
      <c r="D285" s="142" t="s">
        <v>857</v>
      </c>
      <c r="E285" s="142" t="s">
        <v>1038</v>
      </c>
      <c r="F285" s="142" t="s">
        <v>1141</v>
      </c>
      <c r="G285" s="143">
        <v>2008</v>
      </c>
      <c r="H285" s="143">
        <v>1422.98</v>
      </c>
      <c r="I285" s="143">
        <f t="shared" si="23"/>
        <v>585.02</v>
      </c>
      <c r="J285" s="143">
        <f t="shared" si="27"/>
        <v>117</v>
      </c>
      <c r="K285" s="144">
        <v>280</v>
      </c>
      <c r="L285" s="144">
        <f t="shared" si="28"/>
        <v>397</v>
      </c>
      <c r="M285" s="143">
        <f t="shared" si="26"/>
        <v>188.02</v>
      </c>
    </row>
    <row r="286" spans="1:13">
      <c r="A286" s="137">
        <v>307</v>
      </c>
      <c r="B286" s="138" t="s">
        <v>1174</v>
      </c>
      <c r="C286" s="215" t="s">
        <v>1175</v>
      </c>
      <c r="D286" s="142" t="s">
        <v>857</v>
      </c>
      <c r="E286" s="142" t="s">
        <v>1038</v>
      </c>
      <c r="F286" s="142" t="s">
        <v>1141</v>
      </c>
      <c r="G286" s="143">
        <v>2008</v>
      </c>
      <c r="H286" s="143">
        <v>1356.15</v>
      </c>
      <c r="I286" s="143">
        <f t="shared" si="23"/>
        <v>651.85</v>
      </c>
      <c r="J286" s="143">
        <f t="shared" si="27"/>
        <v>130.37</v>
      </c>
      <c r="K286" s="144">
        <v>280</v>
      </c>
      <c r="L286" s="144">
        <f t="shared" si="28"/>
        <v>410.37</v>
      </c>
      <c r="M286" s="143">
        <f t="shared" si="26"/>
        <v>241.48</v>
      </c>
    </row>
    <row r="287" spans="1:13">
      <c r="A287" s="137">
        <v>308</v>
      </c>
      <c r="B287" s="138" t="s">
        <v>1176</v>
      </c>
      <c r="C287" s="215" t="s">
        <v>813</v>
      </c>
      <c r="D287" s="142" t="s">
        <v>857</v>
      </c>
      <c r="E287" s="142" t="s">
        <v>1038</v>
      </c>
      <c r="F287" s="142" t="s">
        <v>1141</v>
      </c>
      <c r="G287" s="143">
        <v>2008</v>
      </c>
      <c r="H287" s="143">
        <v>1374.7</v>
      </c>
      <c r="I287" s="143">
        <f t="shared" si="23"/>
        <v>633.29999999999995</v>
      </c>
      <c r="J287" s="143">
        <f t="shared" si="27"/>
        <v>126.66</v>
      </c>
      <c r="K287" s="144">
        <v>280</v>
      </c>
      <c r="L287" s="144">
        <f t="shared" si="28"/>
        <v>406.66</v>
      </c>
      <c r="M287" s="143">
        <f t="shared" si="26"/>
        <v>226.64</v>
      </c>
    </row>
    <row r="288" spans="1:13">
      <c r="A288" s="137">
        <v>309</v>
      </c>
      <c r="B288" s="138" t="s">
        <v>1177</v>
      </c>
      <c r="C288" s="215" t="s">
        <v>1178</v>
      </c>
      <c r="D288" s="142" t="s">
        <v>857</v>
      </c>
      <c r="E288" s="142" t="s">
        <v>1038</v>
      </c>
      <c r="F288" s="142" t="s">
        <v>1141</v>
      </c>
      <c r="G288" s="143">
        <v>2008</v>
      </c>
      <c r="H288" s="143">
        <v>1388.81</v>
      </c>
      <c r="I288" s="143">
        <f t="shared" si="23"/>
        <v>619.19000000000005</v>
      </c>
      <c r="J288" s="143">
        <f t="shared" si="27"/>
        <v>123.84</v>
      </c>
      <c r="K288" s="144">
        <v>280</v>
      </c>
      <c r="L288" s="144">
        <f t="shared" si="28"/>
        <v>403.84</v>
      </c>
      <c r="M288" s="143">
        <f t="shared" si="26"/>
        <v>215.35</v>
      </c>
    </row>
    <row r="289" spans="1:13">
      <c r="A289" s="137">
        <v>310</v>
      </c>
      <c r="B289" s="138" t="s">
        <v>1179</v>
      </c>
      <c r="C289" s="215" t="s">
        <v>1180</v>
      </c>
      <c r="D289" s="142" t="s">
        <v>857</v>
      </c>
      <c r="E289" s="142" t="s">
        <v>1038</v>
      </c>
      <c r="F289" s="142" t="s">
        <v>1141</v>
      </c>
      <c r="G289" s="143">
        <v>2008</v>
      </c>
      <c r="H289" s="143">
        <v>1383.15</v>
      </c>
      <c r="I289" s="143">
        <f t="shared" si="23"/>
        <v>624.85</v>
      </c>
      <c r="J289" s="143">
        <f t="shared" si="27"/>
        <v>124.97</v>
      </c>
      <c r="K289" s="144">
        <v>280</v>
      </c>
      <c r="L289" s="144">
        <f t="shared" si="28"/>
        <v>404.97</v>
      </c>
      <c r="M289" s="143">
        <f t="shared" si="26"/>
        <v>219.88</v>
      </c>
    </row>
    <row r="290" spans="1:13">
      <c r="A290" s="137">
        <v>311</v>
      </c>
      <c r="B290" s="138" t="s">
        <v>1181</v>
      </c>
      <c r="C290" s="215" t="s">
        <v>382</v>
      </c>
      <c r="D290" s="142" t="s">
        <v>857</v>
      </c>
      <c r="E290" s="142" t="s">
        <v>1038</v>
      </c>
      <c r="F290" s="142" t="s">
        <v>1141</v>
      </c>
      <c r="G290" s="143">
        <v>2008</v>
      </c>
      <c r="H290" s="143">
        <v>1356.15</v>
      </c>
      <c r="I290" s="143">
        <f t="shared" si="23"/>
        <v>651.85</v>
      </c>
      <c r="J290" s="143">
        <f t="shared" si="27"/>
        <v>130.37</v>
      </c>
      <c r="K290" s="144">
        <v>280</v>
      </c>
      <c r="L290" s="144">
        <f t="shared" si="28"/>
        <v>410.37</v>
      </c>
      <c r="M290" s="143">
        <f t="shared" si="26"/>
        <v>241.48</v>
      </c>
    </row>
    <row r="291" spans="1:13">
      <c r="A291" s="137">
        <v>312</v>
      </c>
      <c r="B291" s="138" t="s">
        <v>1182</v>
      </c>
      <c r="C291" s="215" t="s">
        <v>1183</v>
      </c>
      <c r="D291" s="142" t="s">
        <v>857</v>
      </c>
      <c r="E291" s="142" t="s">
        <v>1038</v>
      </c>
      <c r="F291" s="142" t="s">
        <v>1141</v>
      </c>
      <c r="G291" s="143">
        <v>2008</v>
      </c>
      <c r="H291" s="143">
        <v>1392.43</v>
      </c>
      <c r="I291" s="143">
        <f t="shared" si="23"/>
        <v>615.57000000000005</v>
      </c>
      <c r="J291" s="143">
        <f t="shared" si="27"/>
        <v>123.11</v>
      </c>
      <c r="K291" s="144">
        <v>280</v>
      </c>
      <c r="L291" s="144">
        <f t="shared" si="28"/>
        <v>403.11</v>
      </c>
      <c r="M291" s="143">
        <f t="shared" si="26"/>
        <v>212.46</v>
      </c>
    </row>
    <row r="292" spans="1:13">
      <c r="A292" s="137">
        <v>313</v>
      </c>
      <c r="B292" s="138" t="s">
        <v>1184</v>
      </c>
      <c r="C292" s="215" t="s">
        <v>482</v>
      </c>
      <c r="D292" s="142" t="s">
        <v>857</v>
      </c>
      <c r="E292" s="142" t="s">
        <v>1038</v>
      </c>
      <c r="F292" s="142" t="s">
        <v>1141</v>
      </c>
      <c r="G292" s="143">
        <v>2008</v>
      </c>
      <c r="H292" s="143">
        <v>1423.55</v>
      </c>
      <c r="I292" s="143">
        <f t="shared" si="23"/>
        <v>584.45000000000005</v>
      </c>
      <c r="J292" s="143">
        <f t="shared" si="27"/>
        <v>116.89</v>
      </c>
      <c r="K292" s="144">
        <v>280</v>
      </c>
      <c r="L292" s="144">
        <f t="shared" si="28"/>
        <v>396.89</v>
      </c>
      <c r="M292" s="143">
        <f t="shared" si="26"/>
        <v>187.56</v>
      </c>
    </row>
    <row r="293" spans="1:13">
      <c r="A293" s="137">
        <v>315</v>
      </c>
      <c r="B293" s="138" t="s">
        <v>1185</v>
      </c>
      <c r="C293" s="215" t="s">
        <v>1186</v>
      </c>
      <c r="D293" s="142" t="s">
        <v>857</v>
      </c>
      <c r="E293" s="142" t="s">
        <v>1038</v>
      </c>
      <c r="F293" s="142" t="s">
        <v>1141</v>
      </c>
      <c r="G293" s="143">
        <v>2008</v>
      </c>
      <c r="H293" s="143">
        <v>1433.78</v>
      </c>
      <c r="I293" s="143">
        <f t="shared" si="23"/>
        <v>574.22</v>
      </c>
      <c r="J293" s="143">
        <f t="shared" si="27"/>
        <v>114.84</v>
      </c>
      <c r="K293" s="144">
        <v>280</v>
      </c>
      <c r="L293" s="144">
        <f t="shared" si="28"/>
        <v>394.84</v>
      </c>
      <c r="M293" s="143">
        <f t="shared" si="26"/>
        <v>179.38</v>
      </c>
    </row>
    <row r="294" spans="1:13">
      <c r="A294" s="137">
        <v>318</v>
      </c>
      <c r="B294" s="138" t="s">
        <v>1187</v>
      </c>
      <c r="C294" s="215" t="s">
        <v>1188</v>
      </c>
      <c r="D294" s="142" t="s">
        <v>857</v>
      </c>
      <c r="E294" s="142" t="s">
        <v>1038</v>
      </c>
      <c r="F294" s="142" t="s">
        <v>1141</v>
      </c>
      <c r="G294" s="143">
        <v>2008</v>
      </c>
      <c r="H294" s="143">
        <v>1356.15</v>
      </c>
      <c r="I294" s="143">
        <f t="shared" si="23"/>
        <v>651.85</v>
      </c>
      <c r="J294" s="143">
        <f t="shared" si="27"/>
        <v>130.37</v>
      </c>
      <c r="K294" s="144">
        <v>280</v>
      </c>
      <c r="L294" s="144">
        <f t="shared" si="28"/>
        <v>410.37</v>
      </c>
      <c r="M294" s="143">
        <f t="shared" si="26"/>
        <v>241.48</v>
      </c>
    </row>
    <row r="295" spans="1:13">
      <c r="A295" s="137">
        <v>319</v>
      </c>
      <c r="B295" s="138" t="s">
        <v>1189</v>
      </c>
      <c r="C295" s="215" t="s">
        <v>1190</v>
      </c>
      <c r="D295" s="142" t="s">
        <v>857</v>
      </c>
      <c r="E295" s="142" t="s">
        <v>1038</v>
      </c>
      <c r="F295" s="142" t="s">
        <v>1141</v>
      </c>
      <c r="G295" s="143">
        <v>2008</v>
      </c>
      <c r="H295" s="143">
        <v>1383.15</v>
      </c>
      <c r="I295" s="143">
        <f t="shared" si="23"/>
        <v>624.85</v>
      </c>
      <c r="J295" s="143">
        <f t="shared" si="27"/>
        <v>124.97</v>
      </c>
      <c r="K295" s="144">
        <v>280</v>
      </c>
      <c r="L295" s="144">
        <f t="shared" si="28"/>
        <v>404.97</v>
      </c>
      <c r="M295" s="143">
        <f t="shared" si="26"/>
        <v>219.88</v>
      </c>
    </row>
    <row r="296" spans="1:13">
      <c r="A296" s="137">
        <v>320</v>
      </c>
      <c r="B296" s="138" t="s">
        <v>1191</v>
      </c>
      <c r="C296" s="215" t="s">
        <v>1192</v>
      </c>
      <c r="D296" s="142" t="s">
        <v>857</v>
      </c>
      <c r="E296" s="142" t="s">
        <v>1038</v>
      </c>
      <c r="F296" s="142" t="s">
        <v>1141</v>
      </c>
      <c r="G296" s="143">
        <v>2008</v>
      </c>
      <c r="H296" s="143">
        <v>1399.57</v>
      </c>
      <c r="I296" s="143">
        <f t="shared" si="23"/>
        <v>608.42999999999995</v>
      </c>
      <c r="J296" s="143">
        <f t="shared" si="27"/>
        <v>121.69</v>
      </c>
      <c r="K296" s="144">
        <v>280</v>
      </c>
      <c r="L296" s="144">
        <f t="shared" si="28"/>
        <v>401.69</v>
      </c>
      <c r="M296" s="143">
        <f t="shared" si="26"/>
        <v>206.74</v>
      </c>
    </row>
    <row r="297" spans="1:13">
      <c r="A297" s="137">
        <v>322</v>
      </c>
      <c r="B297" s="138" t="s">
        <v>1193</v>
      </c>
      <c r="C297" s="215" t="s">
        <v>1194</v>
      </c>
      <c r="D297" s="142" t="s">
        <v>857</v>
      </c>
      <c r="E297" s="142" t="s">
        <v>1038</v>
      </c>
      <c r="F297" s="142" t="s">
        <v>1141</v>
      </c>
      <c r="G297" s="143">
        <v>2008</v>
      </c>
      <c r="H297" s="143">
        <v>1370.15</v>
      </c>
      <c r="I297" s="143">
        <f t="shared" si="23"/>
        <v>637.85</v>
      </c>
      <c r="J297" s="143">
        <f t="shared" si="27"/>
        <v>127.57</v>
      </c>
      <c r="K297" s="144">
        <v>280</v>
      </c>
      <c r="L297" s="144">
        <f t="shared" si="28"/>
        <v>407.57</v>
      </c>
      <c r="M297" s="143">
        <f t="shared" si="26"/>
        <v>230.28</v>
      </c>
    </row>
    <row r="298" spans="1:13">
      <c r="A298" s="137">
        <v>323</v>
      </c>
      <c r="B298" s="138" t="s">
        <v>1195</v>
      </c>
      <c r="C298" s="215" t="s">
        <v>1196</v>
      </c>
      <c r="D298" s="142" t="s">
        <v>857</v>
      </c>
      <c r="E298" s="142" t="s">
        <v>1038</v>
      </c>
      <c r="F298" s="142" t="s">
        <v>1141</v>
      </c>
      <c r="G298" s="143">
        <v>2008</v>
      </c>
      <c r="H298" s="143">
        <v>1376.16</v>
      </c>
      <c r="I298" s="143">
        <f t="shared" si="23"/>
        <v>631.84</v>
      </c>
      <c r="J298" s="143">
        <f t="shared" si="27"/>
        <v>126.37</v>
      </c>
      <c r="K298" s="144">
        <v>280</v>
      </c>
      <c r="L298" s="144">
        <f t="shared" si="28"/>
        <v>406.37</v>
      </c>
      <c r="M298" s="143">
        <f t="shared" si="26"/>
        <v>225.47</v>
      </c>
    </row>
    <row r="299" spans="1:13">
      <c r="A299" s="137">
        <v>324</v>
      </c>
      <c r="B299" s="138" t="s">
        <v>1197</v>
      </c>
      <c r="C299" s="215" t="s">
        <v>1198</v>
      </c>
      <c r="D299" s="142" t="s">
        <v>857</v>
      </c>
      <c r="E299" s="142" t="s">
        <v>1038</v>
      </c>
      <c r="F299" s="142" t="s">
        <v>1141</v>
      </c>
      <c r="G299" s="143">
        <v>2008</v>
      </c>
      <c r="H299" s="143">
        <v>1383.15</v>
      </c>
      <c r="I299" s="143">
        <f t="shared" si="23"/>
        <v>624.85</v>
      </c>
      <c r="J299" s="143">
        <f t="shared" si="27"/>
        <v>124.97</v>
      </c>
      <c r="K299" s="144">
        <v>280</v>
      </c>
      <c r="L299" s="144">
        <f t="shared" si="28"/>
        <v>404.97</v>
      </c>
      <c r="M299" s="143">
        <f t="shared" si="26"/>
        <v>219.88</v>
      </c>
    </row>
    <row r="300" spans="1:13">
      <c r="A300" s="137">
        <v>325</v>
      </c>
      <c r="B300" s="138" t="s">
        <v>1199</v>
      </c>
      <c r="C300" s="215" t="s">
        <v>1200</v>
      </c>
      <c r="D300" s="142" t="s">
        <v>857</v>
      </c>
      <c r="E300" s="142" t="s">
        <v>1038</v>
      </c>
      <c r="F300" s="142" t="s">
        <v>1141</v>
      </c>
      <c r="G300" s="143">
        <v>2008</v>
      </c>
      <c r="H300" s="143">
        <v>1356.15</v>
      </c>
      <c r="I300" s="143">
        <f t="shared" si="23"/>
        <v>651.85</v>
      </c>
      <c r="J300" s="143">
        <f t="shared" si="27"/>
        <v>130.37</v>
      </c>
      <c r="K300" s="144">
        <v>280</v>
      </c>
      <c r="L300" s="144">
        <f t="shared" si="28"/>
        <v>410.37</v>
      </c>
      <c r="M300" s="143">
        <f t="shared" si="26"/>
        <v>241.48</v>
      </c>
    </row>
    <row r="301" spans="1:13">
      <c r="A301" s="137">
        <v>327</v>
      </c>
      <c r="B301" s="138" t="s">
        <v>1201</v>
      </c>
      <c r="C301" s="215" t="s">
        <v>1202</v>
      </c>
      <c r="D301" s="142" t="s">
        <v>857</v>
      </c>
      <c r="E301" s="142" t="s">
        <v>1038</v>
      </c>
      <c r="F301" s="142" t="s">
        <v>1141</v>
      </c>
      <c r="G301" s="143">
        <v>2008</v>
      </c>
      <c r="H301" s="143">
        <v>1360.87</v>
      </c>
      <c r="I301" s="143">
        <f t="shared" si="23"/>
        <v>647.13</v>
      </c>
      <c r="J301" s="143">
        <f t="shared" si="27"/>
        <v>129.43</v>
      </c>
      <c r="K301" s="144">
        <v>280</v>
      </c>
      <c r="L301" s="144">
        <f t="shared" si="28"/>
        <v>409.43</v>
      </c>
      <c r="M301" s="143">
        <f t="shared" si="26"/>
        <v>237.7</v>
      </c>
    </row>
    <row r="302" spans="1:13">
      <c r="A302" s="137">
        <v>328</v>
      </c>
      <c r="B302" s="138" t="s">
        <v>1203</v>
      </c>
      <c r="C302" s="215" t="s">
        <v>231</v>
      </c>
      <c r="D302" s="142" t="s">
        <v>857</v>
      </c>
      <c r="E302" s="142" t="s">
        <v>1038</v>
      </c>
      <c r="F302" s="142" t="s">
        <v>1141</v>
      </c>
      <c r="G302" s="143">
        <v>2008</v>
      </c>
      <c r="H302" s="143">
        <v>1364.06</v>
      </c>
      <c r="I302" s="143">
        <f t="shared" si="23"/>
        <v>643.94000000000005</v>
      </c>
      <c r="J302" s="143">
        <f t="shared" si="27"/>
        <v>128.79</v>
      </c>
      <c r="K302" s="144">
        <v>280</v>
      </c>
      <c r="L302" s="144">
        <f t="shared" si="28"/>
        <v>408.79</v>
      </c>
      <c r="M302" s="143">
        <f t="shared" si="26"/>
        <v>235.15</v>
      </c>
    </row>
    <row r="303" spans="1:13">
      <c r="A303" s="137">
        <v>329</v>
      </c>
      <c r="B303" s="138" t="s">
        <v>1204</v>
      </c>
      <c r="C303" s="215" t="s">
        <v>323</v>
      </c>
      <c r="D303" s="142" t="s">
        <v>857</v>
      </c>
      <c r="E303" s="142" t="s">
        <v>1038</v>
      </c>
      <c r="F303" s="142" t="s">
        <v>1141</v>
      </c>
      <c r="G303" s="143">
        <v>2008</v>
      </c>
      <c r="H303" s="143">
        <v>1356.15</v>
      </c>
      <c r="I303" s="143">
        <f t="shared" si="23"/>
        <v>651.85</v>
      </c>
      <c r="J303" s="143">
        <f t="shared" si="27"/>
        <v>130.37</v>
      </c>
      <c r="K303" s="144">
        <v>280</v>
      </c>
      <c r="L303" s="144">
        <f t="shared" si="28"/>
        <v>410.37</v>
      </c>
      <c r="M303" s="143">
        <f t="shared" si="26"/>
        <v>241.48</v>
      </c>
    </row>
    <row r="304" spans="1:13">
      <c r="A304" s="137">
        <v>331</v>
      </c>
      <c r="B304" s="138" t="s">
        <v>1205</v>
      </c>
      <c r="C304" s="215" t="s">
        <v>1206</v>
      </c>
      <c r="D304" s="142" t="s">
        <v>857</v>
      </c>
      <c r="E304" s="142" t="s">
        <v>1038</v>
      </c>
      <c r="F304" s="142" t="s">
        <v>1141</v>
      </c>
      <c r="G304" s="143">
        <v>2008</v>
      </c>
      <c r="H304" s="143">
        <v>1356.15</v>
      </c>
      <c r="I304" s="143">
        <f t="shared" si="23"/>
        <v>651.85</v>
      </c>
      <c r="J304" s="143">
        <f t="shared" si="27"/>
        <v>130.37</v>
      </c>
      <c r="K304" s="144">
        <v>280</v>
      </c>
      <c r="L304" s="144">
        <f t="shared" si="28"/>
        <v>410.37</v>
      </c>
      <c r="M304" s="143">
        <f t="shared" si="26"/>
        <v>241.48</v>
      </c>
    </row>
    <row r="305" spans="1:13">
      <c r="A305" s="137">
        <v>332</v>
      </c>
      <c r="B305" s="138" t="s">
        <v>1207</v>
      </c>
      <c r="C305" s="215" t="s">
        <v>287</v>
      </c>
      <c r="D305" s="142" t="s">
        <v>857</v>
      </c>
      <c r="E305" s="142" t="s">
        <v>1038</v>
      </c>
      <c r="F305" s="142" t="s">
        <v>1141</v>
      </c>
      <c r="G305" s="143">
        <v>2008</v>
      </c>
      <c r="H305" s="143">
        <v>1356.15</v>
      </c>
      <c r="I305" s="143">
        <f t="shared" si="23"/>
        <v>651.85</v>
      </c>
      <c r="J305" s="143">
        <f t="shared" si="27"/>
        <v>130.37</v>
      </c>
      <c r="K305" s="144">
        <v>280</v>
      </c>
      <c r="L305" s="144">
        <f t="shared" si="28"/>
        <v>410.37</v>
      </c>
      <c r="M305" s="143">
        <f t="shared" si="26"/>
        <v>241.48</v>
      </c>
    </row>
    <row r="306" spans="1:13">
      <c r="A306" s="137">
        <v>333</v>
      </c>
      <c r="B306" s="138" t="s">
        <v>1208</v>
      </c>
      <c r="C306" s="215" t="s">
        <v>1209</v>
      </c>
      <c r="D306" s="142" t="s">
        <v>857</v>
      </c>
      <c r="E306" s="142" t="s">
        <v>1038</v>
      </c>
      <c r="F306" s="142" t="s">
        <v>1141</v>
      </c>
      <c r="G306" s="143">
        <v>2008</v>
      </c>
      <c r="H306" s="143">
        <v>1356.15</v>
      </c>
      <c r="I306" s="143">
        <f t="shared" si="23"/>
        <v>651.85</v>
      </c>
      <c r="J306" s="143">
        <f t="shared" si="27"/>
        <v>130.37</v>
      </c>
      <c r="K306" s="144">
        <v>280</v>
      </c>
      <c r="L306" s="144">
        <f t="shared" si="28"/>
        <v>410.37</v>
      </c>
      <c r="M306" s="143">
        <f t="shared" si="26"/>
        <v>241.48</v>
      </c>
    </row>
    <row r="307" spans="1:13">
      <c r="A307" s="137">
        <v>334</v>
      </c>
      <c r="B307" s="138" t="s">
        <v>1210</v>
      </c>
      <c r="C307" s="215" t="s">
        <v>1211</v>
      </c>
      <c r="D307" s="142" t="s">
        <v>857</v>
      </c>
      <c r="E307" s="142" t="s">
        <v>1038</v>
      </c>
      <c r="F307" s="142" t="s">
        <v>1141</v>
      </c>
      <c r="G307" s="143">
        <v>2008</v>
      </c>
      <c r="H307" s="143">
        <v>1356.15</v>
      </c>
      <c r="I307" s="143">
        <f t="shared" si="23"/>
        <v>651.85</v>
      </c>
      <c r="J307" s="143">
        <f t="shared" si="27"/>
        <v>130.37</v>
      </c>
      <c r="K307" s="144">
        <v>280</v>
      </c>
      <c r="L307" s="144">
        <f t="shared" si="28"/>
        <v>410.37</v>
      </c>
      <c r="M307" s="143">
        <f t="shared" si="26"/>
        <v>241.48</v>
      </c>
    </row>
    <row r="308" spans="1:13">
      <c r="A308" s="137">
        <v>335</v>
      </c>
      <c r="B308" s="138" t="s">
        <v>1212</v>
      </c>
      <c r="C308" s="215" t="s">
        <v>606</v>
      </c>
      <c r="D308" s="142" t="s">
        <v>857</v>
      </c>
      <c r="E308" s="142" t="s">
        <v>1038</v>
      </c>
      <c r="F308" s="142" t="s">
        <v>1141</v>
      </c>
      <c r="G308" s="143">
        <v>2008</v>
      </c>
      <c r="H308" s="143">
        <v>1356.15</v>
      </c>
      <c r="I308" s="143">
        <f t="shared" ref="I308:I371" si="29">+G308-H308</f>
        <v>651.85</v>
      </c>
      <c r="J308" s="143">
        <f t="shared" si="27"/>
        <v>130.37</v>
      </c>
      <c r="K308" s="144">
        <v>280</v>
      </c>
      <c r="L308" s="144">
        <f t="shared" si="28"/>
        <v>410.37</v>
      </c>
      <c r="M308" s="143">
        <f t="shared" si="26"/>
        <v>241.48</v>
      </c>
    </row>
    <row r="309" spans="1:13">
      <c r="A309" s="137">
        <v>336</v>
      </c>
      <c r="B309" s="138" t="s">
        <v>1213</v>
      </c>
      <c r="C309" s="215" t="s">
        <v>1214</v>
      </c>
      <c r="D309" s="142" t="s">
        <v>857</v>
      </c>
      <c r="E309" s="142" t="s">
        <v>1038</v>
      </c>
      <c r="F309" s="142" t="s">
        <v>1141</v>
      </c>
      <c r="G309" s="143">
        <v>2008</v>
      </c>
      <c r="H309" s="143">
        <v>1356.15</v>
      </c>
      <c r="I309" s="143">
        <f t="shared" si="29"/>
        <v>651.85</v>
      </c>
      <c r="J309" s="143">
        <f t="shared" si="27"/>
        <v>130.37</v>
      </c>
      <c r="K309" s="144">
        <v>280</v>
      </c>
      <c r="L309" s="144">
        <f t="shared" si="28"/>
        <v>410.37</v>
      </c>
      <c r="M309" s="143">
        <f t="shared" si="26"/>
        <v>241.48</v>
      </c>
    </row>
    <row r="310" spans="1:13">
      <c r="A310" s="137">
        <v>337</v>
      </c>
      <c r="B310" s="138" t="s">
        <v>1215</v>
      </c>
      <c r="C310" s="215" t="s">
        <v>658</v>
      </c>
      <c r="D310" s="142" t="s">
        <v>857</v>
      </c>
      <c r="E310" s="142" t="s">
        <v>1038</v>
      </c>
      <c r="F310" s="142" t="s">
        <v>1141</v>
      </c>
      <c r="G310" s="143">
        <v>2008</v>
      </c>
      <c r="H310" s="143">
        <v>1356.15</v>
      </c>
      <c r="I310" s="143">
        <f t="shared" si="29"/>
        <v>651.85</v>
      </c>
      <c r="J310" s="143">
        <f t="shared" si="27"/>
        <v>130.37</v>
      </c>
      <c r="K310" s="144">
        <v>280</v>
      </c>
      <c r="L310" s="144">
        <f t="shared" si="28"/>
        <v>410.37</v>
      </c>
      <c r="M310" s="143">
        <f t="shared" si="26"/>
        <v>241.48</v>
      </c>
    </row>
    <row r="311" spans="1:13">
      <c r="A311" s="137">
        <v>338</v>
      </c>
      <c r="B311" s="138" t="s">
        <v>1216</v>
      </c>
      <c r="C311" s="215" t="s">
        <v>1217</v>
      </c>
      <c r="D311" s="142" t="s">
        <v>857</v>
      </c>
      <c r="E311" s="142" t="s">
        <v>1038</v>
      </c>
      <c r="F311" s="142" t="s">
        <v>1141</v>
      </c>
      <c r="G311" s="143">
        <v>2008</v>
      </c>
      <c r="H311" s="143">
        <v>1356.15</v>
      </c>
      <c r="I311" s="143">
        <f t="shared" si="29"/>
        <v>651.85</v>
      </c>
      <c r="J311" s="143">
        <f t="shared" si="27"/>
        <v>130.37</v>
      </c>
      <c r="K311" s="144">
        <v>280</v>
      </c>
      <c r="L311" s="144">
        <f t="shared" si="28"/>
        <v>410.37</v>
      </c>
      <c r="M311" s="143">
        <f t="shared" si="26"/>
        <v>241.48</v>
      </c>
    </row>
    <row r="312" spans="1:13">
      <c r="A312" s="137">
        <v>339</v>
      </c>
      <c r="B312" s="138" t="s">
        <v>1218</v>
      </c>
      <c r="C312" s="215" t="s">
        <v>1219</v>
      </c>
      <c r="D312" s="142" t="s">
        <v>857</v>
      </c>
      <c r="E312" s="142" t="s">
        <v>1038</v>
      </c>
      <c r="F312" s="142" t="s">
        <v>1141</v>
      </c>
      <c r="G312" s="143">
        <v>2008</v>
      </c>
      <c r="H312" s="143">
        <v>1356.15</v>
      </c>
      <c r="I312" s="143">
        <f t="shared" si="29"/>
        <v>651.85</v>
      </c>
      <c r="J312" s="143">
        <f t="shared" si="27"/>
        <v>130.37</v>
      </c>
      <c r="K312" s="144">
        <v>280</v>
      </c>
      <c r="L312" s="144">
        <f t="shared" si="28"/>
        <v>410.37</v>
      </c>
      <c r="M312" s="143">
        <f t="shared" si="26"/>
        <v>241.48</v>
      </c>
    </row>
    <row r="313" spans="1:13">
      <c r="A313" s="137">
        <v>340</v>
      </c>
      <c r="B313" s="138" t="s">
        <v>1220</v>
      </c>
      <c r="C313" s="215" t="s">
        <v>1221</v>
      </c>
      <c r="D313" s="142" t="s">
        <v>857</v>
      </c>
      <c r="E313" s="142" t="s">
        <v>1038</v>
      </c>
      <c r="F313" s="142" t="s">
        <v>1141</v>
      </c>
      <c r="G313" s="143">
        <v>2008</v>
      </c>
      <c r="H313" s="143">
        <v>1356.15</v>
      </c>
      <c r="I313" s="143">
        <f t="shared" si="29"/>
        <v>651.85</v>
      </c>
      <c r="J313" s="143">
        <f t="shared" si="27"/>
        <v>130.37</v>
      </c>
      <c r="K313" s="144">
        <v>280</v>
      </c>
      <c r="L313" s="144">
        <f t="shared" si="28"/>
        <v>410.37</v>
      </c>
      <c r="M313" s="143">
        <f t="shared" si="26"/>
        <v>241.48</v>
      </c>
    </row>
    <row r="314" spans="1:13">
      <c r="A314" s="137">
        <v>343</v>
      </c>
      <c r="B314" s="138" t="s">
        <v>1222</v>
      </c>
      <c r="C314" s="215" t="s">
        <v>1223</v>
      </c>
      <c r="D314" s="142" t="s">
        <v>857</v>
      </c>
      <c r="E314" s="142" t="s">
        <v>1038</v>
      </c>
      <c r="F314" s="142" t="s">
        <v>1141</v>
      </c>
      <c r="G314" s="143">
        <v>2008</v>
      </c>
      <c r="H314" s="143">
        <v>1356.15</v>
      </c>
      <c r="I314" s="143">
        <f t="shared" si="29"/>
        <v>651.85</v>
      </c>
      <c r="J314" s="143">
        <f t="shared" si="27"/>
        <v>130.37</v>
      </c>
      <c r="K314" s="144">
        <v>280</v>
      </c>
      <c r="L314" s="144">
        <f t="shared" si="28"/>
        <v>410.37</v>
      </c>
      <c r="M314" s="143">
        <f t="shared" si="26"/>
        <v>241.48</v>
      </c>
    </row>
    <row r="315" spans="1:13">
      <c r="A315" s="137">
        <v>344</v>
      </c>
      <c r="B315" s="138" t="s">
        <v>1224</v>
      </c>
      <c r="C315" s="215" t="s">
        <v>1225</v>
      </c>
      <c r="D315" s="142" t="s">
        <v>857</v>
      </c>
      <c r="E315" s="142" t="s">
        <v>1038</v>
      </c>
      <c r="F315" s="142" t="s">
        <v>1141</v>
      </c>
      <c r="G315" s="143">
        <v>2008</v>
      </c>
      <c r="H315" s="143">
        <v>1356.15</v>
      </c>
      <c r="I315" s="143">
        <f t="shared" si="29"/>
        <v>651.85</v>
      </c>
      <c r="J315" s="143">
        <f t="shared" si="27"/>
        <v>130.37</v>
      </c>
      <c r="K315" s="144">
        <v>280</v>
      </c>
      <c r="L315" s="144">
        <f t="shared" si="28"/>
        <v>410.37</v>
      </c>
      <c r="M315" s="143">
        <f t="shared" si="26"/>
        <v>241.48</v>
      </c>
    </row>
    <row r="316" spans="1:13">
      <c r="A316" s="137">
        <v>345</v>
      </c>
      <c r="B316" s="138" t="s">
        <v>1226</v>
      </c>
      <c r="C316" s="215" t="s">
        <v>789</v>
      </c>
      <c r="D316" s="142" t="s">
        <v>857</v>
      </c>
      <c r="E316" s="142" t="s">
        <v>1038</v>
      </c>
      <c r="F316" s="142" t="s">
        <v>1141</v>
      </c>
      <c r="G316" s="143">
        <v>2008</v>
      </c>
      <c r="H316" s="143">
        <v>1356.15</v>
      </c>
      <c r="I316" s="143">
        <f t="shared" si="29"/>
        <v>651.85</v>
      </c>
      <c r="J316" s="143">
        <f t="shared" si="27"/>
        <v>130.37</v>
      </c>
      <c r="K316" s="144">
        <v>280</v>
      </c>
      <c r="L316" s="144">
        <f t="shared" si="28"/>
        <v>410.37</v>
      </c>
      <c r="M316" s="143">
        <f t="shared" si="26"/>
        <v>241.48</v>
      </c>
    </row>
    <row r="317" spans="1:13">
      <c r="A317" s="137">
        <v>346</v>
      </c>
      <c r="B317" s="138" t="s">
        <v>1227</v>
      </c>
      <c r="C317" s="215" t="s">
        <v>641</v>
      </c>
      <c r="D317" s="142" t="s">
        <v>857</v>
      </c>
      <c r="E317" s="142" t="s">
        <v>1038</v>
      </c>
      <c r="F317" s="142" t="s">
        <v>1141</v>
      </c>
      <c r="G317" s="143">
        <v>2008</v>
      </c>
      <c r="H317" s="143">
        <v>1356.15</v>
      </c>
      <c r="I317" s="143">
        <f t="shared" si="29"/>
        <v>651.85</v>
      </c>
      <c r="J317" s="143">
        <f t="shared" si="27"/>
        <v>130.37</v>
      </c>
      <c r="K317" s="144">
        <v>280</v>
      </c>
      <c r="L317" s="144">
        <f t="shared" si="28"/>
        <v>410.37</v>
      </c>
      <c r="M317" s="143">
        <f t="shared" si="26"/>
        <v>241.48</v>
      </c>
    </row>
    <row r="318" spans="1:13">
      <c r="A318" s="137">
        <v>347</v>
      </c>
      <c r="B318" s="138" t="s">
        <v>1228</v>
      </c>
      <c r="C318" s="215" t="s">
        <v>1229</v>
      </c>
      <c r="D318" s="142" t="s">
        <v>857</v>
      </c>
      <c r="E318" s="142" t="s">
        <v>1038</v>
      </c>
      <c r="F318" s="142" t="s">
        <v>1141</v>
      </c>
      <c r="G318" s="143">
        <v>2008</v>
      </c>
      <c r="H318" s="143">
        <v>1356.15</v>
      </c>
      <c r="I318" s="143">
        <f t="shared" si="29"/>
        <v>651.85</v>
      </c>
      <c r="J318" s="143">
        <f t="shared" si="27"/>
        <v>130.37</v>
      </c>
      <c r="K318" s="144">
        <v>280</v>
      </c>
      <c r="L318" s="144">
        <f t="shared" si="28"/>
        <v>410.37</v>
      </c>
      <c r="M318" s="143">
        <f t="shared" si="26"/>
        <v>241.48</v>
      </c>
    </row>
    <row r="319" spans="1:13">
      <c r="A319" s="137">
        <v>348</v>
      </c>
      <c r="B319" s="138" t="s">
        <v>1230</v>
      </c>
      <c r="C319" s="215" t="s">
        <v>365</v>
      </c>
      <c r="D319" s="142" t="s">
        <v>857</v>
      </c>
      <c r="E319" s="142" t="s">
        <v>1038</v>
      </c>
      <c r="F319" s="142" t="s">
        <v>1141</v>
      </c>
      <c r="G319" s="143">
        <v>2008</v>
      </c>
      <c r="H319" s="143">
        <v>1356.15</v>
      </c>
      <c r="I319" s="143">
        <f t="shared" si="29"/>
        <v>651.85</v>
      </c>
      <c r="J319" s="143">
        <f t="shared" si="27"/>
        <v>130.37</v>
      </c>
      <c r="K319" s="144">
        <v>280</v>
      </c>
      <c r="L319" s="144">
        <f t="shared" si="28"/>
        <v>410.37</v>
      </c>
      <c r="M319" s="143">
        <f t="shared" si="26"/>
        <v>241.48</v>
      </c>
    </row>
    <row r="320" spans="1:13">
      <c r="A320" s="137">
        <v>349</v>
      </c>
      <c r="B320" s="138" t="s">
        <v>1231</v>
      </c>
      <c r="C320" s="215" t="s">
        <v>1232</v>
      </c>
      <c r="D320" s="142" t="s">
        <v>857</v>
      </c>
      <c r="E320" s="142" t="s">
        <v>1038</v>
      </c>
      <c r="F320" s="142" t="s">
        <v>1141</v>
      </c>
      <c r="G320" s="143">
        <v>2008</v>
      </c>
      <c r="H320" s="143">
        <v>1356.15</v>
      </c>
      <c r="I320" s="143">
        <f t="shared" si="29"/>
        <v>651.85</v>
      </c>
      <c r="J320" s="143">
        <f t="shared" si="27"/>
        <v>130.37</v>
      </c>
      <c r="K320" s="144">
        <v>280</v>
      </c>
      <c r="L320" s="144">
        <f t="shared" si="28"/>
        <v>410.37</v>
      </c>
      <c r="M320" s="143">
        <f t="shared" si="26"/>
        <v>241.48</v>
      </c>
    </row>
    <row r="321" spans="1:13">
      <c r="A321" s="137">
        <v>350</v>
      </c>
      <c r="B321" s="138" t="s">
        <v>1233</v>
      </c>
      <c r="C321" s="215" t="s">
        <v>1234</v>
      </c>
      <c r="D321" s="142" t="s">
        <v>857</v>
      </c>
      <c r="E321" s="142" t="s">
        <v>1038</v>
      </c>
      <c r="F321" s="142" t="s">
        <v>1141</v>
      </c>
      <c r="G321" s="143">
        <v>2008</v>
      </c>
      <c r="H321" s="143">
        <v>1356.15</v>
      </c>
      <c r="I321" s="143">
        <f t="shared" si="29"/>
        <v>651.85</v>
      </c>
      <c r="J321" s="143">
        <f t="shared" si="27"/>
        <v>130.37</v>
      </c>
      <c r="K321" s="144">
        <v>280</v>
      </c>
      <c r="L321" s="144">
        <f t="shared" si="28"/>
        <v>410.37</v>
      </c>
      <c r="M321" s="143">
        <f t="shared" si="26"/>
        <v>241.48</v>
      </c>
    </row>
    <row r="322" spans="1:13">
      <c r="A322" s="137">
        <v>351</v>
      </c>
      <c r="B322" s="138" t="s">
        <v>1235</v>
      </c>
      <c r="C322" s="215" t="s">
        <v>278</v>
      </c>
      <c r="D322" s="142" t="s">
        <v>857</v>
      </c>
      <c r="E322" s="142" t="s">
        <v>1038</v>
      </c>
      <c r="F322" s="142" t="s">
        <v>1141</v>
      </c>
      <c r="G322" s="143">
        <v>2008</v>
      </c>
      <c r="H322" s="143">
        <v>1356.15</v>
      </c>
      <c r="I322" s="143">
        <f t="shared" si="29"/>
        <v>651.85</v>
      </c>
      <c r="J322" s="143">
        <f t="shared" si="27"/>
        <v>130.37</v>
      </c>
      <c r="K322" s="144">
        <v>280</v>
      </c>
      <c r="L322" s="144">
        <f t="shared" si="28"/>
        <v>410.37</v>
      </c>
      <c r="M322" s="143">
        <f t="shared" si="26"/>
        <v>241.48</v>
      </c>
    </row>
    <row r="323" spans="1:13">
      <c r="A323" s="137">
        <v>352</v>
      </c>
      <c r="B323" s="138" t="s">
        <v>1236</v>
      </c>
      <c r="C323" s="215" t="s">
        <v>1237</v>
      </c>
      <c r="D323" s="142" t="s">
        <v>857</v>
      </c>
      <c r="E323" s="142" t="s">
        <v>1038</v>
      </c>
      <c r="F323" s="142" t="s">
        <v>1141</v>
      </c>
      <c r="G323" s="143">
        <v>2008</v>
      </c>
      <c r="H323" s="143">
        <v>1356.15</v>
      </c>
      <c r="I323" s="143">
        <f t="shared" si="29"/>
        <v>651.85</v>
      </c>
      <c r="J323" s="143">
        <f t="shared" si="27"/>
        <v>130.37</v>
      </c>
      <c r="K323" s="144">
        <v>280</v>
      </c>
      <c r="L323" s="144">
        <f t="shared" si="28"/>
        <v>410.37</v>
      </c>
      <c r="M323" s="143">
        <f t="shared" si="26"/>
        <v>241.48</v>
      </c>
    </row>
    <row r="324" spans="1:13">
      <c r="A324" s="137">
        <v>353</v>
      </c>
      <c r="B324" s="138" t="s">
        <v>1238</v>
      </c>
      <c r="C324" s="215" t="s">
        <v>1239</v>
      </c>
      <c r="D324" s="142" t="s">
        <v>857</v>
      </c>
      <c r="E324" s="142" t="s">
        <v>1038</v>
      </c>
      <c r="F324" s="142" t="s">
        <v>1141</v>
      </c>
      <c r="G324" s="143">
        <v>2008</v>
      </c>
      <c r="H324" s="143">
        <v>1356.15</v>
      </c>
      <c r="I324" s="143">
        <f t="shared" si="29"/>
        <v>651.85</v>
      </c>
      <c r="J324" s="143">
        <f t="shared" si="27"/>
        <v>130.37</v>
      </c>
      <c r="K324" s="144">
        <v>280</v>
      </c>
      <c r="L324" s="144">
        <f t="shared" si="28"/>
        <v>410.37</v>
      </c>
      <c r="M324" s="143">
        <f t="shared" si="26"/>
        <v>241.48</v>
      </c>
    </row>
    <row r="325" spans="1:13">
      <c r="A325" s="137">
        <v>354</v>
      </c>
      <c r="B325" s="138" t="s">
        <v>1240</v>
      </c>
      <c r="C325" s="215" t="s">
        <v>1241</v>
      </c>
      <c r="D325" s="142" t="s">
        <v>857</v>
      </c>
      <c r="E325" s="142" t="s">
        <v>1038</v>
      </c>
      <c r="F325" s="142" t="s">
        <v>1141</v>
      </c>
      <c r="G325" s="143">
        <v>2008</v>
      </c>
      <c r="H325" s="143">
        <v>1423.55</v>
      </c>
      <c r="I325" s="143">
        <f t="shared" si="29"/>
        <v>584.45000000000005</v>
      </c>
      <c r="J325" s="143">
        <f t="shared" si="27"/>
        <v>116.89</v>
      </c>
      <c r="K325" s="144">
        <v>280</v>
      </c>
      <c r="L325" s="144">
        <f t="shared" si="28"/>
        <v>396.89</v>
      </c>
      <c r="M325" s="143">
        <f t="shared" si="26"/>
        <v>187.56</v>
      </c>
    </row>
    <row r="326" spans="1:13">
      <c r="A326" s="137">
        <v>356</v>
      </c>
      <c r="B326" s="138" t="s">
        <v>1242</v>
      </c>
      <c r="C326" s="215" t="s">
        <v>668</v>
      </c>
      <c r="D326" s="142" t="s">
        <v>857</v>
      </c>
      <c r="E326" s="142" t="s">
        <v>1038</v>
      </c>
      <c r="F326" s="142" t="s">
        <v>1141</v>
      </c>
      <c r="G326" s="143">
        <v>2008</v>
      </c>
      <c r="H326" s="143">
        <v>1356.15</v>
      </c>
      <c r="I326" s="143">
        <f t="shared" si="29"/>
        <v>651.85</v>
      </c>
      <c r="J326" s="143">
        <f t="shared" si="27"/>
        <v>130.37</v>
      </c>
      <c r="K326" s="144">
        <v>280</v>
      </c>
      <c r="L326" s="144">
        <f t="shared" si="28"/>
        <v>410.37</v>
      </c>
      <c r="M326" s="143">
        <f t="shared" si="26"/>
        <v>241.48</v>
      </c>
    </row>
    <row r="327" spans="1:13">
      <c r="A327" s="137">
        <v>357</v>
      </c>
      <c r="B327" s="138" t="s">
        <v>1243</v>
      </c>
      <c r="C327" s="215" t="s">
        <v>486</v>
      </c>
      <c r="D327" s="142" t="s">
        <v>857</v>
      </c>
      <c r="E327" s="142" t="s">
        <v>1038</v>
      </c>
      <c r="F327" s="142" t="s">
        <v>1141</v>
      </c>
      <c r="G327" s="143">
        <v>2008</v>
      </c>
      <c r="H327" s="143">
        <v>1356.15</v>
      </c>
      <c r="I327" s="143">
        <f t="shared" si="29"/>
        <v>651.85</v>
      </c>
      <c r="J327" s="143">
        <f t="shared" si="27"/>
        <v>130.37</v>
      </c>
      <c r="K327" s="144">
        <v>280</v>
      </c>
      <c r="L327" s="144">
        <f t="shared" si="28"/>
        <v>410.37</v>
      </c>
      <c r="M327" s="143">
        <f t="shared" si="26"/>
        <v>241.48</v>
      </c>
    </row>
    <row r="328" spans="1:13">
      <c r="A328" s="137">
        <v>358</v>
      </c>
      <c r="B328" s="138" t="s">
        <v>1244</v>
      </c>
      <c r="C328" s="215" t="s">
        <v>1245</v>
      </c>
      <c r="D328" s="142" t="s">
        <v>857</v>
      </c>
      <c r="E328" s="142" t="s">
        <v>1038</v>
      </c>
      <c r="F328" s="142" t="s">
        <v>1141</v>
      </c>
      <c r="G328" s="143">
        <v>2008</v>
      </c>
      <c r="H328" s="143">
        <v>1356.15</v>
      </c>
      <c r="I328" s="143">
        <f t="shared" si="29"/>
        <v>651.85</v>
      </c>
      <c r="J328" s="143">
        <f t="shared" si="27"/>
        <v>130.37</v>
      </c>
      <c r="K328" s="144">
        <v>280</v>
      </c>
      <c r="L328" s="144">
        <f t="shared" si="28"/>
        <v>410.37</v>
      </c>
      <c r="M328" s="143">
        <f t="shared" si="26"/>
        <v>241.48</v>
      </c>
    </row>
    <row r="329" spans="1:13">
      <c r="A329" s="137">
        <v>359</v>
      </c>
      <c r="B329" s="138" t="s">
        <v>1246</v>
      </c>
      <c r="C329" s="215" t="s">
        <v>1247</v>
      </c>
      <c r="D329" s="142" t="s">
        <v>857</v>
      </c>
      <c r="E329" s="142" t="s">
        <v>1038</v>
      </c>
      <c r="F329" s="142" t="s">
        <v>1141</v>
      </c>
      <c r="G329" s="143">
        <v>2008</v>
      </c>
      <c r="H329" s="143">
        <v>1356.15</v>
      </c>
      <c r="I329" s="143">
        <f t="shared" si="29"/>
        <v>651.85</v>
      </c>
      <c r="J329" s="143">
        <f t="shared" si="27"/>
        <v>130.37</v>
      </c>
      <c r="K329" s="144">
        <v>280</v>
      </c>
      <c r="L329" s="144">
        <f t="shared" si="28"/>
        <v>410.37</v>
      </c>
      <c r="M329" s="143">
        <f t="shared" ref="M329:M392" si="30">I329-L329</f>
        <v>241.48</v>
      </c>
    </row>
    <row r="330" spans="1:13">
      <c r="A330" s="137">
        <v>360</v>
      </c>
      <c r="B330" s="138" t="s">
        <v>1248</v>
      </c>
      <c r="C330" s="215" t="s">
        <v>661</v>
      </c>
      <c r="D330" s="142" t="s">
        <v>857</v>
      </c>
      <c r="E330" s="142" t="s">
        <v>1038</v>
      </c>
      <c r="F330" s="142" t="s">
        <v>1141</v>
      </c>
      <c r="G330" s="143">
        <v>2008</v>
      </c>
      <c r="H330" s="143">
        <v>1356.15</v>
      </c>
      <c r="I330" s="143">
        <f t="shared" si="29"/>
        <v>651.85</v>
      </c>
      <c r="J330" s="143">
        <f t="shared" ref="J330:J351" si="31">ROUND(+I330*0.2,2)</f>
        <v>130.37</v>
      </c>
      <c r="K330" s="144">
        <v>280</v>
      </c>
      <c r="L330" s="144">
        <f t="shared" si="28"/>
        <v>410.37</v>
      </c>
      <c r="M330" s="143">
        <f t="shared" si="30"/>
        <v>241.48</v>
      </c>
    </row>
    <row r="331" spans="1:13">
      <c r="A331" s="137">
        <v>361</v>
      </c>
      <c r="B331" s="138" t="s">
        <v>1249</v>
      </c>
      <c r="C331" s="215" t="s">
        <v>1250</v>
      </c>
      <c r="D331" s="142" t="s">
        <v>857</v>
      </c>
      <c r="E331" s="142" t="s">
        <v>1038</v>
      </c>
      <c r="F331" s="142" t="s">
        <v>1141</v>
      </c>
      <c r="G331" s="143">
        <v>2008</v>
      </c>
      <c r="H331" s="143">
        <v>1356.15</v>
      </c>
      <c r="I331" s="143">
        <f t="shared" si="29"/>
        <v>651.85</v>
      </c>
      <c r="J331" s="143">
        <f t="shared" si="31"/>
        <v>130.37</v>
      </c>
      <c r="K331" s="144">
        <v>280</v>
      </c>
      <c r="L331" s="144">
        <f t="shared" ref="L331:L351" si="32">+J331+K331</f>
        <v>410.37</v>
      </c>
      <c r="M331" s="143">
        <f t="shared" si="30"/>
        <v>241.48</v>
      </c>
    </row>
    <row r="332" spans="1:13">
      <c r="A332" s="137">
        <v>362</v>
      </c>
      <c r="B332" s="138" t="s">
        <v>1251</v>
      </c>
      <c r="C332" s="215" t="s">
        <v>1252</v>
      </c>
      <c r="D332" s="142" t="s">
        <v>857</v>
      </c>
      <c r="E332" s="142" t="s">
        <v>1038</v>
      </c>
      <c r="F332" s="142" t="s">
        <v>1141</v>
      </c>
      <c r="G332" s="143">
        <v>2008</v>
      </c>
      <c r="H332" s="143">
        <v>1356.15</v>
      </c>
      <c r="I332" s="143">
        <f t="shared" si="29"/>
        <v>651.85</v>
      </c>
      <c r="J332" s="143">
        <f t="shared" si="31"/>
        <v>130.37</v>
      </c>
      <c r="K332" s="144">
        <v>280</v>
      </c>
      <c r="L332" s="144">
        <f t="shared" si="32"/>
        <v>410.37</v>
      </c>
      <c r="M332" s="143">
        <f t="shared" si="30"/>
        <v>241.48</v>
      </c>
    </row>
    <row r="333" spans="1:13">
      <c r="A333" s="137">
        <v>363</v>
      </c>
      <c r="B333" s="138" t="s">
        <v>1253</v>
      </c>
      <c r="C333" s="215" t="s">
        <v>609</v>
      </c>
      <c r="D333" s="142" t="s">
        <v>857</v>
      </c>
      <c r="E333" s="142" t="s">
        <v>1038</v>
      </c>
      <c r="F333" s="142" t="s">
        <v>1141</v>
      </c>
      <c r="G333" s="143">
        <v>2008</v>
      </c>
      <c r="H333" s="143">
        <v>1356.15</v>
      </c>
      <c r="I333" s="143">
        <f t="shared" si="29"/>
        <v>651.85</v>
      </c>
      <c r="J333" s="143">
        <f t="shared" si="31"/>
        <v>130.37</v>
      </c>
      <c r="K333" s="144">
        <v>280</v>
      </c>
      <c r="L333" s="144">
        <f t="shared" si="32"/>
        <v>410.37</v>
      </c>
      <c r="M333" s="143">
        <f t="shared" si="30"/>
        <v>241.48</v>
      </c>
    </row>
    <row r="334" spans="1:13">
      <c r="A334" s="137">
        <v>364</v>
      </c>
      <c r="B334" s="138" t="s">
        <v>1254</v>
      </c>
      <c r="C334" s="215" t="s">
        <v>1255</v>
      </c>
      <c r="D334" s="142" t="s">
        <v>857</v>
      </c>
      <c r="E334" s="142" t="s">
        <v>1038</v>
      </c>
      <c r="F334" s="142" t="s">
        <v>1141</v>
      </c>
      <c r="G334" s="143">
        <v>2008</v>
      </c>
      <c r="H334" s="143">
        <v>1356.15</v>
      </c>
      <c r="I334" s="143">
        <f t="shared" si="29"/>
        <v>651.85</v>
      </c>
      <c r="J334" s="143">
        <f t="shared" si="31"/>
        <v>130.37</v>
      </c>
      <c r="K334" s="144">
        <v>280</v>
      </c>
      <c r="L334" s="144">
        <f t="shared" si="32"/>
        <v>410.37</v>
      </c>
      <c r="M334" s="143">
        <f t="shared" si="30"/>
        <v>241.48</v>
      </c>
    </row>
    <row r="335" spans="1:13">
      <c r="A335" s="137">
        <v>365</v>
      </c>
      <c r="B335" s="138" t="s">
        <v>1256</v>
      </c>
      <c r="C335" s="215" t="s">
        <v>790</v>
      </c>
      <c r="D335" s="142" t="s">
        <v>857</v>
      </c>
      <c r="E335" s="142" t="s">
        <v>1038</v>
      </c>
      <c r="F335" s="142" t="s">
        <v>1141</v>
      </c>
      <c r="G335" s="143">
        <v>2008</v>
      </c>
      <c r="H335" s="143">
        <v>1356.15</v>
      </c>
      <c r="I335" s="143">
        <f t="shared" si="29"/>
        <v>651.85</v>
      </c>
      <c r="J335" s="143">
        <f t="shared" si="31"/>
        <v>130.37</v>
      </c>
      <c r="K335" s="144">
        <v>280</v>
      </c>
      <c r="L335" s="144">
        <f t="shared" si="32"/>
        <v>410.37</v>
      </c>
      <c r="M335" s="143">
        <f t="shared" si="30"/>
        <v>241.48</v>
      </c>
    </row>
    <row r="336" spans="1:13">
      <c r="A336" s="137">
        <v>366</v>
      </c>
      <c r="B336" s="138" t="s">
        <v>1257</v>
      </c>
      <c r="C336" s="215" t="s">
        <v>1258</v>
      </c>
      <c r="D336" s="142" t="s">
        <v>857</v>
      </c>
      <c r="E336" s="142" t="s">
        <v>1038</v>
      </c>
      <c r="F336" s="142" t="s">
        <v>1141</v>
      </c>
      <c r="G336" s="143">
        <v>2008</v>
      </c>
      <c r="H336" s="143">
        <v>1356.15</v>
      </c>
      <c r="I336" s="143">
        <f t="shared" si="29"/>
        <v>651.85</v>
      </c>
      <c r="J336" s="143">
        <f t="shared" si="31"/>
        <v>130.37</v>
      </c>
      <c r="K336" s="144">
        <v>280</v>
      </c>
      <c r="L336" s="144">
        <f t="shared" si="32"/>
        <v>410.37</v>
      </c>
      <c r="M336" s="143">
        <f t="shared" si="30"/>
        <v>241.48</v>
      </c>
    </row>
    <row r="337" spans="1:13">
      <c r="A337" s="137">
        <v>367</v>
      </c>
      <c r="B337" s="138" t="s">
        <v>1259</v>
      </c>
      <c r="C337" s="215" t="s">
        <v>1260</v>
      </c>
      <c r="D337" s="142" t="s">
        <v>857</v>
      </c>
      <c r="E337" s="142" t="s">
        <v>1038</v>
      </c>
      <c r="F337" s="142" t="s">
        <v>1141</v>
      </c>
      <c r="G337" s="143">
        <v>2008</v>
      </c>
      <c r="H337" s="143">
        <v>1356.15</v>
      </c>
      <c r="I337" s="143">
        <f t="shared" si="29"/>
        <v>651.85</v>
      </c>
      <c r="J337" s="143">
        <f t="shared" si="31"/>
        <v>130.37</v>
      </c>
      <c r="K337" s="144">
        <v>280</v>
      </c>
      <c r="L337" s="144">
        <f t="shared" si="32"/>
        <v>410.37</v>
      </c>
      <c r="M337" s="143">
        <f t="shared" si="30"/>
        <v>241.48</v>
      </c>
    </row>
    <row r="338" spans="1:13">
      <c r="A338" s="137">
        <v>368</v>
      </c>
      <c r="B338" s="138" t="s">
        <v>1261</v>
      </c>
      <c r="C338" s="215" t="s">
        <v>1262</v>
      </c>
      <c r="D338" s="142" t="s">
        <v>857</v>
      </c>
      <c r="E338" s="142" t="s">
        <v>1038</v>
      </c>
      <c r="F338" s="142" t="s">
        <v>1141</v>
      </c>
      <c r="G338" s="143">
        <v>2008</v>
      </c>
      <c r="H338" s="143">
        <v>1356.15</v>
      </c>
      <c r="I338" s="143">
        <f t="shared" si="29"/>
        <v>651.85</v>
      </c>
      <c r="J338" s="143">
        <f t="shared" si="31"/>
        <v>130.37</v>
      </c>
      <c r="K338" s="144">
        <v>280</v>
      </c>
      <c r="L338" s="144">
        <f t="shared" si="32"/>
        <v>410.37</v>
      </c>
      <c r="M338" s="143">
        <f t="shared" si="30"/>
        <v>241.48</v>
      </c>
    </row>
    <row r="339" spans="1:13">
      <c r="A339" s="137">
        <v>369</v>
      </c>
      <c r="B339" s="138" t="s">
        <v>1263</v>
      </c>
      <c r="C339" s="215" t="s">
        <v>1264</v>
      </c>
      <c r="D339" s="142" t="s">
        <v>857</v>
      </c>
      <c r="E339" s="142" t="s">
        <v>1038</v>
      </c>
      <c r="F339" s="142" t="s">
        <v>1141</v>
      </c>
      <c r="G339" s="143">
        <v>2008</v>
      </c>
      <c r="H339" s="143">
        <v>1356.15</v>
      </c>
      <c r="I339" s="143">
        <f t="shared" si="29"/>
        <v>651.85</v>
      </c>
      <c r="J339" s="143">
        <f t="shared" si="31"/>
        <v>130.37</v>
      </c>
      <c r="K339" s="144">
        <v>280</v>
      </c>
      <c r="L339" s="144">
        <f t="shared" si="32"/>
        <v>410.37</v>
      </c>
      <c r="M339" s="143">
        <f t="shared" si="30"/>
        <v>241.48</v>
      </c>
    </row>
    <row r="340" spans="1:13">
      <c r="A340" s="137">
        <v>370</v>
      </c>
      <c r="B340" s="138" t="s">
        <v>1265</v>
      </c>
      <c r="C340" s="215" t="s">
        <v>1266</v>
      </c>
      <c r="D340" s="142" t="s">
        <v>857</v>
      </c>
      <c r="E340" s="142" t="s">
        <v>1038</v>
      </c>
      <c r="F340" s="142" t="s">
        <v>1141</v>
      </c>
      <c r="G340" s="143">
        <v>2008</v>
      </c>
      <c r="H340" s="143">
        <v>1356.15</v>
      </c>
      <c r="I340" s="143">
        <f t="shared" si="29"/>
        <v>651.85</v>
      </c>
      <c r="J340" s="143">
        <f t="shared" si="31"/>
        <v>130.37</v>
      </c>
      <c r="K340" s="144">
        <v>280</v>
      </c>
      <c r="L340" s="144">
        <f t="shared" si="32"/>
        <v>410.37</v>
      </c>
      <c r="M340" s="143">
        <f t="shared" si="30"/>
        <v>241.48</v>
      </c>
    </row>
    <row r="341" spans="1:13">
      <c r="A341" s="137">
        <v>371</v>
      </c>
      <c r="B341" s="138" t="s">
        <v>1267</v>
      </c>
      <c r="C341" s="215" t="s">
        <v>1268</v>
      </c>
      <c r="D341" s="142" t="s">
        <v>857</v>
      </c>
      <c r="E341" s="142" t="s">
        <v>1038</v>
      </c>
      <c r="F341" s="142" t="s">
        <v>1141</v>
      </c>
      <c r="G341" s="143">
        <v>2008</v>
      </c>
      <c r="H341" s="143">
        <v>1356.15</v>
      </c>
      <c r="I341" s="143">
        <f t="shared" si="29"/>
        <v>651.85</v>
      </c>
      <c r="J341" s="143">
        <f t="shared" si="31"/>
        <v>130.37</v>
      </c>
      <c r="K341" s="144">
        <v>280</v>
      </c>
      <c r="L341" s="144">
        <f t="shared" si="32"/>
        <v>410.37</v>
      </c>
      <c r="M341" s="143">
        <f t="shared" si="30"/>
        <v>241.48</v>
      </c>
    </row>
    <row r="342" spans="1:13">
      <c r="A342" s="137">
        <v>372</v>
      </c>
      <c r="B342" s="138" t="s">
        <v>1269</v>
      </c>
      <c r="C342" s="215" t="s">
        <v>1270</v>
      </c>
      <c r="D342" s="142" t="s">
        <v>857</v>
      </c>
      <c r="E342" s="142" t="s">
        <v>1038</v>
      </c>
      <c r="F342" s="142" t="s">
        <v>1141</v>
      </c>
      <c r="G342" s="143">
        <v>2008</v>
      </c>
      <c r="H342" s="143">
        <v>1356.15</v>
      </c>
      <c r="I342" s="143">
        <f t="shared" si="29"/>
        <v>651.85</v>
      </c>
      <c r="J342" s="143">
        <f t="shared" si="31"/>
        <v>130.37</v>
      </c>
      <c r="K342" s="144">
        <v>280</v>
      </c>
      <c r="L342" s="144">
        <f t="shared" si="32"/>
        <v>410.37</v>
      </c>
      <c r="M342" s="143">
        <f t="shared" si="30"/>
        <v>241.48</v>
      </c>
    </row>
    <row r="343" spans="1:13">
      <c r="A343" s="137">
        <v>373</v>
      </c>
      <c r="B343" s="138" t="s">
        <v>1271</v>
      </c>
      <c r="C343" s="215" t="s">
        <v>667</v>
      </c>
      <c r="D343" s="142" t="s">
        <v>857</v>
      </c>
      <c r="E343" s="142" t="s">
        <v>1038</v>
      </c>
      <c r="F343" s="142" t="s">
        <v>1141</v>
      </c>
      <c r="G343" s="143">
        <v>2008</v>
      </c>
      <c r="H343" s="143">
        <v>1356.15</v>
      </c>
      <c r="I343" s="143">
        <f t="shared" si="29"/>
        <v>651.85</v>
      </c>
      <c r="J343" s="143">
        <f t="shared" si="31"/>
        <v>130.37</v>
      </c>
      <c r="K343" s="144">
        <v>280</v>
      </c>
      <c r="L343" s="144">
        <f t="shared" si="32"/>
        <v>410.37</v>
      </c>
      <c r="M343" s="143">
        <f t="shared" si="30"/>
        <v>241.48</v>
      </c>
    </row>
    <row r="344" spans="1:13">
      <c r="A344" s="137">
        <v>374</v>
      </c>
      <c r="B344" s="138" t="s">
        <v>1272</v>
      </c>
      <c r="C344" s="215" t="s">
        <v>627</v>
      </c>
      <c r="D344" s="142" t="s">
        <v>857</v>
      </c>
      <c r="E344" s="142" t="s">
        <v>1038</v>
      </c>
      <c r="F344" s="142" t="s">
        <v>1141</v>
      </c>
      <c r="G344" s="143">
        <v>2008</v>
      </c>
      <c r="H344" s="143">
        <v>1356.15</v>
      </c>
      <c r="I344" s="143">
        <f t="shared" si="29"/>
        <v>651.85</v>
      </c>
      <c r="J344" s="143">
        <f t="shared" si="31"/>
        <v>130.37</v>
      </c>
      <c r="K344" s="144">
        <v>280</v>
      </c>
      <c r="L344" s="144">
        <f t="shared" si="32"/>
        <v>410.37</v>
      </c>
      <c r="M344" s="143">
        <f t="shared" si="30"/>
        <v>241.48</v>
      </c>
    </row>
    <row r="345" spans="1:13">
      <c r="A345" s="137">
        <v>375</v>
      </c>
      <c r="B345" s="138" t="s">
        <v>1273</v>
      </c>
      <c r="C345" s="215" t="s">
        <v>662</v>
      </c>
      <c r="D345" s="142" t="s">
        <v>857</v>
      </c>
      <c r="E345" s="142" t="s">
        <v>1038</v>
      </c>
      <c r="F345" s="142" t="s">
        <v>1141</v>
      </c>
      <c r="G345" s="143">
        <v>2008</v>
      </c>
      <c r="H345" s="143">
        <v>1356.15</v>
      </c>
      <c r="I345" s="143">
        <f t="shared" si="29"/>
        <v>651.85</v>
      </c>
      <c r="J345" s="143">
        <f t="shared" si="31"/>
        <v>130.37</v>
      </c>
      <c r="K345" s="144">
        <v>280</v>
      </c>
      <c r="L345" s="144">
        <f t="shared" si="32"/>
        <v>410.37</v>
      </c>
      <c r="M345" s="143">
        <f t="shared" si="30"/>
        <v>241.48</v>
      </c>
    </row>
    <row r="346" spans="1:13">
      <c r="A346" s="137">
        <v>377</v>
      </c>
      <c r="B346" s="138" t="s">
        <v>1274</v>
      </c>
      <c r="C346" s="215" t="s">
        <v>1275</v>
      </c>
      <c r="D346" s="142" t="s">
        <v>857</v>
      </c>
      <c r="E346" s="142" t="s">
        <v>1038</v>
      </c>
      <c r="F346" s="142" t="s">
        <v>1141</v>
      </c>
      <c r="G346" s="143">
        <v>2008</v>
      </c>
      <c r="H346" s="143">
        <v>1356.15</v>
      </c>
      <c r="I346" s="143">
        <f t="shared" si="29"/>
        <v>651.85</v>
      </c>
      <c r="J346" s="143">
        <f t="shared" si="31"/>
        <v>130.37</v>
      </c>
      <c r="K346" s="144">
        <v>280</v>
      </c>
      <c r="L346" s="144">
        <f t="shared" si="32"/>
        <v>410.37</v>
      </c>
      <c r="M346" s="143">
        <f t="shared" si="30"/>
        <v>241.48</v>
      </c>
    </row>
    <row r="347" spans="1:13">
      <c r="A347" s="137">
        <v>378</v>
      </c>
      <c r="B347" s="138" t="s">
        <v>1276</v>
      </c>
      <c r="C347" s="215" t="s">
        <v>1277</v>
      </c>
      <c r="D347" s="142" t="s">
        <v>857</v>
      </c>
      <c r="E347" s="142" t="s">
        <v>1038</v>
      </c>
      <c r="F347" s="142" t="s">
        <v>1141</v>
      </c>
      <c r="G347" s="143">
        <v>2008</v>
      </c>
      <c r="H347" s="143">
        <v>1356.15</v>
      </c>
      <c r="I347" s="143">
        <f t="shared" si="29"/>
        <v>651.85</v>
      </c>
      <c r="J347" s="143">
        <f t="shared" si="31"/>
        <v>130.37</v>
      </c>
      <c r="K347" s="144">
        <v>280</v>
      </c>
      <c r="L347" s="144">
        <f t="shared" si="32"/>
        <v>410.37</v>
      </c>
      <c r="M347" s="143">
        <f t="shared" si="30"/>
        <v>241.48</v>
      </c>
    </row>
    <row r="348" spans="1:13">
      <c r="A348" s="137">
        <v>379</v>
      </c>
      <c r="B348" s="138" t="s">
        <v>1278</v>
      </c>
      <c r="C348" s="215" t="s">
        <v>202</v>
      </c>
      <c r="D348" s="142" t="s">
        <v>857</v>
      </c>
      <c r="E348" s="142" t="s">
        <v>1038</v>
      </c>
      <c r="F348" s="142" t="s">
        <v>1141</v>
      </c>
      <c r="G348" s="143">
        <v>2008</v>
      </c>
      <c r="H348" s="143">
        <v>1356.15</v>
      </c>
      <c r="I348" s="143">
        <f t="shared" si="29"/>
        <v>651.85</v>
      </c>
      <c r="J348" s="143">
        <f t="shared" si="31"/>
        <v>130.37</v>
      </c>
      <c r="K348" s="144">
        <v>280</v>
      </c>
      <c r="L348" s="144">
        <f t="shared" si="32"/>
        <v>410.37</v>
      </c>
      <c r="M348" s="143">
        <f t="shared" si="30"/>
        <v>241.48</v>
      </c>
    </row>
    <row r="349" spans="1:13">
      <c r="A349" s="137">
        <v>380</v>
      </c>
      <c r="B349" s="138" t="s">
        <v>1279</v>
      </c>
      <c r="C349" s="215" t="s">
        <v>1280</v>
      </c>
      <c r="D349" s="142" t="s">
        <v>857</v>
      </c>
      <c r="E349" s="142" t="s">
        <v>1038</v>
      </c>
      <c r="F349" s="142" t="s">
        <v>1141</v>
      </c>
      <c r="G349" s="143">
        <v>2008</v>
      </c>
      <c r="H349" s="143">
        <v>1356.15</v>
      </c>
      <c r="I349" s="143">
        <f t="shared" si="29"/>
        <v>651.85</v>
      </c>
      <c r="J349" s="143">
        <f t="shared" si="31"/>
        <v>130.37</v>
      </c>
      <c r="K349" s="144">
        <v>280</v>
      </c>
      <c r="L349" s="144">
        <f t="shared" si="32"/>
        <v>410.37</v>
      </c>
      <c r="M349" s="143">
        <f t="shared" si="30"/>
        <v>241.48</v>
      </c>
    </row>
    <row r="350" spans="1:13">
      <c r="A350" s="137">
        <v>381</v>
      </c>
      <c r="B350" s="138" t="s">
        <v>1281</v>
      </c>
      <c r="C350" s="215" t="s">
        <v>1282</v>
      </c>
      <c r="D350" s="142" t="s">
        <v>857</v>
      </c>
      <c r="E350" s="142" t="s">
        <v>1038</v>
      </c>
      <c r="F350" s="142" t="s">
        <v>1141</v>
      </c>
      <c r="G350" s="143">
        <v>2008</v>
      </c>
      <c r="H350" s="143">
        <v>1356.15</v>
      </c>
      <c r="I350" s="143">
        <f t="shared" si="29"/>
        <v>651.85</v>
      </c>
      <c r="J350" s="143">
        <f t="shared" si="31"/>
        <v>130.37</v>
      </c>
      <c r="K350" s="144">
        <v>280</v>
      </c>
      <c r="L350" s="144">
        <f t="shared" si="32"/>
        <v>410.37</v>
      </c>
      <c r="M350" s="143">
        <f t="shared" si="30"/>
        <v>241.48</v>
      </c>
    </row>
    <row r="351" spans="1:13">
      <c r="A351" s="137">
        <v>382</v>
      </c>
      <c r="B351" s="138" t="s">
        <v>1283</v>
      </c>
      <c r="C351" s="215" t="s">
        <v>663</v>
      </c>
      <c r="D351" s="142" t="s">
        <v>857</v>
      </c>
      <c r="E351" s="142" t="s">
        <v>1038</v>
      </c>
      <c r="F351" s="139" t="s">
        <v>1141</v>
      </c>
      <c r="G351" s="143">
        <v>2008</v>
      </c>
      <c r="H351" s="143">
        <v>1356.15</v>
      </c>
      <c r="I351" s="143">
        <f t="shared" si="29"/>
        <v>651.85</v>
      </c>
      <c r="J351" s="143">
        <f t="shared" si="31"/>
        <v>130.37</v>
      </c>
      <c r="K351" s="144">
        <v>280</v>
      </c>
      <c r="L351" s="144">
        <f t="shared" si="32"/>
        <v>410.37</v>
      </c>
      <c r="M351" s="143">
        <f t="shared" si="30"/>
        <v>241.48</v>
      </c>
    </row>
    <row r="352" spans="1:13">
      <c r="A352" s="137">
        <v>383</v>
      </c>
      <c r="B352" s="138">
        <v>4871</v>
      </c>
      <c r="C352" s="139" t="s">
        <v>448</v>
      </c>
      <c r="D352" s="139" t="s">
        <v>857</v>
      </c>
      <c r="E352" s="139" t="s">
        <v>1038</v>
      </c>
      <c r="F352" s="139" t="s">
        <v>1141</v>
      </c>
      <c r="G352" s="140">
        <v>2008</v>
      </c>
      <c r="H352" s="140">
        <v>1356.15</v>
      </c>
      <c r="I352" s="140">
        <f t="shared" si="29"/>
        <v>651.85</v>
      </c>
      <c r="J352" s="140">
        <v>0</v>
      </c>
      <c r="K352" s="141">
        <v>280</v>
      </c>
      <c r="L352" s="141">
        <f t="shared" ref="L352:L415" si="33">J352+K352</f>
        <v>280</v>
      </c>
      <c r="M352" s="140">
        <f t="shared" si="30"/>
        <v>371.85</v>
      </c>
    </row>
    <row r="353" spans="1:13">
      <c r="A353" s="137">
        <v>384</v>
      </c>
      <c r="B353" s="138">
        <v>5317</v>
      </c>
      <c r="C353" s="139" t="s">
        <v>449</v>
      </c>
      <c r="D353" s="139" t="s">
        <v>857</v>
      </c>
      <c r="E353" s="139" t="s">
        <v>1038</v>
      </c>
      <c r="F353" s="139" t="s">
        <v>1141</v>
      </c>
      <c r="G353" s="140">
        <v>2008</v>
      </c>
      <c r="H353" s="140">
        <v>1356.15</v>
      </c>
      <c r="I353" s="140">
        <f t="shared" si="29"/>
        <v>651.85</v>
      </c>
      <c r="J353" s="140">
        <v>0</v>
      </c>
      <c r="K353" s="141">
        <v>280</v>
      </c>
      <c r="L353" s="141">
        <f t="shared" si="33"/>
        <v>280</v>
      </c>
      <c r="M353" s="140">
        <f t="shared" si="30"/>
        <v>371.85</v>
      </c>
    </row>
    <row r="354" spans="1:13">
      <c r="A354" s="137">
        <v>385</v>
      </c>
      <c r="B354" s="138">
        <v>5316</v>
      </c>
      <c r="C354" s="139" t="s">
        <v>451</v>
      </c>
      <c r="D354" s="139" t="s">
        <v>857</v>
      </c>
      <c r="E354" s="139" t="s">
        <v>1038</v>
      </c>
      <c r="F354" s="139" t="s">
        <v>1141</v>
      </c>
      <c r="G354" s="140">
        <v>2008</v>
      </c>
      <c r="H354" s="140">
        <v>1356.15</v>
      </c>
      <c r="I354" s="140">
        <f t="shared" si="29"/>
        <v>651.85</v>
      </c>
      <c r="J354" s="140">
        <v>0</v>
      </c>
      <c r="K354" s="141">
        <v>280</v>
      </c>
      <c r="L354" s="141">
        <f t="shared" si="33"/>
        <v>280</v>
      </c>
      <c r="M354" s="140">
        <f t="shared" si="30"/>
        <v>371.85</v>
      </c>
    </row>
    <row r="355" spans="1:13">
      <c r="A355" s="137">
        <v>386</v>
      </c>
      <c r="B355" s="138">
        <v>5318</v>
      </c>
      <c r="C355" s="139" t="s">
        <v>452</v>
      </c>
      <c r="D355" s="139" t="s">
        <v>857</v>
      </c>
      <c r="E355" s="139" t="s">
        <v>1038</v>
      </c>
      <c r="F355" s="139" t="s">
        <v>1141</v>
      </c>
      <c r="G355" s="140">
        <v>2008</v>
      </c>
      <c r="H355" s="140">
        <v>1356.15</v>
      </c>
      <c r="I355" s="140">
        <f t="shared" si="29"/>
        <v>651.85</v>
      </c>
      <c r="J355" s="140">
        <v>0</v>
      </c>
      <c r="K355" s="141">
        <v>280</v>
      </c>
      <c r="L355" s="141">
        <f t="shared" si="33"/>
        <v>280</v>
      </c>
      <c r="M355" s="140">
        <f t="shared" si="30"/>
        <v>371.85</v>
      </c>
    </row>
    <row r="356" spans="1:13">
      <c r="A356" s="137">
        <v>387</v>
      </c>
      <c r="B356" s="138">
        <v>4946</v>
      </c>
      <c r="C356" s="139" t="s">
        <v>52</v>
      </c>
      <c r="D356" s="139" t="s">
        <v>857</v>
      </c>
      <c r="E356" s="139" t="s">
        <v>1038</v>
      </c>
      <c r="F356" s="139" t="s">
        <v>1141</v>
      </c>
      <c r="G356" s="140">
        <v>2008</v>
      </c>
      <c r="H356" s="140">
        <v>1356.15</v>
      </c>
      <c r="I356" s="140">
        <f t="shared" si="29"/>
        <v>651.85</v>
      </c>
      <c r="J356" s="140">
        <v>0</v>
      </c>
      <c r="K356" s="141">
        <v>280</v>
      </c>
      <c r="L356" s="141">
        <f t="shared" si="33"/>
        <v>280</v>
      </c>
      <c r="M356" s="140">
        <f t="shared" si="30"/>
        <v>371.85</v>
      </c>
    </row>
    <row r="357" spans="1:13">
      <c r="A357" s="137">
        <v>388</v>
      </c>
      <c r="B357" s="138">
        <v>5319</v>
      </c>
      <c r="C357" s="139" t="s">
        <v>455</v>
      </c>
      <c r="D357" s="139" t="s">
        <v>857</v>
      </c>
      <c r="E357" s="139" t="s">
        <v>1038</v>
      </c>
      <c r="F357" s="139" t="s">
        <v>1141</v>
      </c>
      <c r="G357" s="140">
        <v>2008</v>
      </c>
      <c r="H357" s="140">
        <v>1356.15</v>
      </c>
      <c r="I357" s="140">
        <f t="shared" si="29"/>
        <v>651.85</v>
      </c>
      <c r="J357" s="140">
        <v>0</v>
      </c>
      <c r="K357" s="141">
        <v>280</v>
      </c>
      <c r="L357" s="141">
        <f t="shared" si="33"/>
        <v>280</v>
      </c>
      <c r="M357" s="140">
        <f t="shared" si="30"/>
        <v>371.85</v>
      </c>
    </row>
    <row r="358" spans="1:13">
      <c r="A358" s="137">
        <v>389</v>
      </c>
      <c r="B358" s="138">
        <v>5426</v>
      </c>
      <c r="C358" s="139" t="s">
        <v>456</v>
      </c>
      <c r="D358" s="139" t="s">
        <v>857</v>
      </c>
      <c r="E358" s="139" t="s">
        <v>1038</v>
      </c>
      <c r="F358" s="139" t="s">
        <v>1141</v>
      </c>
      <c r="G358" s="140">
        <v>2008</v>
      </c>
      <c r="H358" s="140">
        <v>1356.15</v>
      </c>
      <c r="I358" s="140">
        <f t="shared" si="29"/>
        <v>651.85</v>
      </c>
      <c r="J358" s="140">
        <v>0</v>
      </c>
      <c r="K358" s="141">
        <v>280</v>
      </c>
      <c r="L358" s="141">
        <f t="shared" si="33"/>
        <v>280</v>
      </c>
      <c r="M358" s="140">
        <f t="shared" si="30"/>
        <v>371.85</v>
      </c>
    </row>
    <row r="359" spans="1:13">
      <c r="A359" s="137">
        <v>390</v>
      </c>
      <c r="B359" s="138">
        <v>5153</v>
      </c>
      <c r="C359" s="139" t="s">
        <v>686</v>
      </c>
      <c r="D359" s="139" t="s">
        <v>857</v>
      </c>
      <c r="E359" s="139" t="s">
        <v>1038</v>
      </c>
      <c r="F359" s="139" t="s">
        <v>1141</v>
      </c>
      <c r="G359" s="140">
        <v>2008</v>
      </c>
      <c r="H359" s="140">
        <v>1356.15</v>
      </c>
      <c r="I359" s="140">
        <f t="shared" si="29"/>
        <v>651.85</v>
      </c>
      <c r="J359" s="140">
        <v>0</v>
      </c>
      <c r="K359" s="141">
        <v>280</v>
      </c>
      <c r="L359" s="141">
        <f t="shared" si="33"/>
        <v>280</v>
      </c>
      <c r="M359" s="140">
        <f t="shared" si="30"/>
        <v>371.85</v>
      </c>
    </row>
    <row r="360" spans="1:13">
      <c r="A360" s="137">
        <v>391</v>
      </c>
      <c r="B360" s="138">
        <v>5632</v>
      </c>
      <c r="C360" s="139" t="s">
        <v>303</v>
      </c>
      <c r="D360" s="139" t="s">
        <v>857</v>
      </c>
      <c r="E360" s="139" t="s">
        <v>1038</v>
      </c>
      <c r="F360" s="139" t="s">
        <v>1141</v>
      </c>
      <c r="G360" s="140">
        <v>2008</v>
      </c>
      <c r="H360" s="140">
        <v>1356.15</v>
      </c>
      <c r="I360" s="140">
        <f t="shared" si="29"/>
        <v>651.85</v>
      </c>
      <c r="J360" s="140">
        <v>0</v>
      </c>
      <c r="K360" s="141">
        <v>280</v>
      </c>
      <c r="L360" s="141">
        <f t="shared" si="33"/>
        <v>280</v>
      </c>
      <c r="M360" s="140">
        <f t="shared" si="30"/>
        <v>371.85</v>
      </c>
    </row>
    <row r="361" spans="1:13">
      <c r="A361" s="137">
        <v>392</v>
      </c>
      <c r="B361" s="138">
        <v>4563</v>
      </c>
      <c r="C361" s="139" t="s">
        <v>310</v>
      </c>
      <c r="D361" s="139" t="s">
        <v>857</v>
      </c>
      <c r="E361" s="139" t="s">
        <v>1038</v>
      </c>
      <c r="F361" s="139" t="s">
        <v>1141</v>
      </c>
      <c r="G361" s="140">
        <v>2008</v>
      </c>
      <c r="H361" s="140">
        <v>1365.65</v>
      </c>
      <c r="I361" s="140">
        <f t="shared" si="29"/>
        <v>642.35</v>
      </c>
      <c r="J361" s="140">
        <v>0</v>
      </c>
      <c r="K361" s="141">
        <v>280</v>
      </c>
      <c r="L361" s="141">
        <f t="shared" si="33"/>
        <v>280</v>
      </c>
      <c r="M361" s="140">
        <f t="shared" si="30"/>
        <v>362.35</v>
      </c>
    </row>
    <row r="362" spans="1:13">
      <c r="A362" s="137">
        <v>393</v>
      </c>
      <c r="B362" s="138">
        <v>5267</v>
      </c>
      <c r="C362" s="139" t="s">
        <v>311</v>
      </c>
      <c r="D362" s="139" t="s">
        <v>857</v>
      </c>
      <c r="E362" s="139" t="s">
        <v>1038</v>
      </c>
      <c r="F362" s="139" t="s">
        <v>1141</v>
      </c>
      <c r="G362" s="140">
        <v>2008</v>
      </c>
      <c r="H362" s="140">
        <v>1356.15</v>
      </c>
      <c r="I362" s="140">
        <f t="shared" si="29"/>
        <v>651.85</v>
      </c>
      <c r="J362" s="140">
        <v>0</v>
      </c>
      <c r="K362" s="141">
        <v>280</v>
      </c>
      <c r="L362" s="141">
        <f t="shared" si="33"/>
        <v>280</v>
      </c>
      <c r="M362" s="140">
        <f t="shared" si="30"/>
        <v>371.85</v>
      </c>
    </row>
    <row r="363" spans="1:13">
      <c r="A363" s="137">
        <v>394</v>
      </c>
      <c r="B363" s="138">
        <v>5633</v>
      </c>
      <c r="C363" s="139" t="s">
        <v>313</v>
      </c>
      <c r="D363" s="139" t="s">
        <v>857</v>
      </c>
      <c r="E363" s="139" t="s">
        <v>1038</v>
      </c>
      <c r="F363" s="139" t="s">
        <v>1141</v>
      </c>
      <c r="G363" s="140">
        <v>2008</v>
      </c>
      <c r="H363" s="140">
        <v>1356.15</v>
      </c>
      <c r="I363" s="140">
        <f t="shared" si="29"/>
        <v>651.85</v>
      </c>
      <c r="J363" s="140">
        <v>0</v>
      </c>
      <c r="K363" s="141">
        <v>280</v>
      </c>
      <c r="L363" s="141">
        <f t="shared" si="33"/>
        <v>280</v>
      </c>
      <c r="M363" s="140">
        <f t="shared" si="30"/>
        <v>371.85</v>
      </c>
    </row>
    <row r="364" spans="1:13">
      <c r="A364" s="137">
        <v>395</v>
      </c>
      <c r="B364" s="138">
        <v>5268</v>
      </c>
      <c r="C364" s="139" t="s">
        <v>314</v>
      </c>
      <c r="D364" s="139" t="s">
        <v>857</v>
      </c>
      <c r="E364" s="139" t="s">
        <v>1038</v>
      </c>
      <c r="F364" s="139" t="s">
        <v>1141</v>
      </c>
      <c r="G364" s="140">
        <v>2008</v>
      </c>
      <c r="H364" s="140">
        <v>1356.15</v>
      </c>
      <c r="I364" s="140">
        <f t="shared" si="29"/>
        <v>651.85</v>
      </c>
      <c r="J364" s="140">
        <v>0</v>
      </c>
      <c r="K364" s="141">
        <v>280</v>
      </c>
      <c r="L364" s="141">
        <f t="shared" si="33"/>
        <v>280</v>
      </c>
      <c r="M364" s="140">
        <f t="shared" si="30"/>
        <v>371.85</v>
      </c>
    </row>
    <row r="365" spans="1:13">
      <c r="A365" s="137">
        <v>396</v>
      </c>
      <c r="B365" s="138">
        <v>5448</v>
      </c>
      <c r="C365" s="139" t="s">
        <v>315</v>
      </c>
      <c r="D365" s="139" t="s">
        <v>857</v>
      </c>
      <c r="E365" s="139" t="s">
        <v>1038</v>
      </c>
      <c r="F365" s="139" t="s">
        <v>1141</v>
      </c>
      <c r="G365" s="140">
        <v>2008</v>
      </c>
      <c r="H365" s="140">
        <v>1356.15</v>
      </c>
      <c r="I365" s="140">
        <f t="shared" si="29"/>
        <v>651.85</v>
      </c>
      <c r="J365" s="140">
        <v>0</v>
      </c>
      <c r="K365" s="141">
        <v>280</v>
      </c>
      <c r="L365" s="141">
        <f t="shared" si="33"/>
        <v>280</v>
      </c>
      <c r="M365" s="140">
        <f t="shared" si="30"/>
        <v>371.85</v>
      </c>
    </row>
    <row r="366" spans="1:13">
      <c r="A366" s="137">
        <v>397</v>
      </c>
      <c r="B366" s="138">
        <v>5413</v>
      </c>
      <c r="C366" s="139" t="s">
        <v>316</v>
      </c>
      <c r="D366" s="139" t="s">
        <v>857</v>
      </c>
      <c r="E366" s="139" t="s">
        <v>1038</v>
      </c>
      <c r="F366" s="139" t="s">
        <v>1141</v>
      </c>
      <c r="G366" s="140">
        <v>2008</v>
      </c>
      <c r="H366" s="140">
        <v>1356.15</v>
      </c>
      <c r="I366" s="140">
        <f t="shared" si="29"/>
        <v>651.85</v>
      </c>
      <c r="J366" s="140">
        <v>0</v>
      </c>
      <c r="K366" s="141">
        <v>280</v>
      </c>
      <c r="L366" s="141">
        <f t="shared" si="33"/>
        <v>280</v>
      </c>
      <c r="M366" s="140">
        <f t="shared" si="30"/>
        <v>371.85</v>
      </c>
    </row>
    <row r="367" spans="1:13">
      <c r="A367" s="137">
        <v>398</v>
      </c>
      <c r="B367" s="138">
        <v>5634</v>
      </c>
      <c r="C367" s="139" t="s">
        <v>1883</v>
      </c>
      <c r="D367" s="139" t="s">
        <v>857</v>
      </c>
      <c r="E367" s="139" t="s">
        <v>1038</v>
      </c>
      <c r="F367" s="139" t="s">
        <v>1141</v>
      </c>
      <c r="G367" s="140">
        <v>2008</v>
      </c>
      <c r="H367" s="140">
        <v>1356.15</v>
      </c>
      <c r="I367" s="140">
        <f t="shared" si="29"/>
        <v>651.85</v>
      </c>
      <c r="J367" s="140">
        <v>0</v>
      </c>
      <c r="K367" s="141">
        <v>280</v>
      </c>
      <c r="L367" s="141">
        <f t="shared" si="33"/>
        <v>280</v>
      </c>
      <c r="M367" s="140">
        <f t="shared" si="30"/>
        <v>371.85</v>
      </c>
    </row>
    <row r="368" spans="1:13">
      <c r="A368" s="137">
        <v>399</v>
      </c>
      <c r="B368" s="138">
        <v>5568</v>
      </c>
      <c r="C368" s="139" t="s">
        <v>318</v>
      </c>
      <c r="D368" s="139" t="s">
        <v>857</v>
      </c>
      <c r="E368" s="139" t="s">
        <v>1038</v>
      </c>
      <c r="F368" s="139" t="s">
        <v>1141</v>
      </c>
      <c r="G368" s="140">
        <v>2008</v>
      </c>
      <c r="H368" s="140">
        <v>1356.15</v>
      </c>
      <c r="I368" s="140">
        <f t="shared" si="29"/>
        <v>651.85</v>
      </c>
      <c r="J368" s="140">
        <v>0</v>
      </c>
      <c r="K368" s="141">
        <v>280</v>
      </c>
      <c r="L368" s="141">
        <f t="shared" si="33"/>
        <v>280</v>
      </c>
      <c r="M368" s="140">
        <f t="shared" si="30"/>
        <v>371.85</v>
      </c>
    </row>
    <row r="369" spans="1:13">
      <c r="A369" s="137">
        <v>400</v>
      </c>
      <c r="B369" s="138">
        <v>4849</v>
      </c>
      <c r="C369" s="139" t="s">
        <v>625</v>
      </c>
      <c r="D369" s="139" t="s">
        <v>857</v>
      </c>
      <c r="E369" s="139" t="s">
        <v>1038</v>
      </c>
      <c r="F369" s="139" t="s">
        <v>1141</v>
      </c>
      <c r="G369" s="140">
        <v>2008</v>
      </c>
      <c r="H369" s="140">
        <v>1356.15</v>
      </c>
      <c r="I369" s="140">
        <f t="shared" si="29"/>
        <v>651.85</v>
      </c>
      <c r="J369" s="140">
        <v>0</v>
      </c>
      <c r="K369" s="141">
        <v>280</v>
      </c>
      <c r="L369" s="141">
        <f t="shared" si="33"/>
        <v>280</v>
      </c>
      <c r="M369" s="140">
        <f t="shared" si="30"/>
        <v>371.85</v>
      </c>
    </row>
    <row r="370" spans="1:13">
      <c r="A370" s="137">
        <v>401</v>
      </c>
      <c r="B370" s="138">
        <v>4853</v>
      </c>
      <c r="C370" s="139" t="s">
        <v>582</v>
      </c>
      <c r="D370" s="139" t="s">
        <v>857</v>
      </c>
      <c r="E370" s="139" t="s">
        <v>1038</v>
      </c>
      <c r="F370" s="139" t="s">
        <v>1141</v>
      </c>
      <c r="G370" s="140">
        <v>2008</v>
      </c>
      <c r="H370" s="140">
        <v>1356.15</v>
      </c>
      <c r="I370" s="140">
        <f t="shared" si="29"/>
        <v>651.85</v>
      </c>
      <c r="J370" s="140">
        <v>0</v>
      </c>
      <c r="K370" s="141">
        <v>280</v>
      </c>
      <c r="L370" s="141">
        <f t="shared" si="33"/>
        <v>280</v>
      </c>
      <c r="M370" s="140">
        <f t="shared" si="30"/>
        <v>371.85</v>
      </c>
    </row>
    <row r="371" spans="1:13">
      <c r="A371" s="137">
        <v>402</v>
      </c>
      <c r="B371" s="138">
        <v>4736</v>
      </c>
      <c r="C371" s="139" t="s">
        <v>583</v>
      </c>
      <c r="D371" s="139" t="s">
        <v>857</v>
      </c>
      <c r="E371" s="139" t="s">
        <v>1038</v>
      </c>
      <c r="F371" s="139" t="s">
        <v>1141</v>
      </c>
      <c r="G371" s="140">
        <v>2008</v>
      </c>
      <c r="H371" s="140">
        <v>1356.15</v>
      </c>
      <c r="I371" s="140">
        <f t="shared" si="29"/>
        <v>651.85</v>
      </c>
      <c r="J371" s="140">
        <v>0</v>
      </c>
      <c r="K371" s="141">
        <v>280</v>
      </c>
      <c r="L371" s="141">
        <f t="shared" si="33"/>
        <v>280</v>
      </c>
      <c r="M371" s="140">
        <f t="shared" si="30"/>
        <v>371.85</v>
      </c>
    </row>
    <row r="372" spans="1:13">
      <c r="A372" s="137">
        <v>403</v>
      </c>
      <c r="B372" s="138">
        <v>5229</v>
      </c>
      <c r="C372" s="139" t="s">
        <v>584</v>
      </c>
      <c r="D372" s="139" t="s">
        <v>857</v>
      </c>
      <c r="E372" s="139" t="s">
        <v>1038</v>
      </c>
      <c r="F372" s="139" t="s">
        <v>1141</v>
      </c>
      <c r="G372" s="140">
        <v>2008</v>
      </c>
      <c r="H372" s="140">
        <v>1356.15</v>
      </c>
      <c r="I372" s="140">
        <f t="shared" ref="I372:I435" si="34">+G372-H372</f>
        <v>651.85</v>
      </c>
      <c r="J372" s="140">
        <v>0</v>
      </c>
      <c r="K372" s="141">
        <v>280</v>
      </c>
      <c r="L372" s="141">
        <f t="shared" si="33"/>
        <v>280</v>
      </c>
      <c r="M372" s="140">
        <f t="shared" si="30"/>
        <v>371.85</v>
      </c>
    </row>
    <row r="373" spans="1:13">
      <c r="A373" s="137">
        <v>404</v>
      </c>
      <c r="B373" s="138">
        <v>3391</v>
      </c>
      <c r="C373" s="139" t="s">
        <v>585</v>
      </c>
      <c r="D373" s="139" t="s">
        <v>857</v>
      </c>
      <c r="E373" s="139" t="s">
        <v>1038</v>
      </c>
      <c r="F373" s="139" t="s">
        <v>1141</v>
      </c>
      <c r="G373" s="140">
        <v>2008</v>
      </c>
      <c r="H373" s="140">
        <v>1356.15</v>
      </c>
      <c r="I373" s="140">
        <f t="shared" si="34"/>
        <v>651.85</v>
      </c>
      <c r="J373" s="140">
        <v>0</v>
      </c>
      <c r="K373" s="141">
        <v>140</v>
      </c>
      <c r="L373" s="141">
        <f t="shared" si="33"/>
        <v>140</v>
      </c>
      <c r="M373" s="140">
        <f t="shared" si="30"/>
        <v>511.85</v>
      </c>
    </row>
    <row r="374" spans="1:13">
      <c r="A374" s="137">
        <v>405</v>
      </c>
      <c r="B374" s="138">
        <v>2149</v>
      </c>
      <c r="C374" s="139" t="s">
        <v>143</v>
      </c>
      <c r="D374" s="139" t="s">
        <v>857</v>
      </c>
      <c r="E374" s="139" t="s">
        <v>1038</v>
      </c>
      <c r="F374" s="139" t="s">
        <v>1141</v>
      </c>
      <c r="G374" s="140">
        <v>2008</v>
      </c>
      <c r="H374" s="140">
        <v>1356.17</v>
      </c>
      <c r="I374" s="140">
        <f t="shared" si="34"/>
        <v>651.83000000000004</v>
      </c>
      <c r="J374" s="140">
        <v>0</v>
      </c>
      <c r="K374" s="141">
        <v>280</v>
      </c>
      <c r="L374" s="141">
        <f t="shared" si="33"/>
        <v>280</v>
      </c>
      <c r="M374" s="140">
        <f t="shared" si="30"/>
        <v>371.83</v>
      </c>
    </row>
    <row r="375" spans="1:13">
      <c r="A375" s="137">
        <v>406</v>
      </c>
      <c r="B375" s="138">
        <v>5146</v>
      </c>
      <c r="C375" s="139" t="s">
        <v>617</v>
      </c>
      <c r="D375" s="139" t="s">
        <v>857</v>
      </c>
      <c r="E375" s="139" t="s">
        <v>1038</v>
      </c>
      <c r="F375" s="139" t="s">
        <v>1141</v>
      </c>
      <c r="G375" s="140">
        <v>2008</v>
      </c>
      <c r="H375" s="140">
        <v>1356.15</v>
      </c>
      <c r="I375" s="140">
        <f t="shared" si="34"/>
        <v>651.85</v>
      </c>
      <c r="J375" s="140">
        <v>0</v>
      </c>
      <c r="K375" s="141">
        <v>280</v>
      </c>
      <c r="L375" s="141">
        <f t="shared" si="33"/>
        <v>280</v>
      </c>
      <c r="M375" s="140">
        <f t="shared" si="30"/>
        <v>371.85</v>
      </c>
    </row>
    <row r="376" spans="1:13">
      <c r="A376" s="137">
        <v>407</v>
      </c>
      <c r="B376" s="138">
        <v>5145</v>
      </c>
      <c r="C376" s="139" t="s">
        <v>1284</v>
      </c>
      <c r="D376" s="139" t="s">
        <v>857</v>
      </c>
      <c r="E376" s="139" t="s">
        <v>1038</v>
      </c>
      <c r="F376" s="139" t="s">
        <v>1141</v>
      </c>
      <c r="G376" s="140">
        <v>2008</v>
      </c>
      <c r="H376" s="140">
        <v>1356.15</v>
      </c>
      <c r="I376" s="140">
        <f t="shared" si="34"/>
        <v>651.85</v>
      </c>
      <c r="J376" s="140">
        <v>0</v>
      </c>
      <c r="K376" s="141">
        <v>280</v>
      </c>
      <c r="L376" s="141">
        <f t="shared" si="33"/>
        <v>280</v>
      </c>
      <c r="M376" s="140">
        <f t="shared" si="30"/>
        <v>371.85</v>
      </c>
    </row>
    <row r="377" spans="1:13">
      <c r="A377" s="137">
        <v>408</v>
      </c>
      <c r="B377" s="138">
        <v>5635</v>
      </c>
      <c r="C377" s="139" t="s">
        <v>145</v>
      </c>
      <c r="D377" s="139" t="s">
        <v>857</v>
      </c>
      <c r="E377" s="139" t="s">
        <v>1038</v>
      </c>
      <c r="F377" s="139" t="s">
        <v>1141</v>
      </c>
      <c r="G377" s="140">
        <v>2008</v>
      </c>
      <c r="H377" s="140">
        <v>1356.15</v>
      </c>
      <c r="I377" s="140">
        <f t="shared" si="34"/>
        <v>651.85</v>
      </c>
      <c r="J377" s="140">
        <v>0</v>
      </c>
      <c r="K377" s="141">
        <v>280</v>
      </c>
      <c r="L377" s="141">
        <f t="shared" si="33"/>
        <v>280</v>
      </c>
      <c r="M377" s="140">
        <f t="shared" si="30"/>
        <v>371.85</v>
      </c>
    </row>
    <row r="378" spans="1:13">
      <c r="A378" s="137">
        <v>409</v>
      </c>
      <c r="B378" s="138">
        <v>4391</v>
      </c>
      <c r="C378" s="139" t="s">
        <v>146</v>
      </c>
      <c r="D378" s="139" t="s">
        <v>857</v>
      </c>
      <c r="E378" s="139" t="s">
        <v>1038</v>
      </c>
      <c r="F378" s="139" t="s">
        <v>1141</v>
      </c>
      <c r="G378" s="140">
        <v>2008</v>
      </c>
      <c r="H378" s="140">
        <v>1356.15</v>
      </c>
      <c r="I378" s="140">
        <f t="shared" si="34"/>
        <v>651.85</v>
      </c>
      <c r="J378" s="140">
        <v>0</v>
      </c>
      <c r="K378" s="141">
        <v>280</v>
      </c>
      <c r="L378" s="141">
        <f t="shared" si="33"/>
        <v>280</v>
      </c>
      <c r="M378" s="140">
        <f t="shared" si="30"/>
        <v>371.85</v>
      </c>
    </row>
    <row r="379" spans="1:13">
      <c r="A379" s="137">
        <v>410</v>
      </c>
      <c r="B379" s="138">
        <v>5645</v>
      </c>
      <c r="C379" s="139" t="s">
        <v>1285</v>
      </c>
      <c r="D379" s="139" t="s">
        <v>857</v>
      </c>
      <c r="E379" s="139" t="s">
        <v>1038</v>
      </c>
      <c r="F379" s="139" t="s">
        <v>1141</v>
      </c>
      <c r="G379" s="140">
        <v>2008</v>
      </c>
      <c r="H379" s="140">
        <v>1356.15</v>
      </c>
      <c r="I379" s="140">
        <f t="shared" si="34"/>
        <v>651.85</v>
      </c>
      <c r="J379" s="140">
        <v>0</v>
      </c>
      <c r="K379" s="141">
        <v>280</v>
      </c>
      <c r="L379" s="141">
        <f t="shared" si="33"/>
        <v>280</v>
      </c>
      <c r="M379" s="140">
        <f t="shared" si="30"/>
        <v>371.85</v>
      </c>
    </row>
    <row r="380" spans="1:13">
      <c r="A380" s="137">
        <v>411</v>
      </c>
      <c r="B380" s="138">
        <v>5238</v>
      </c>
      <c r="C380" s="139" t="s">
        <v>440</v>
      </c>
      <c r="D380" s="139" t="s">
        <v>857</v>
      </c>
      <c r="E380" s="139" t="s">
        <v>1038</v>
      </c>
      <c r="F380" s="139" t="s">
        <v>1141</v>
      </c>
      <c r="G380" s="140">
        <v>2008</v>
      </c>
      <c r="H380" s="140">
        <v>1356.15</v>
      </c>
      <c r="I380" s="140">
        <f t="shared" si="34"/>
        <v>651.85</v>
      </c>
      <c r="J380" s="140">
        <v>0</v>
      </c>
      <c r="K380" s="141">
        <v>280</v>
      </c>
      <c r="L380" s="141">
        <f t="shared" si="33"/>
        <v>280</v>
      </c>
      <c r="M380" s="140">
        <f t="shared" si="30"/>
        <v>371.85</v>
      </c>
    </row>
    <row r="381" spans="1:13">
      <c r="A381" s="137">
        <v>412</v>
      </c>
      <c r="B381" s="138">
        <v>5333</v>
      </c>
      <c r="C381" s="139" t="s">
        <v>243</v>
      </c>
      <c r="D381" s="139" t="s">
        <v>857</v>
      </c>
      <c r="E381" s="139" t="s">
        <v>1038</v>
      </c>
      <c r="F381" s="139" t="s">
        <v>1141</v>
      </c>
      <c r="G381" s="140">
        <v>2008</v>
      </c>
      <c r="H381" s="140">
        <v>1356.15</v>
      </c>
      <c r="I381" s="140">
        <f t="shared" si="34"/>
        <v>651.85</v>
      </c>
      <c r="J381" s="140">
        <v>0</v>
      </c>
      <c r="K381" s="141">
        <v>280</v>
      </c>
      <c r="L381" s="141">
        <f t="shared" si="33"/>
        <v>280</v>
      </c>
      <c r="M381" s="140">
        <f t="shared" si="30"/>
        <v>371.85</v>
      </c>
    </row>
    <row r="382" spans="1:13">
      <c r="A382" s="137">
        <v>413</v>
      </c>
      <c r="B382" s="138">
        <v>5293</v>
      </c>
      <c r="C382" s="139" t="s">
        <v>1286</v>
      </c>
      <c r="D382" s="139" t="s">
        <v>857</v>
      </c>
      <c r="E382" s="139" t="s">
        <v>1038</v>
      </c>
      <c r="F382" s="139" t="s">
        <v>1141</v>
      </c>
      <c r="G382" s="140">
        <v>2008</v>
      </c>
      <c r="H382" s="140">
        <v>1356.15</v>
      </c>
      <c r="I382" s="140">
        <f t="shared" si="34"/>
        <v>651.85</v>
      </c>
      <c r="J382" s="140">
        <v>0</v>
      </c>
      <c r="K382" s="141">
        <v>280</v>
      </c>
      <c r="L382" s="141">
        <f t="shared" si="33"/>
        <v>280</v>
      </c>
      <c r="M382" s="140">
        <f t="shared" si="30"/>
        <v>371.85</v>
      </c>
    </row>
    <row r="383" spans="1:13">
      <c r="A383" s="137">
        <v>414</v>
      </c>
      <c r="B383" s="138">
        <v>5612</v>
      </c>
      <c r="C383" s="139" t="s">
        <v>244</v>
      </c>
      <c r="D383" s="139" t="s">
        <v>857</v>
      </c>
      <c r="E383" s="139" t="s">
        <v>1038</v>
      </c>
      <c r="F383" s="139" t="s">
        <v>1141</v>
      </c>
      <c r="G383" s="140">
        <v>2008</v>
      </c>
      <c r="H383" s="140">
        <v>1356.15</v>
      </c>
      <c r="I383" s="140">
        <f t="shared" si="34"/>
        <v>651.85</v>
      </c>
      <c r="J383" s="140">
        <v>0</v>
      </c>
      <c r="K383" s="141">
        <v>280</v>
      </c>
      <c r="L383" s="141">
        <f t="shared" si="33"/>
        <v>280</v>
      </c>
      <c r="M383" s="140">
        <f t="shared" si="30"/>
        <v>371.85</v>
      </c>
    </row>
    <row r="384" spans="1:13">
      <c r="A384" s="137">
        <v>415</v>
      </c>
      <c r="B384" s="138">
        <v>3305</v>
      </c>
      <c r="C384" s="139" t="s">
        <v>1287</v>
      </c>
      <c r="D384" s="139" t="s">
        <v>857</v>
      </c>
      <c r="E384" s="139" t="s">
        <v>1038</v>
      </c>
      <c r="F384" s="139" t="s">
        <v>1141</v>
      </c>
      <c r="G384" s="140">
        <v>2008</v>
      </c>
      <c r="H384" s="140">
        <v>1423.55</v>
      </c>
      <c r="I384" s="140">
        <f t="shared" si="34"/>
        <v>584.45000000000005</v>
      </c>
      <c r="J384" s="140">
        <v>0</v>
      </c>
      <c r="K384" s="141">
        <v>280</v>
      </c>
      <c r="L384" s="141">
        <f t="shared" si="33"/>
        <v>280</v>
      </c>
      <c r="M384" s="140">
        <f t="shared" si="30"/>
        <v>304.45</v>
      </c>
    </row>
    <row r="385" spans="1:13">
      <c r="A385" s="137">
        <v>416</v>
      </c>
      <c r="B385" s="138">
        <v>5138</v>
      </c>
      <c r="C385" s="139" t="s">
        <v>120</v>
      </c>
      <c r="D385" s="139" t="s">
        <v>857</v>
      </c>
      <c r="E385" s="139" t="s">
        <v>1038</v>
      </c>
      <c r="F385" s="139" t="s">
        <v>1141</v>
      </c>
      <c r="G385" s="140">
        <v>2008</v>
      </c>
      <c r="H385" s="140">
        <v>1356.15</v>
      </c>
      <c r="I385" s="140">
        <f t="shared" si="34"/>
        <v>651.85</v>
      </c>
      <c r="J385" s="140">
        <v>0</v>
      </c>
      <c r="K385" s="141">
        <v>280</v>
      </c>
      <c r="L385" s="141">
        <f t="shared" si="33"/>
        <v>280</v>
      </c>
      <c r="M385" s="140">
        <f t="shared" si="30"/>
        <v>371.85</v>
      </c>
    </row>
    <row r="386" spans="1:13">
      <c r="A386" s="137">
        <v>417</v>
      </c>
      <c r="B386" s="138">
        <v>5583</v>
      </c>
      <c r="C386" s="139" t="s">
        <v>615</v>
      </c>
      <c r="D386" s="139" t="s">
        <v>857</v>
      </c>
      <c r="E386" s="139" t="s">
        <v>1038</v>
      </c>
      <c r="F386" s="139" t="s">
        <v>1141</v>
      </c>
      <c r="G386" s="140">
        <v>2008</v>
      </c>
      <c r="H386" s="140">
        <v>1356.15</v>
      </c>
      <c r="I386" s="140">
        <f t="shared" si="34"/>
        <v>651.85</v>
      </c>
      <c r="J386" s="140">
        <v>0</v>
      </c>
      <c r="K386" s="141">
        <v>280</v>
      </c>
      <c r="L386" s="141">
        <f t="shared" si="33"/>
        <v>280</v>
      </c>
      <c r="M386" s="140">
        <f t="shared" si="30"/>
        <v>371.85</v>
      </c>
    </row>
    <row r="387" spans="1:13">
      <c r="A387" s="137">
        <v>418</v>
      </c>
      <c r="B387" s="138">
        <v>5312</v>
      </c>
      <c r="C387" s="139" t="s">
        <v>80</v>
      </c>
      <c r="D387" s="139" t="s">
        <v>857</v>
      </c>
      <c r="E387" s="139" t="s">
        <v>1038</v>
      </c>
      <c r="F387" s="139" t="s">
        <v>1141</v>
      </c>
      <c r="G387" s="140">
        <v>2008</v>
      </c>
      <c r="H387" s="140">
        <v>1356.15</v>
      </c>
      <c r="I387" s="140">
        <f t="shared" si="34"/>
        <v>651.85</v>
      </c>
      <c r="J387" s="140">
        <v>0</v>
      </c>
      <c r="K387" s="141">
        <v>280</v>
      </c>
      <c r="L387" s="141">
        <f t="shared" si="33"/>
        <v>280</v>
      </c>
      <c r="M387" s="140">
        <f t="shared" si="30"/>
        <v>371.85</v>
      </c>
    </row>
    <row r="388" spans="1:13">
      <c r="A388" s="137">
        <v>419</v>
      </c>
      <c r="B388" s="138">
        <v>4996</v>
      </c>
      <c r="C388" s="139" t="s">
        <v>36</v>
      </c>
      <c r="D388" s="139" t="s">
        <v>857</v>
      </c>
      <c r="E388" s="139" t="s">
        <v>1038</v>
      </c>
      <c r="F388" s="139" t="s">
        <v>1141</v>
      </c>
      <c r="G388" s="140">
        <v>2008</v>
      </c>
      <c r="H388" s="140">
        <v>1356.15</v>
      </c>
      <c r="I388" s="140">
        <f t="shared" si="34"/>
        <v>651.85</v>
      </c>
      <c r="J388" s="140">
        <v>0</v>
      </c>
      <c r="K388" s="141">
        <v>280</v>
      </c>
      <c r="L388" s="141">
        <f t="shared" si="33"/>
        <v>280</v>
      </c>
      <c r="M388" s="140">
        <f t="shared" si="30"/>
        <v>371.85</v>
      </c>
    </row>
    <row r="389" spans="1:13">
      <c r="A389" s="137">
        <v>420</v>
      </c>
      <c r="B389" s="138">
        <v>5266</v>
      </c>
      <c r="C389" s="139" t="s">
        <v>1288</v>
      </c>
      <c r="D389" s="139" t="s">
        <v>857</v>
      </c>
      <c r="E389" s="139" t="s">
        <v>1038</v>
      </c>
      <c r="F389" s="139" t="s">
        <v>1141</v>
      </c>
      <c r="G389" s="140">
        <v>2008</v>
      </c>
      <c r="H389" s="140">
        <v>1356.15</v>
      </c>
      <c r="I389" s="140">
        <f t="shared" si="34"/>
        <v>651.85</v>
      </c>
      <c r="J389" s="140">
        <v>0</v>
      </c>
      <c r="K389" s="141">
        <v>140</v>
      </c>
      <c r="L389" s="141">
        <f t="shared" si="33"/>
        <v>140</v>
      </c>
      <c r="M389" s="140">
        <f t="shared" si="30"/>
        <v>511.85</v>
      </c>
    </row>
    <row r="390" spans="1:13">
      <c r="A390" s="137">
        <v>421</v>
      </c>
      <c r="B390" s="138">
        <v>4779</v>
      </c>
      <c r="C390" s="139" t="s">
        <v>816</v>
      </c>
      <c r="D390" s="139" t="s">
        <v>857</v>
      </c>
      <c r="E390" s="139" t="s">
        <v>1038</v>
      </c>
      <c r="F390" s="139" t="s">
        <v>1141</v>
      </c>
      <c r="G390" s="140">
        <v>2008</v>
      </c>
      <c r="H390" s="140">
        <v>1356.15</v>
      </c>
      <c r="I390" s="140">
        <f t="shared" si="34"/>
        <v>651.85</v>
      </c>
      <c r="J390" s="140">
        <v>0</v>
      </c>
      <c r="K390" s="141">
        <v>280</v>
      </c>
      <c r="L390" s="141">
        <f t="shared" si="33"/>
        <v>280</v>
      </c>
      <c r="M390" s="140">
        <f t="shared" si="30"/>
        <v>371.85</v>
      </c>
    </row>
    <row r="391" spans="1:13">
      <c r="A391" s="137">
        <v>422</v>
      </c>
      <c r="B391" s="138">
        <v>5225</v>
      </c>
      <c r="C391" s="139" t="s">
        <v>1289</v>
      </c>
      <c r="D391" s="139" t="s">
        <v>857</v>
      </c>
      <c r="E391" s="139" t="s">
        <v>1038</v>
      </c>
      <c r="F391" s="139" t="s">
        <v>1141</v>
      </c>
      <c r="G391" s="140">
        <v>2008</v>
      </c>
      <c r="H391" s="140">
        <v>1356.15</v>
      </c>
      <c r="I391" s="140">
        <f t="shared" si="34"/>
        <v>651.85</v>
      </c>
      <c r="J391" s="140">
        <v>0</v>
      </c>
      <c r="K391" s="141">
        <v>280</v>
      </c>
      <c r="L391" s="141">
        <f t="shared" si="33"/>
        <v>280</v>
      </c>
      <c r="M391" s="140">
        <f t="shared" si="30"/>
        <v>371.85</v>
      </c>
    </row>
    <row r="392" spans="1:13">
      <c r="A392" s="137">
        <v>423</v>
      </c>
      <c r="B392" s="138">
        <v>5744</v>
      </c>
      <c r="C392" s="139" t="s">
        <v>1290</v>
      </c>
      <c r="D392" s="139" t="s">
        <v>857</v>
      </c>
      <c r="E392" s="139" t="s">
        <v>1038</v>
      </c>
      <c r="F392" s="139" t="s">
        <v>1141</v>
      </c>
      <c r="G392" s="140">
        <v>2008</v>
      </c>
      <c r="H392" s="140">
        <v>1356.15</v>
      </c>
      <c r="I392" s="140">
        <f t="shared" si="34"/>
        <v>651.85</v>
      </c>
      <c r="J392" s="140">
        <v>0</v>
      </c>
      <c r="K392" s="141">
        <v>0</v>
      </c>
      <c r="L392" s="141">
        <f t="shared" si="33"/>
        <v>0</v>
      </c>
      <c r="M392" s="140">
        <f t="shared" si="30"/>
        <v>651.85</v>
      </c>
    </row>
    <row r="393" spans="1:13">
      <c r="A393" s="137">
        <v>424</v>
      </c>
      <c r="B393" s="138">
        <v>5745</v>
      </c>
      <c r="C393" s="139" t="s">
        <v>1291</v>
      </c>
      <c r="D393" s="139" t="s">
        <v>857</v>
      </c>
      <c r="E393" s="139" t="s">
        <v>1038</v>
      </c>
      <c r="F393" s="139" t="s">
        <v>1141</v>
      </c>
      <c r="G393" s="140">
        <v>2008</v>
      </c>
      <c r="H393" s="140">
        <v>1356.15</v>
      </c>
      <c r="I393" s="140">
        <f t="shared" si="34"/>
        <v>651.85</v>
      </c>
      <c r="J393" s="140">
        <v>0</v>
      </c>
      <c r="K393" s="141">
        <v>0</v>
      </c>
      <c r="L393" s="141">
        <f t="shared" si="33"/>
        <v>0</v>
      </c>
      <c r="M393" s="140">
        <f t="shared" ref="M393:M457" si="35">I393-L393</f>
        <v>651.85</v>
      </c>
    </row>
    <row r="394" spans="1:13">
      <c r="A394" s="137">
        <v>425</v>
      </c>
      <c r="B394" s="138">
        <v>5746</v>
      </c>
      <c r="C394" s="139" t="s">
        <v>1292</v>
      </c>
      <c r="D394" s="139" t="s">
        <v>857</v>
      </c>
      <c r="E394" s="139" t="s">
        <v>1038</v>
      </c>
      <c r="F394" s="139" t="s">
        <v>1141</v>
      </c>
      <c r="G394" s="140">
        <v>2008</v>
      </c>
      <c r="H394" s="140">
        <v>1356.15</v>
      </c>
      <c r="I394" s="140">
        <f t="shared" si="34"/>
        <v>651.85</v>
      </c>
      <c r="J394" s="140">
        <v>0</v>
      </c>
      <c r="K394" s="141">
        <v>0</v>
      </c>
      <c r="L394" s="141">
        <f t="shared" si="33"/>
        <v>0</v>
      </c>
      <c r="M394" s="140">
        <f t="shared" si="35"/>
        <v>651.85</v>
      </c>
    </row>
    <row r="395" spans="1:13">
      <c r="A395" s="137">
        <v>426</v>
      </c>
      <c r="B395" s="138">
        <v>5747</v>
      </c>
      <c r="C395" s="139" t="s">
        <v>1777</v>
      </c>
      <c r="D395" s="139" t="s">
        <v>857</v>
      </c>
      <c r="E395" s="139" t="s">
        <v>1038</v>
      </c>
      <c r="F395" s="139" t="s">
        <v>1141</v>
      </c>
      <c r="G395" s="140">
        <v>2008</v>
      </c>
      <c r="H395" s="140">
        <v>1356.15</v>
      </c>
      <c r="I395" s="140">
        <f t="shared" si="34"/>
        <v>651.85</v>
      </c>
      <c r="J395" s="140">
        <v>0</v>
      </c>
      <c r="K395" s="141">
        <v>0</v>
      </c>
      <c r="L395" s="141">
        <f t="shared" si="33"/>
        <v>0</v>
      </c>
      <c r="M395" s="140">
        <f t="shared" si="35"/>
        <v>651.85</v>
      </c>
    </row>
    <row r="396" spans="1:13">
      <c r="A396" s="137">
        <v>427</v>
      </c>
      <c r="B396" s="138">
        <v>5475</v>
      </c>
      <c r="C396" s="139" t="s">
        <v>580</v>
      </c>
      <c r="D396" s="139" t="s">
        <v>857</v>
      </c>
      <c r="E396" s="139" t="s">
        <v>1038</v>
      </c>
      <c r="F396" s="139" t="s">
        <v>1141</v>
      </c>
      <c r="G396" s="140">
        <v>2008</v>
      </c>
      <c r="H396" s="140">
        <v>1356.15</v>
      </c>
      <c r="I396" s="140">
        <f t="shared" si="34"/>
        <v>651.85</v>
      </c>
      <c r="J396" s="140">
        <v>0</v>
      </c>
      <c r="K396" s="141">
        <v>0</v>
      </c>
      <c r="L396" s="141">
        <f t="shared" si="33"/>
        <v>0</v>
      </c>
      <c r="M396" s="140">
        <f t="shared" si="35"/>
        <v>651.85</v>
      </c>
    </row>
    <row r="397" spans="1:13">
      <c r="A397" s="137">
        <v>428</v>
      </c>
      <c r="B397" s="138">
        <v>5237</v>
      </c>
      <c r="C397" s="139" t="s">
        <v>308</v>
      </c>
      <c r="D397" s="139" t="s">
        <v>857</v>
      </c>
      <c r="E397" s="139" t="s">
        <v>1038</v>
      </c>
      <c r="F397" s="139" t="s">
        <v>1141</v>
      </c>
      <c r="G397" s="140">
        <v>2008</v>
      </c>
      <c r="H397" s="140">
        <v>1356.15</v>
      </c>
      <c r="I397" s="140">
        <f t="shared" si="34"/>
        <v>651.85</v>
      </c>
      <c r="J397" s="140">
        <v>0</v>
      </c>
      <c r="K397" s="141">
        <v>0</v>
      </c>
      <c r="L397" s="141">
        <f t="shared" si="33"/>
        <v>0</v>
      </c>
      <c r="M397" s="140">
        <f t="shared" si="35"/>
        <v>651.85</v>
      </c>
    </row>
    <row r="398" spans="1:13">
      <c r="A398" s="137">
        <v>429</v>
      </c>
      <c r="B398" s="138">
        <v>4915</v>
      </c>
      <c r="C398" s="139" t="s">
        <v>544</v>
      </c>
      <c r="D398" s="139" t="s">
        <v>857</v>
      </c>
      <c r="E398" s="139" t="s">
        <v>1038</v>
      </c>
      <c r="F398" s="139" t="s">
        <v>1141</v>
      </c>
      <c r="G398" s="140">
        <v>2008</v>
      </c>
      <c r="H398" s="140">
        <v>1356.15</v>
      </c>
      <c r="I398" s="140">
        <f t="shared" si="34"/>
        <v>651.85</v>
      </c>
      <c r="J398" s="140">
        <v>0</v>
      </c>
      <c r="K398" s="141">
        <v>0</v>
      </c>
      <c r="L398" s="141">
        <f t="shared" si="33"/>
        <v>0</v>
      </c>
      <c r="M398" s="140">
        <f t="shared" si="35"/>
        <v>651.85</v>
      </c>
    </row>
    <row r="399" spans="1:13">
      <c r="A399" s="137">
        <v>430</v>
      </c>
      <c r="B399" s="138">
        <v>5754</v>
      </c>
      <c r="C399" s="139" t="s">
        <v>1293</v>
      </c>
      <c r="D399" s="139" t="s">
        <v>857</v>
      </c>
      <c r="E399" s="139" t="s">
        <v>1038</v>
      </c>
      <c r="F399" s="139" t="s">
        <v>1141</v>
      </c>
      <c r="G399" s="140">
        <v>2008</v>
      </c>
      <c r="H399" s="140">
        <v>1356.15</v>
      </c>
      <c r="I399" s="140">
        <f t="shared" si="34"/>
        <v>651.85</v>
      </c>
      <c r="J399" s="140">
        <v>0</v>
      </c>
      <c r="K399" s="141">
        <v>0</v>
      </c>
      <c r="L399" s="141">
        <f t="shared" si="33"/>
        <v>0</v>
      </c>
      <c r="M399" s="140">
        <f t="shared" si="35"/>
        <v>651.85</v>
      </c>
    </row>
    <row r="400" spans="1:13">
      <c r="A400" s="137">
        <v>431</v>
      </c>
      <c r="B400" s="138">
        <v>5591</v>
      </c>
      <c r="C400" s="139" t="s">
        <v>307</v>
      </c>
      <c r="D400" s="139" t="s">
        <v>857</v>
      </c>
      <c r="E400" s="139" t="s">
        <v>1038</v>
      </c>
      <c r="F400" s="139" t="s">
        <v>1141</v>
      </c>
      <c r="G400" s="140">
        <v>2008</v>
      </c>
      <c r="H400" s="140">
        <v>1356.15</v>
      </c>
      <c r="I400" s="140">
        <f t="shared" si="34"/>
        <v>651.85</v>
      </c>
      <c r="J400" s="140">
        <v>0</v>
      </c>
      <c r="K400" s="141">
        <v>0</v>
      </c>
      <c r="L400" s="141">
        <f t="shared" si="33"/>
        <v>0</v>
      </c>
      <c r="M400" s="140">
        <f t="shared" si="35"/>
        <v>651.85</v>
      </c>
    </row>
    <row r="401" spans="1:13">
      <c r="A401" s="137">
        <v>432</v>
      </c>
      <c r="B401" s="138">
        <v>5755</v>
      </c>
      <c r="C401" s="139" t="s">
        <v>1778</v>
      </c>
      <c r="D401" s="139" t="s">
        <v>857</v>
      </c>
      <c r="E401" s="139" t="s">
        <v>1038</v>
      </c>
      <c r="F401" s="139" t="s">
        <v>1141</v>
      </c>
      <c r="G401" s="140">
        <v>2008</v>
      </c>
      <c r="H401" s="140">
        <v>1356.15</v>
      </c>
      <c r="I401" s="140">
        <f t="shared" si="34"/>
        <v>651.85</v>
      </c>
      <c r="J401" s="140">
        <v>0</v>
      </c>
      <c r="K401" s="141">
        <v>0</v>
      </c>
      <c r="L401" s="141">
        <f t="shared" si="33"/>
        <v>0</v>
      </c>
      <c r="M401" s="140">
        <f t="shared" si="35"/>
        <v>651.85</v>
      </c>
    </row>
    <row r="402" spans="1:13">
      <c r="A402" s="137">
        <v>433</v>
      </c>
      <c r="B402" s="138">
        <v>5756</v>
      </c>
      <c r="C402" s="139" t="s">
        <v>306</v>
      </c>
      <c r="D402" s="139" t="s">
        <v>857</v>
      </c>
      <c r="E402" s="139" t="s">
        <v>1038</v>
      </c>
      <c r="F402" s="139" t="s">
        <v>1141</v>
      </c>
      <c r="G402" s="140">
        <v>2008</v>
      </c>
      <c r="H402" s="140">
        <v>1356.15</v>
      </c>
      <c r="I402" s="140">
        <f t="shared" si="34"/>
        <v>651.85</v>
      </c>
      <c r="J402" s="140">
        <v>0</v>
      </c>
      <c r="K402" s="141">
        <v>0</v>
      </c>
      <c r="L402" s="141">
        <f t="shared" si="33"/>
        <v>0</v>
      </c>
      <c r="M402" s="140">
        <f t="shared" si="35"/>
        <v>651.85</v>
      </c>
    </row>
    <row r="403" spans="1:13">
      <c r="A403" s="137">
        <v>434</v>
      </c>
      <c r="B403" s="138">
        <v>4600</v>
      </c>
      <c r="C403" s="139" t="s">
        <v>1767</v>
      </c>
      <c r="D403" s="139" t="s">
        <v>857</v>
      </c>
      <c r="E403" s="139" t="s">
        <v>1038</v>
      </c>
      <c r="F403" s="139" t="s">
        <v>1141</v>
      </c>
      <c r="G403" s="140">
        <v>2008</v>
      </c>
      <c r="H403" s="140">
        <v>1356.15</v>
      </c>
      <c r="I403" s="140">
        <f t="shared" si="34"/>
        <v>651.85</v>
      </c>
      <c r="J403" s="140">
        <v>0</v>
      </c>
      <c r="K403" s="141">
        <v>0</v>
      </c>
      <c r="L403" s="141">
        <f t="shared" si="33"/>
        <v>0</v>
      </c>
      <c r="M403" s="140">
        <f t="shared" si="35"/>
        <v>651.85</v>
      </c>
    </row>
    <row r="404" spans="1:13">
      <c r="A404" s="137">
        <v>435</v>
      </c>
      <c r="B404" s="138">
        <v>4561</v>
      </c>
      <c r="C404" s="139" t="s">
        <v>305</v>
      </c>
      <c r="D404" s="139" t="s">
        <v>857</v>
      </c>
      <c r="E404" s="139" t="s">
        <v>1038</v>
      </c>
      <c r="F404" s="139" t="s">
        <v>1141</v>
      </c>
      <c r="G404" s="140">
        <v>2008</v>
      </c>
      <c r="H404" s="140">
        <v>1356.15</v>
      </c>
      <c r="I404" s="140">
        <f t="shared" si="34"/>
        <v>651.85</v>
      </c>
      <c r="J404" s="140">
        <v>0</v>
      </c>
      <c r="K404" s="141">
        <v>0</v>
      </c>
      <c r="L404" s="141">
        <f t="shared" si="33"/>
        <v>0</v>
      </c>
      <c r="M404" s="140">
        <f t="shared" si="35"/>
        <v>651.85</v>
      </c>
    </row>
    <row r="405" spans="1:13">
      <c r="A405" s="137">
        <v>436</v>
      </c>
      <c r="B405" s="138">
        <v>4398</v>
      </c>
      <c r="C405" s="139" t="s">
        <v>304</v>
      </c>
      <c r="D405" s="139" t="s">
        <v>857</v>
      </c>
      <c r="E405" s="139" t="s">
        <v>1038</v>
      </c>
      <c r="F405" s="139" t="s">
        <v>1141</v>
      </c>
      <c r="G405" s="140">
        <v>2008</v>
      </c>
      <c r="H405" s="140">
        <v>1356.15</v>
      </c>
      <c r="I405" s="140">
        <f t="shared" si="34"/>
        <v>651.85</v>
      </c>
      <c r="J405" s="140">
        <v>0</v>
      </c>
      <c r="K405" s="141">
        <v>0</v>
      </c>
      <c r="L405" s="141">
        <f t="shared" si="33"/>
        <v>0</v>
      </c>
      <c r="M405" s="140">
        <f t="shared" si="35"/>
        <v>651.85</v>
      </c>
    </row>
    <row r="406" spans="1:13">
      <c r="A406" s="137">
        <v>437</v>
      </c>
      <c r="B406" s="138">
        <v>5762</v>
      </c>
      <c r="C406" s="139" t="s">
        <v>1294</v>
      </c>
      <c r="D406" s="139" t="s">
        <v>857</v>
      </c>
      <c r="E406" s="139" t="s">
        <v>1038</v>
      </c>
      <c r="F406" s="139" t="s">
        <v>1141</v>
      </c>
      <c r="G406" s="140">
        <v>2008</v>
      </c>
      <c r="H406" s="140">
        <v>1356.15</v>
      </c>
      <c r="I406" s="140">
        <f t="shared" si="34"/>
        <v>651.85</v>
      </c>
      <c r="J406" s="140">
        <v>0</v>
      </c>
      <c r="K406" s="141">
        <v>0</v>
      </c>
      <c r="L406" s="141">
        <f t="shared" si="33"/>
        <v>0</v>
      </c>
      <c r="M406" s="140">
        <f t="shared" si="35"/>
        <v>651.85</v>
      </c>
    </row>
    <row r="407" spans="1:13">
      <c r="A407" s="137">
        <v>438</v>
      </c>
      <c r="B407" s="138">
        <v>5761</v>
      </c>
      <c r="C407" s="139" t="s">
        <v>1295</v>
      </c>
      <c r="D407" s="139" t="s">
        <v>857</v>
      </c>
      <c r="E407" s="139" t="s">
        <v>1038</v>
      </c>
      <c r="F407" s="139" t="s">
        <v>1141</v>
      </c>
      <c r="G407" s="140">
        <v>2008</v>
      </c>
      <c r="H407" s="140">
        <v>1356.15</v>
      </c>
      <c r="I407" s="140">
        <f t="shared" si="34"/>
        <v>651.85</v>
      </c>
      <c r="J407" s="140">
        <v>0</v>
      </c>
      <c r="K407" s="141">
        <v>0</v>
      </c>
      <c r="L407" s="141">
        <f t="shared" si="33"/>
        <v>0</v>
      </c>
      <c r="M407" s="140">
        <f t="shared" si="35"/>
        <v>651.85</v>
      </c>
    </row>
    <row r="408" spans="1:13">
      <c r="A408" s="137">
        <v>439</v>
      </c>
      <c r="B408" s="138">
        <v>5590</v>
      </c>
      <c r="C408" s="139" t="s">
        <v>273</v>
      </c>
      <c r="D408" s="139" t="s">
        <v>857</v>
      </c>
      <c r="E408" s="139" t="s">
        <v>1038</v>
      </c>
      <c r="F408" s="139" t="s">
        <v>1141</v>
      </c>
      <c r="G408" s="140">
        <v>2008</v>
      </c>
      <c r="H408" s="140">
        <v>1356.15</v>
      </c>
      <c r="I408" s="140">
        <f t="shared" si="34"/>
        <v>651.85</v>
      </c>
      <c r="J408" s="140">
        <v>0</v>
      </c>
      <c r="K408" s="141">
        <v>0</v>
      </c>
      <c r="L408" s="141">
        <f t="shared" si="33"/>
        <v>0</v>
      </c>
      <c r="M408" s="140">
        <f t="shared" si="35"/>
        <v>651.85</v>
      </c>
    </row>
    <row r="409" spans="1:13">
      <c r="A409" s="137">
        <v>440</v>
      </c>
      <c r="B409" s="138">
        <v>5683</v>
      </c>
      <c r="C409" s="139" t="s">
        <v>1296</v>
      </c>
      <c r="D409" s="139" t="s">
        <v>857</v>
      </c>
      <c r="E409" s="139" t="s">
        <v>1038</v>
      </c>
      <c r="F409" s="139" t="s">
        <v>1141</v>
      </c>
      <c r="G409" s="140">
        <v>2008</v>
      </c>
      <c r="H409" s="140">
        <v>1356.15</v>
      </c>
      <c r="I409" s="140">
        <f t="shared" si="34"/>
        <v>651.85</v>
      </c>
      <c r="J409" s="140">
        <v>0</v>
      </c>
      <c r="K409" s="141">
        <v>0</v>
      </c>
      <c r="L409" s="141">
        <f t="shared" si="33"/>
        <v>0</v>
      </c>
      <c r="M409" s="140">
        <f t="shared" si="35"/>
        <v>651.85</v>
      </c>
    </row>
    <row r="410" spans="1:13">
      <c r="A410" s="137">
        <v>441</v>
      </c>
      <c r="B410" s="138">
        <v>5151</v>
      </c>
      <c r="C410" s="139" t="s">
        <v>1297</v>
      </c>
      <c r="D410" s="139" t="s">
        <v>857</v>
      </c>
      <c r="E410" s="139" t="s">
        <v>1038</v>
      </c>
      <c r="F410" s="139" t="s">
        <v>1141</v>
      </c>
      <c r="G410" s="140">
        <v>2008</v>
      </c>
      <c r="H410" s="140">
        <v>1356.15</v>
      </c>
      <c r="I410" s="140">
        <f t="shared" si="34"/>
        <v>651.85</v>
      </c>
      <c r="J410" s="140">
        <v>0</v>
      </c>
      <c r="K410" s="141">
        <v>0</v>
      </c>
      <c r="L410" s="141">
        <f t="shared" si="33"/>
        <v>0</v>
      </c>
      <c r="M410" s="140">
        <f t="shared" si="35"/>
        <v>651.85</v>
      </c>
    </row>
    <row r="411" spans="1:13">
      <c r="A411" s="137">
        <v>442</v>
      </c>
      <c r="B411" s="138">
        <v>5760</v>
      </c>
      <c r="C411" s="139" t="s">
        <v>1298</v>
      </c>
      <c r="D411" s="139" t="s">
        <v>857</v>
      </c>
      <c r="E411" s="139" t="s">
        <v>1038</v>
      </c>
      <c r="F411" s="139" t="s">
        <v>1141</v>
      </c>
      <c r="G411" s="140">
        <v>2008</v>
      </c>
      <c r="H411" s="140">
        <v>1356.15</v>
      </c>
      <c r="I411" s="140">
        <f t="shared" si="34"/>
        <v>651.85</v>
      </c>
      <c r="J411" s="140">
        <v>0</v>
      </c>
      <c r="K411" s="141">
        <v>0</v>
      </c>
      <c r="L411" s="141">
        <f t="shared" si="33"/>
        <v>0</v>
      </c>
      <c r="M411" s="140">
        <f t="shared" si="35"/>
        <v>651.85</v>
      </c>
    </row>
    <row r="412" spans="1:13">
      <c r="A412" s="137">
        <v>443</v>
      </c>
      <c r="B412" s="138">
        <v>5588</v>
      </c>
      <c r="C412" s="139" t="s">
        <v>406</v>
      </c>
      <c r="D412" s="139" t="s">
        <v>857</v>
      </c>
      <c r="E412" s="139" t="s">
        <v>1038</v>
      </c>
      <c r="F412" s="139" t="s">
        <v>1141</v>
      </c>
      <c r="G412" s="140">
        <v>2008</v>
      </c>
      <c r="H412" s="140">
        <v>1356.15</v>
      </c>
      <c r="I412" s="140">
        <f t="shared" si="34"/>
        <v>651.85</v>
      </c>
      <c r="J412" s="140">
        <v>0</v>
      </c>
      <c r="K412" s="141">
        <v>0</v>
      </c>
      <c r="L412" s="141">
        <f t="shared" si="33"/>
        <v>0</v>
      </c>
      <c r="M412" s="140">
        <f t="shared" si="35"/>
        <v>651.85</v>
      </c>
    </row>
    <row r="413" spans="1:13">
      <c r="A413" s="137">
        <v>444</v>
      </c>
      <c r="B413" s="138">
        <v>5255</v>
      </c>
      <c r="C413" s="139" t="s">
        <v>1299</v>
      </c>
      <c r="D413" s="139" t="s">
        <v>857</v>
      </c>
      <c r="E413" s="139" t="s">
        <v>1038</v>
      </c>
      <c r="F413" s="139" t="s">
        <v>1141</v>
      </c>
      <c r="G413" s="140">
        <v>2008</v>
      </c>
      <c r="H413" s="140">
        <v>1356.15</v>
      </c>
      <c r="I413" s="140">
        <f t="shared" si="34"/>
        <v>651.85</v>
      </c>
      <c r="J413" s="140">
        <v>0</v>
      </c>
      <c r="K413" s="141">
        <v>0</v>
      </c>
      <c r="L413" s="141">
        <f t="shared" si="33"/>
        <v>0</v>
      </c>
      <c r="M413" s="140">
        <f t="shared" si="35"/>
        <v>651.85</v>
      </c>
    </row>
    <row r="414" spans="1:13">
      <c r="A414" s="137">
        <v>445</v>
      </c>
      <c r="B414" s="138">
        <v>5692</v>
      </c>
      <c r="C414" s="139" t="s">
        <v>403</v>
      </c>
      <c r="D414" s="139" t="s">
        <v>857</v>
      </c>
      <c r="E414" s="139" t="s">
        <v>1038</v>
      </c>
      <c r="F414" s="139" t="s">
        <v>1141</v>
      </c>
      <c r="G414" s="140">
        <v>2008</v>
      </c>
      <c r="H414" s="140">
        <v>1356.15</v>
      </c>
      <c r="I414" s="140">
        <f t="shared" si="34"/>
        <v>651.85</v>
      </c>
      <c r="J414" s="140">
        <v>0</v>
      </c>
      <c r="K414" s="141">
        <v>0</v>
      </c>
      <c r="L414" s="141">
        <f t="shared" si="33"/>
        <v>0</v>
      </c>
      <c r="M414" s="140">
        <f t="shared" si="35"/>
        <v>651.85</v>
      </c>
    </row>
    <row r="415" spans="1:13">
      <c r="A415" s="137">
        <v>446</v>
      </c>
      <c r="B415" s="138">
        <v>4573</v>
      </c>
      <c r="C415" s="139" t="s">
        <v>402</v>
      </c>
      <c r="D415" s="139" t="s">
        <v>857</v>
      </c>
      <c r="E415" s="139" t="s">
        <v>1038</v>
      </c>
      <c r="F415" s="139" t="s">
        <v>1141</v>
      </c>
      <c r="G415" s="140">
        <v>2008</v>
      </c>
      <c r="H415" s="140">
        <v>1356.15</v>
      </c>
      <c r="I415" s="140">
        <f t="shared" si="34"/>
        <v>651.85</v>
      </c>
      <c r="J415" s="140">
        <v>0</v>
      </c>
      <c r="K415" s="141">
        <v>0</v>
      </c>
      <c r="L415" s="141">
        <f t="shared" si="33"/>
        <v>0</v>
      </c>
      <c r="M415" s="140">
        <f t="shared" si="35"/>
        <v>651.85</v>
      </c>
    </row>
    <row r="416" spans="1:13">
      <c r="A416" s="137">
        <v>447</v>
      </c>
      <c r="B416" s="138">
        <v>5596</v>
      </c>
      <c r="C416" s="139" t="s">
        <v>1300</v>
      </c>
      <c r="D416" s="139" t="s">
        <v>857</v>
      </c>
      <c r="E416" s="139" t="s">
        <v>1038</v>
      </c>
      <c r="F416" s="139" t="s">
        <v>1141</v>
      </c>
      <c r="G416" s="140">
        <v>2008</v>
      </c>
      <c r="H416" s="140">
        <v>1356.15</v>
      </c>
      <c r="I416" s="140">
        <f t="shared" si="34"/>
        <v>651.85</v>
      </c>
      <c r="J416" s="140">
        <v>0</v>
      </c>
      <c r="K416" s="141">
        <v>0</v>
      </c>
      <c r="L416" s="141">
        <f t="shared" ref="L416:L430" si="36">J416+K416</f>
        <v>0</v>
      </c>
      <c r="M416" s="140">
        <f t="shared" si="35"/>
        <v>651.85</v>
      </c>
    </row>
    <row r="417" spans="1:13">
      <c r="A417" s="137">
        <v>448</v>
      </c>
      <c r="B417" s="138">
        <v>5770</v>
      </c>
      <c r="C417" s="139" t="s">
        <v>1301</v>
      </c>
      <c r="D417" s="139" t="s">
        <v>857</v>
      </c>
      <c r="E417" s="139" t="s">
        <v>1038</v>
      </c>
      <c r="F417" s="139" t="s">
        <v>1141</v>
      </c>
      <c r="G417" s="140">
        <v>2008</v>
      </c>
      <c r="H417" s="140">
        <v>1356.15</v>
      </c>
      <c r="I417" s="140">
        <f t="shared" si="34"/>
        <v>651.85</v>
      </c>
      <c r="J417" s="140">
        <v>0</v>
      </c>
      <c r="K417" s="141">
        <v>0</v>
      </c>
      <c r="L417" s="141">
        <f t="shared" si="36"/>
        <v>0</v>
      </c>
      <c r="M417" s="140">
        <f t="shared" si="35"/>
        <v>651.85</v>
      </c>
    </row>
    <row r="418" spans="1:13">
      <c r="A418" s="137">
        <v>449</v>
      </c>
      <c r="B418" s="138">
        <v>5607</v>
      </c>
      <c r="C418" s="139" t="s">
        <v>1302</v>
      </c>
      <c r="D418" s="139" t="s">
        <v>857</v>
      </c>
      <c r="E418" s="139" t="s">
        <v>1038</v>
      </c>
      <c r="F418" s="139" t="s">
        <v>1141</v>
      </c>
      <c r="G418" s="140">
        <v>2008</v>
      </c>
      <c r="H418" s="140">
        <v>1356.15</v>
      </c>
      <c r="I418" s="140">
        <f t="shared" si="34"/>
        <v>651.85</v>
      </c>
      <c r="J418" s="140">
        <v>0</v>
      </c>
      <c r="K418" s="141">
        <v>0</v>
      </c>
      <c r="L418" s="141">
        <f t="shared" si="36"/>
        <v>0</v>
      </c>
      <c r="M418" s="140">
        <f t="shared" si="35"/>
        <v>651.85</v>
      </c>
    </row>
    <row r="419" spans="1:13">
      <c r="A419" s="137">
        <v>450</v>
      </c>
      <c r="B419" s="138">
        <v>5610</v>
      </c>
      <c r="C419" s="139" t="s">
        <v>1303</v>
      </c>
      <c r="D419" s="139" t="s">
        <v>857</v>
      </c>
      <c r="E419" s="139" t="s">
        <v>1038</v>
      </c>
      <c r="F419" s="139" t="s">
        <v>1141</v>
      </c>
      <c r="G419" s="140">
        <v>2008</v>
      </c>
      <c r="H419" s="140">
        <v>1356.15</v>
      </c>
      <c r="I419" s="140">
        <f t="shared" si="34"/>
        <v>651.85</v>
      </c>
      <c r="J419" s="140">
        <v>0</v>
      </c>
      <c r="K419" s="141">
        <v>0</v>
      </c>
      <c r="L419" s="141">
        <f t="shared" si="36"/>
        <v>0</v>
      </c>
      <c r="M419" s="140">
        <f t="shared" si="35"/>
        <v>651.85</v>
      </c>
    </row>
    <row r="420" spans="1:13">
      <c r="A420" s="137">
        <v>451</v>
      </c>
      <c r="B420" s="138">
        <v>5599</v>
      </c>
      <c r="C420" s="139" t="s">
        <v>400</v>
      </c>
      <c r="D420" s="139" t="s">
        <v>857</v>
      </c>
      <c r="E420" s="139" t="s">
        <v>1038</v>
      </c>
      <c r="F420" s="139" t="s">
        <v>1141</v>
      </c>
      <c r="G420" s="140">
        <v>2008</v>
      </c>
      <c r="H420" s="140">
        <v>1356.15</v>
      </c>
      <c r="I420" s="140">
        <f t="shared" si="34"/>
        <v>651.85</v>
      </c>
      <c r="J420" s="140">
        <v>0</v>
      </c>
      <c r="K420" s="141">
        <v>0</v>
      </c>
      <c r="L420" s="141">
        <f t="shared" si="36"/>
        <v>0</v>
      </c>
      <c r="M420" s="140">
        <f t="shared" si="35"/>
        <v>651.85</v>
      </c>
    </row>
    <row r="421" spans="1:13">
      <c r="A421" s="137">
        <v>452</v>
      </c>
      <c r="B421" s="138">
        <v>5773</v>
      </c>
      <c r="C421" s="139" t="s">
        <v>1304</v>
      </c>
      <c r="D421" s="139" t="s">
        <v>857</v>
      </c>
      <c r="E421" s="139" t="s">
        <v>1038</v>
      </c>
      <c r="F421" s="139" t="s">
        <v>1141</v>
      </c>
      <c r="G421" s="140">
        <v>2008</v>
      </c>
      <c r="H421" s="140">
        <v>1356.15</v>
      </c>
      <c r="I421" s="140">
        <f t="shared" si="34"/>
        <v>651.85</v>
      </c>
      <c r="J421" s="140">
        <v>0</v>
      </c>
      <c r="K421" s="141">
        <v>0</v>
      </c>
      <c r="L421" s="141">
        <f t="shared" si="36"/>
        <v>0</v>
      </c>
      <c r="M421" s="140">
        <f t="shared" si="35"/>
        <v>651.85</v>
      </c>
    </row>
    <row r="422" spans="1:13">
      <c r="A422" s="137">
        <v>453</v>
      </c>
      <c r="B422" s="138">
        <v>5774</v>
      </c>
      <c r="C422" s="139" t="s">
        <v>1305</v>
      </c>
      <c r="D422" s="139" t="s">
        <v>857</v>
      </c>
      <c r="E422" s="139" t="s">
        <v>1038</v>
      </c>
      <c r="F422" s="139" t="s">
        <v>1141</v>
      </c>
      <c r="G422" s="140">
        <v>2008</v>
      </c>
      <c r="H422" s="140">
        <v>1356.15</v>
      </c>
      <c r="I422" s="140">
        <f t="shared" si="34"/>
        <v>651.85</v>
      </c>
      <c r="J422" s="140">
        <v>0</v>
      </c>
      <c r="K422" s="141">
        <v>0</v>
      </c>
      <c r="L422" s="141">
        <f t="shared" si="36"/>
        <v>0</v>
      </c>
      <c r="M422" s="140">
        <f t="shared" si="35"/>
        <v>651.85</v>
      </c>
    </row>
    <row r="423" spans="1:13">
      <c r="A423" s="137">
        <v>454</v>
      </c>
      <c r="B423" s="138">
        <v>5275</v>
      </c>
      <c r="C423" s="139" t="s">
        <v>1306</v>
      </c>
      <c r="D423" s="139" t="s">
        <v>857</v>
      </c>
      <c r="E423" s="139" t="s">
        <v>1038</v>
      </c>
      <c r="F423" s="139" t="s">
        <v>1141</v>
      </c>
      <c r="G423" s="140">
        <v>2008</v>
      </c>
      <c r="H423" s="140">
        <v>1356.15</v>
      </c>
      <c r="I423" s="140">
        <f t="shared" si="34"/>
        <v>651.85</v>
      </c>
      <c r="J423" s="140">
        <v>0</v>
      </c>
      <c r="K423" s="141">
        <v>0</v>
      </c>
      <c r="L423" s="141">
        <f t="shared" si="36"/>
        <v>0</v>
      </c>
      <c r="M423" s="140">
        <f t="shared" si="35"/>
        <v>651.85</v>
      </c>
    </row>
    <row r="424" spans="1:13">
      <c r="A424" s="137">
        <v>455</v>
      </c>
      <c r="B424" s="138">
        <v>5577</v>
      </c>
      <c r="C424" s="139" t="s">
        <v>675</v>
      </c>
      <c r="D424" s="139" t="s">
        <v>857</v>
      </c>
      <c r="E424" s="139" t="s">
        <v>1038</v>
      </c>
      <c r="F424" s="139" t="s">
        <v>1141</v>
      </c>
      <c r="G424" s="140">
        <v>2008</v>
      </c>
      <c r="H424" s="140">
        <v>1356.15</v>
      </c>
      <c r="I424" s="140">
        <f t="shared" si="34"/>
        <v>651.85</v>
      </c>
      <c r="J424" s="140">
        <v>0</v>
      </c>
      <c r="K424" s="141">
        <v>0</v>
      </c>
      <c r="L424" s="141">
        <f t="shared" si="36"/>
        <v>0</v>
      </c>
      <c r="M424" s="140">
        <f t="shared" si="35"/>
        <v>651.85</v>
      </c>
    </row>
    <row r="425" spans="1:13">
      <c r="A425" s="137">
        <v>456</v>
      </c>
      <c r="B425" s="138">
        <v>5578</v>
      </c>
      <c r="C425" s="139" t="s">
        <v>676</v>
      </c>
      <c r="D425" s="139" t="s">
        <v>857</v>
      </c>
      <c r="E425" s="139" t="s">
        <v>1038</v>
      </c>
      <c r="F425" s="139" t="s">
        <v>1141</v>
      </c>
      <c r="G425" s="140">
        <v>2008</v>
      </c>
      <c r="H425" s="140">
        <v>1356.15</v>
      </c>
      <c r="I425" s="140">
        <f t="shared" si="34"/>
        <v>651.85</v>
      </c>
      <c r="J425" s="140">
        <v>0</v>
      </c>
      <c r="K425" s="141">
        <v>0</v>
      </c>
      <c r="L425" s="141">
        <f t="shared" si="36"/>
        <v>0</v>
      </c>
      <c r="M425" s="140">
        <f t="shared" si="35"/>
        <v>651.85</v>
      </c>
    </row>
    <row r="426" spans="1:13">
      <c r="A426" s="137">
        <v>457</v>
      </c>
      <c r="B426" s="138">
        <v>3309</v>
      </c>
      <c r="C426" s="139" t="s">
        <v>680</v>
      </c>
      <c r="D426" s="139" t="s">
        <v>857</v>
      </c>
      <c r="E426" s="139" t="s">
        <v>1038</v>
      </c>
      <c r="F426" s="139" t="s">
        <v>1141</v>
      </c>
      <c r="G426" s="140">
        <v>2008</v>
      </c>
      <c r="H426" s="140">
        <v>1356.15</v>
      </c>
      <c r="I426" s="140">
        <f t="shared" si="34"/>
        <v>651.85</v>
      </c>
      <c r="J426" s="140">
        <v>0</v>
      </c>
      <c r="K426" s="141">
        <v>0</v>
      </c>
      <c r="L426" s="141">
        <f t="shared" si="36"/>
        <v>0</v>
      </c>
      <c r="M426" s="140">
        <f t="shared" si="35"/>
        <v>651.85</v>
      </c>
    </row>
    <row r="427" spans="1:13">
      <c r="A427" s="137">
        <v>458</v>
      </c>
      <c r="B427" s="138">
        <v>5429</v>
      </c>
      <c r="C427" s="139" t="s">
        <v>682</v>
      </c>
      <c r="D427" s="139" t="s">
        <v>857</v>
      </c>
      <c r="E427" s="139" t="s">
        <v>1038</v>
      </c>
      <c r="F427" s="139" t="s">
        <v>1141</v>
      </c>
      <c r="G427" s="140">
        <v>2008</v>
      </c>
      <c r="H427" s="140">
        <v>1356.15</v>
      </c>
      <c r="I427" s="140">
        <f t="shared" si="34"/>
        <v>651.85</v>
      </c>
      <c r="J427" s="140">
        <v>0</v>
      </c>
      <c r="K427" s="141">
        <v>0</v>
      </c>
      <c r="L427" s="141">
        <f t="shared" si="36"/>
        <v>0</v>
      </c>
      <c r="M427" s="140">
        <f t="shared" si="35"/>
        <v>651.85</v>
      </c>
    </row>
    <row r="428" spans="1:13">
      <c r="A428" s="137">
        <v>459</v>
      </c>
      <c r="B428" s="138">
        <v>5079</v>
      </c>
      <c r="C428" s="139" t="s">
        <v>1307</v>
      </c>
      <c r="D428" s="139" t="s">
        <v>857</v>
      </c>
      <c r="E428" s="139" t="s">
        <v>1038</v>
      </c>
      <c r="F428" s="139" t="s">
        <v>1141</v>
      </c>
      <c r="G428" s="140">
        <v>2008</v>
      </c>
      <c r="H428" s="140">
        <v>1356.15</v>
      </c>
      <c r="I428" s="140">
        <f t="shared" si="34"/>
        <v>651.85</v>
      </c>
      <c r="J428" s="140">
        <v>0</v>
      </c>
      <c r="K428" s="141">
        <v>0</v>
      </c>
      <c r="L428" s="141">
        <f t="shared" si="36"/>
        <v>0</v>
      </c>
      <c r="M428" s="140">
        <f t="shared" si="35"/>
        <v>651.85</v>
      </c>
    </row>
    <row r="429" spans="1:13">
      <c r="A429" s="137">
        <v>460</v>
      </c>
      <c r="B429" s="138">
        <v>4492</v>
      </c>
      <c r="C429" s="139" t="s">
        <v>679</v>
      </c>
      <c r="D429" s="139" t="s">
        <v>857</v>
      </c>
      <c r="E429" s="139" t="s">
        <v>1038</v>
      </c>
      <c r="F429" s="139" t="s">
        <v>1141</v>
      </c>
      <c r="G429" s="140">
        <v>2008</v>
      </c>
      <c r="H429" s="140">
        <v>1356.15</v>
      </c>
      <c r="I429" s="140">
        <f t="shared" si="34"/>
        <v>651.85</v>
      </c>
      <c r="J429" s="140">
        <v>0</v>
      </c>
      <c r="K429" s="141">
        <v>0</v>
      </c>
      <c r="L429" s="141">
        <f t="shared" si="36"/>
        <v>0</v>
      </c>
      <c r="M429" s="140">
        <f t="shared" si="35"/>
        <v>651.85</v>
      </c>
    </row>
    <row r="430" spans="1:13">
      <c r="A430" s="137">
        <v>461</v>
      </c>
      <c r="B430" s="138">
        <v>4124</v>
      </c>
      <c r="C430" s="139" t="s">
        <v>685</v>
      </c>
      <c r="D430" s="139" t="s">
        <v>857</v>
      </c>
      <c r="E430" s="139" t="s">
        <v>1038</v>
      </c>
      <c r="F430" s="139" t="s">
        <v>1141</v>
      </c>
      <c r="G430" s="140">
        <v>2008</v>
      </c>
      <c r="H430" s="140">
        <v>1356.15</v>
      </c>
      <c r="I430" s="140">
        <f t="shared" si="34"/>
        <v>651.85</v>
      </c>
      <c r="J430" s="140">
        <v>0</v>
      </c>
      <c r="K430" s="141">
        <v>0</v>
      </c>
      <c r="L430" s="141">
        <f t="shared" si="36"/>
        <v>0</v>
      </c>
      <c r="M430" s="140">
        <f t="shared" si="35"/>
        <v>651.85</v>
      </c>
    </row>
    <row r="431" spans="1:13">
      <c r="A431" s="137">
        <v>462</v>
      </c>
      <c r="B431" s="138">
        <v>5766</v>
      </c>
      <c r="C431" s="139" t="s">
        <v>1308</v>
      </c>
      <c r="D431" s="139" t="s">
        <v>857</v>
      </c>
      <c r="E431" s="139" t="s">
        <v>1038</v>
      </c>
      <c r="F431" s="139" t="s">
        <v>1141</v>
      </c>
      <c r="G431" s="140">
        <v>2008</v>
      </c>
      <c r="H431" s="140">
        <v>1405.54</v>
      </c>
      <c r="I431" s="140">
        <f t="shared" si="34"/>
        <v>602.46</v>
      </c>
      <c r="J431" s="140">
        <v>18.46</v>
      </c>
      <c r="K431" s="141">
        <v>140</v>
      </c>
      <c r="L431" s="141">
        <f t="shared" ref="L431:L438" si="37">+J431+K431</f>
        <v>158.46</v>
      </c>
      <c r="M431" s="140">
        <f t="shared" si="35"/>
        <v>444</v>
      </c>
    </row>
    <row r="432" spans="1:13">
      <c r="A432" s="137">
        <v>463</v>
      </c>
      <c r="B432" s="138">
        <v>4532</v>
      </c>
      <c r="C432" s="139" t="s">
        <v>1309</v>
      </c>
      <c r="D432" s="139" t="s">
        <v>857</v>
      </c>
      <c r="E432" s="139" t="s">
        <v>1038</v>
      </c>
      <c r="F432" s="139" t="s">
        <v>1141</v>
      </c>
      <c r="G432" s="140">
        <v>2008</v>
      </c>
      <c r="H432" s="140">
        <v>1365.27</v>
      </c>
      <c r="I432" s="140">
        <f t="shared" si="34"/>
        <v>642.73</v>
      </c>
      <c r="J432" s="140">
        <v>26.88</v>
      </c>
      <c r="K432" s="141">
        <v>280</v>
      </c>
      <c r="L432" s="141">
        <f t="shared" si="37"/>
        <v>306.88</v>
      </c>
      <c r="M432" s="140">
        <f t="shared" si="35"/>
        <v>335.85</v>
      </c>
    </row>
    <row r="433" spans="1:13">
      <c r="A433" s="137">
        <v>464</v>
      </c>
      <c r="B433" s="138">
        <v>4541</v>
      </c>
      <c r="C433" s="139" t="s">
        <v>1310</v>
      </c>
      <c r="D433" s="139" t="s">
        <v>857</v>
      </c>
      <c r="E433" s="139" t="s">
        <v>1038</v>
      </c>
      <c r="F433" s="139" t="s">
        <v>1141</v>
      </c>
      <c r="G433" s="140">
        <v>2008</v>
      </c>
      <c r="H433" s="140">
        <v>1356.15</v>
      </c>
      <c r="I433" s="140">
        <f t="shared" si="34"/>
        <v>651.85</v>
      </c>
      <c r="J433" s="140">
        <v>29.34</v>
      </c>
      <c r="K433" s="141">
        <v>140</v>
      </c>
      <c r="L433" s="141">
        <f t="shared" si="37"/>
        <v>169.34</v>
      </c>
      <c r="M433" s="140">
        <f t="shared" si="35"/>
        <v>482.51</v>
      </c>
    </row>
    <row r="434" spans="1:13">
      <c r="A434" s="137">
        <v>465</v>
      </c>
      <c r="B434" s="138">
        <v>4798</v>
      </c>
      <c r="C434" s="139" t="s">
        <v>788</v>
      </c>
      <c r="D434" s="139" t="s">
        <v>857</v>
      </c>
      <c r="E434" s="139" t="s">
        <v>1038</v>
      </c>
      <c r="F434" s="139" t="s">
        <v>1141</v>
      </c>
      <c r="G434" s="140">
        <v>2008</v>
      </c>
      <c r="H434" s="140">
        <v>1356.15</v>
      </c>
      <c r="I434" s="140">
        <f t="shared" si="34"/>
        <v>651.85</v>
      </c>
      <c r="J434" s="140">
        <v>29.34</v>
      </c>
      <c r="K434" s="141">
        <v>280</v>
      </c>
      <c r="L434" s="141">
        <f t="shared" si="37"/>
        <v>309.33999999999997</v>
      </c>
      <c r="M434" s="140">
        <f t="shared" si="35"/>
        <v>342.51</v>
      </c>
    </row>
    <row r="435" spans="1:13">
      <c r="A435" s="137">
        <v>467</v>
      </c>
      <c r="B435" s="138">
        <v>4837</v>
      </c>
      <c r="C435" s="139" t="s">
        <v>1311</v>
      </c>
      <c r="D435" s="139" t="s">
        <v>857</v>
      </c>
      <c r="E435" s="139" t="s">
        <v>1038</v>
      </c>
      <c r="F435" s="139" t="s">
        <v>1141</v>
      </c>
      <c r="G435" s="140">
        <v>2008</v>
      </c>
      <c r="H435" s="140">
        <v>1356.15</v>
      </c>
      <c r="I435" s="140">
        <f t="shared" si="34"/>
        <v>651.85</v>
      </c>
      <c r="J435" s="140">
        <v>29.34</v>
      </c>
      <c r="K435" s="141">
        <v>140</v>
      </c>
      <c r="L435" s="141">
        <f t="shared" si="37"/>
        <v>169.34</v>
      </c>
      <c r="M435" s="140">
        <f t="shared" si="35"/>
        <v>482.51</v>
      </c>
    </row>
    <row r="436" spans="1:13">
      <c r="A436" s="137">
        <v>469</v>
      </c>
      <c r="B436" s="138">
        <v>4901</v>
      </c>
      <c r="C436" s="139" t="s">
        <v>817</v>
      </c>
      <c r="D436" s="139" t="s">
        <v>857</v>
      </c>
      <c r="E436" s="139" t="s">
        <v>1038</v>
      </c>
      <c r="F436" s="139" t="s">
        <v>1141</v>
      </c>
      <c r="G436" s="140">
        <v>2008</v>
      </c>
      <c r="H436" s="140">
        <v>1356.15</v>
      </c>
      <c r="I436" s="140">
        <f t="shared" ref="I436:I438" si="38">+G436-H436</f>
        <v>651.85</v>
      </c>
      <c r="J436" s="140">
        <v>29.34</v>
      </c>
      <c r="K436" s="141">
        <v>140</v>
      </c>
      <c r="L436" s="141">
        <f t="shared" si="37"/>
        <v>169.34</v>
      </c>
      <c r="M436" s="140">
        <f t="shared" si="35"/>
        <v>482.51</v>
      </c>
    </row>
    <row r="437" spans="1:13">
      <c r="A437" s="137">
        <v>470</v>
      </c>
      <c r="B437" s="138">
        <v>5234</v>
      </c>
      <c r="C437" s="139" t="s">
        <v>1312</v>
      </c>
      <c r="D437" s="139" t="s">
        <v>857</v>
      </c>
      <c r="E437" s="139" t="s">
        <v>1038</v>
      </c>
      <c r="F437" s="139" t="s">
        <v>1315</v>
      </c>
      <c r="G437" s="140">
        <v>2008</v>
      </c>
      <c r="H437" s="140">
        <v>1356.15</v>
      </c>
      <c r="I437" s="140">
        <f t="shared" si="38"/>
        <v>651.85</v>
      </c>
      <c r="J437" s="140">
        <v>29.34</v>
      </c>
      <c r="K437" s="141">
        <v>140</v>
      </c>
      <c r="L437" s="141">
        <f t="shared" si="37"/>
        <v>169.34</v>
      </c>
      <c r="M437" s="140">
        <f t="shared" si="35"/>
        <v>482.51</v>
      </c>
    </row>
    <row r="438" spans="1:13">
      <c r="A438" s="137">
        <v>471</v>
      </c>
      <c r="B438" s="138" t="s">
        <v>1313</v>
      </c>
      <c r="C438" s="139" t="s">
        <v>1314</v>
      </c>
      <c r="D438" s="139" t="s">
        <v>857</v>
      </c>
      <c r="E438" s="139" t="s">
        <v>1038</v>
      </c>
      <c r="F438" s="139" t="s">
        <v>1315</v>
      </c>
      <c r="G438" s="140">
        <v>2008</v>
      </c>
      <c r="H438" s="140">
        <v>1356.15</v>
      </c>
      <c r="I438" s="140">
        <f t="shared" si="38"/>
        <v>651.85</v>
      </c>
      <c r="J438" s="140">
        <v>29.34</v>
      </c>
      <c r="K438" s="141">
        <v>140</v>
      </c>
      <c r="L438" s="141">
        <f t="shared" si="37"/>
        <v>169.34</v>
      </c>
      <c r="M438" s="140">
        <f t="shared" si="35"/>
        <v>482.51</v>
      </c>
    </row>
    <row r="439" spans="1:13">
      <c r="A439" s="137"/>
      <c r="B439" s="138"/>
      <c r="C439" s="209" t="s">
        <v>1881</v>
      </c>
      <c r="D439" s="139" t="s">
        <v>857</v>
      </c>
      <c r="E439" s="139" t="s">
        <v>1038</v>
      </c>
      <c r="F439" s="139" t="s">
        <v>1315</v>
      </c>
      <c r="G439" s="140">
        <v>2008</v>
      </c>
      <c r="H439" s="140">
        <v>1356.15</v>
      </c>
      <c r="I439" s="140">
        <f t="shared" ref="I439" si="39">+G439-H439</f>
        <v>651.85</v>
      </c>
      <c r="J439" s="140">
        <v>29.34</v>
      </c>
      <c r="K439" s="141">
        <v>140</v>
      </c>
      <c r="L439" s="141">
        <f t="shared" ref="L439" si="40">+J439+K439</f>
        <v>169.34</v>
      </c>
      <c r="M439" s="140">
        <f t="shared" ref="M439" si="41">I439-L439</f>
        <v>482.51</v>
      </c>
    </row>
    <row r="440" spans="1:13">
      <c r="A440" s="137"/>
      <c r="B440" s="138"/>
      <c r="C440" s="207" t="s">
        <v>1882</v>
      </c>
      <c r="D440" s="139" t="s">
        <v>857</v>
      </c>
      <c r="E440" s="139" t="s">
        <v>1038</v>
      </c>
      <c r="F440" s="139" t="s">
        <v>1315</v>
      </c>
      <c r="G440" s="140">
        <v>2008</v>
      </c>
      <c r="H440" s="140">
        <v>1356.15</v>
      </c>
      <c r="I440" s="140">
        <f t="shared" ref="I440" si="42">+G440-H440</f>
        <v>651.85</v>
      </c>
      <c r="J440" s="140">
        <v>29.34</v>
      </c>
      <c r="K440" s="141">
        <v>140</v>
      </c>
      <c r="L440" s="141">
        <f t="shared" ref="L440" si="43">+J440+K440</f>
        <v>169.34</v>
      </c>
      <c r="M440" s="140">
        <f t="shared" ref="M440" si="44">I440-L440</f>
        <v>482.51</v>
      </c>
    </row>
    <row r="441" spans="1:13">
      <c r="A441" s="137">
        <v>472</v>
      </c>
      <c r="B441" s="138" t="s">
        <v>1316</v>
      </c>
      <c r="C441" s="216" t="s">
        <v>1769</v>
      </c>
      <c r="D441" s="158" t="s">
        <v>857</v>
      </c>
      <c r="E441" s="158" t="s">
        <v>1317</v>
      </c>
      <c r="F441" s="139" t="s">
        <v>1318</v>
      </c>
      <c r="G441" s="159">
        <v>401.6</v>
      </c>
      <c r="H441" s="159">
        <v>427.44</v>
      </c>
      <c r="I441" s="159">
        <v>0</v>
      </c>
      <c r="J441" s="159">
        <f t="shared" ref="J441:J466" si="45">ROUND(+I441*0.2,2)</f>
        <v>0</v>
      </c>
      <c r="K441" s="160">
        <v>56</v>
      </c>
      <c r="L441" s="160">
        <f t="shared" ref="L441:L466" si="46">+J441+K441</f>
        <v>56</v>
      </c>
      <c r="M441" s="159">
        <f t="shared" si="35"/>
        <v>-56</v>
      </c>
    </row>
    <row r="442" spans="1:13">
      <c r="A442" s="137">
        <v>473</v>
      </c>
      <c r="B442" s="138" t="s">
        <v>1319</v>
      </c>
      <c r="C442" s="215" t="s">
        <v>1768</v>
      </c>
      <c r="D442" s="142" t="s">
        <v>857</v>
      </c>
      <c r="E442" s="142" t="s">
        <v>1317</v>
      </c>
      <c r="F442" s="139" t="s">
        <v>1318</v>
      </c>
      <c r="G442" s="143">
        <v>401.6</v>
      </c>
      <c r="H442" s="143">
        <v>427.55</v>
      </c>
      <c r="I442" s="143">
        <v>0</v>
      </c>
      <c r="J442" s="143">
        <f t="shared" si="45"/>
        <v>0</v>
      </c>
      <c r="K442" s="144">
        <v>56</v>
      </c>
      <c r="L442" s="144">
        <f t="shared" si="46"/>
        <v>56</v>
      </c>
      <c r="M442" s="143">
        <f t="shared" si="35"/>
        <v>-56</v>
      </c>
    </row>
    <row r="443" spans="1:13">
      <c r="A443" s="137">
        <v>474</v>
      </c>
      <c r="B443" s="138" t="s">
        <v>1320</v>
      </c>
      <c r="C443" s="215" t="s">
        <v>1772</v>
      </c>
      <c r="D443" s="142" t="s">
        <v>857</v>
      </c>
      <c r="E443" s="142" t="s">
        <v>1317</v>
      </c>
      <c r="F443" s="139" t="s">
        <v>1318</v>
      </c>
      <c r="G443" s="143">
        <v>401.6</v>
      </c>
      <c r="H443" s="143">
        <v>425.67</v>
      </c>
      <c r="I443" s="143">
        <v>0</v>
      </c>
      <c r="J443" s="143">
        <f t="shared" si="45"/>
        <v>0</v>
      </c>
      <c r="K443" s="144">
        <v>56</v>
      </c>
      <c r="L443" s="144">
        <f t="shared" si="46"/>
        <v>56</v>
      </c>
      <c r="M443" s="143">
        <f t="shared" si="35"/>
        <v>-56</v>
      </c>
    </row>
    <row r="444" spans="1:13">
      <c r="A444" s="137">
        <v>476</v>
      </c>
      <c r="B444" s="138" t="s">
        <v>1321</v>
      </c>
      <c r="C444" s="215" t="s">
        <v>1766</v>
      </c>
      <c r="D444" s="142" t="s">
        <v>857</v>
      </c>
      <c r="E444" s="142" t="s">
        <v>1133</v>
      </c>
      <c r="F444" s="139" t="s">
        <v>1318</v>
      </c>
      <c r="G444" s="143">
        <v>502</v>
      </c>
      <c r="H444" s="143">
        <v>511.48</v>
      </c>
      <c r="I444" s="143">
        <v>0</v>
      </c>
      <c r="J444" s="143">
        <f t="shared" si="45"/>
        <v>0</v>
      </c>
      <c r="K444" s="161">
        <v>70</v>
      </c>
      <c r="L444" s="144">
        <f t="shared" si="46"/>
        <v>70</v>
      </c>
      <c r="M444" s="143">
        <f t="shared" si="35"/>
        <v>-70</v>
      </c>
    </row>
    <row r="445" spans="1:13">
      <c r="A445" s="137">
        <v>477</v>
      </c>
      <c r="B445" s="138" t="s">
        <v>1322</v>
      </c>
      <c r="C445" s="215" t="s">
        <v>1770</v>
      </c>
      <c r="D445" s="142" t="s">
        <v>857</v>
      </c>
      <c r="E445" s="142" t="s">
        <v>1133</v>
      </c>
      <c r="F445" s="139" t="s">
        <v>1318</v>
      </c>
      <c r="G445" s="143">
        <v>502</v>
      </c>
      <c r="H445" s="143">
        <v>0</v>
      </c>
      <c r="I445" s="143">
        <v>0</v>
      </c>
      <c r="J445" s="143">
        <f t="shared" si="45"/>
        <v>0</v>
      </c>
      <c r="K445" s="161">
        <v>70</v>
      </c>
      <c r="L445" s="144">
        <f t="shared" si="46"/>
        <v>70</v>
      </c>
      <c r="M445" s="143">
        <f t="shared" si="35"/>
        <v>-70</v>
      </c>
    </row>
    <row r="446" spans="1:13">
      <c r="A446" s="137">
        <v>478</v>
      </c>
      <c r="B446" s="138" t="s">
        <v>1323</v>
      </c>
      <c r="C446" s="215" t="s">
        <v>1765</v>
      </c>
      <c r="D446" s="142" t="s">
        <v>912</v>
      </c>
      <c r="E446" s="142" t="s">
        <v>1136</v>
      </c>
      <c r="F446" s="149" t="s">
        <v>1134</v>
      </c>
      <c r="G446" s="147">
        <v>1504</v>
      </c>
      <c r="H446" s="147">
        <v>1070.96</v>
      </c>
      <c r="I446" s="147">
        <f t="shared" ref="I446" si="47">+G446-H446</f>
        <v>433.04</v>
      </c>
      <c r="J446" s="147">
        <f t="shared" si="45"/>
        <v>86.61</v>
      </c>
      <c r="K446" s="148">
        <v>280</v>
      </c>
      <c r="L446" s="148">
        <f t="shared" si="46"/>
        <v>366.61</v>
      </c>
      <c r="M446" s="147">
        <f t="shared" si="35"/>
        <v>66.430000000000007</v>
      </c>
    </row>
    <row r="447" spans="1:13">
      <c r="A447" s="137">
        <v>479</v>
      </c>
      <c r="B447" s="138">
        <v>5766</v>
      </c>
      <c r="C447" s="139" t="s">
        <v>1325</v>
      </c>
      <c r="D447" s="139" t="s">
        <v>857</v>
      </c>
      <c r="E447" s="139" t="s">
        <v>1324</v>
      </c>
      <c r="F447" s="139" t="s">
        <v>1318</v>
      </c>
      <c r="G447" s="140">
        <v>602.4</v>
      </c>
      <c r="H447" s="140">
        <v>633.21</v>
      </c>
      <c r="I447" s="140">
        <v>0</v>
      </c>
      <c r="J447" s="140">
        <f t="shared" si="45"/>
        <v>0</v>
      </c>
      <c r="K447" s="157">
        <v>0</v>
      </c>
      <c r="L447" s="141">
        <f t="shared" si="46"/>
        <v>0</v>
      </c>
      <c r="M447" s="140">
        <f t="shared" si="35"/>
        <v>0</v>
      </c>
    </row>
    <row r="448" spans="1:13">
      <c r="A448" s="137">
        <v>482</v>
      </c>
      <c r="B448" s="138">
        <v>4133</v>
      </c>
      <c r="C448" s="139" t="s">
        <v>253</v>
      </c>
      <c r="D448" s="139" t="s">
        <v>857</v>
      </c>
      <c r="E448" s="139" t="s">
        <v>1136</v>
      </c>
      <c r="F448" s="139" t="s">
        <v>1318</v>
      </c>
      <c r="G448" s="140">
        <v>1004</v>
      </c>
      <c r="H448" s="140">
        <v>870.55</v>
      </c>
      <c r="I448" s="140">
        <f t="shared" ref="I448:I473" si="48">+G448-H448</f>
        <v>133.44999999999999</v>
      </c>
      <c r="J448" s="140">
        <v>3.58</v>
      </c>
      <c r="K448" s="157">
        <v>140</v>
      </c>
      <c r="L448" s="141">
        <f t="shared" si="46"/>
        <v>143.58000000000001</v>
      </c>
      <c r="M448" s="140">
        <f t="shared" si="35"/>
        <v>-10.130000000000001</v>
      </c>
    </row>
    <row r="449" spans="1:13">
      <c r="A449" s="137">
        <v>483</v>
      </c>
      <c r="B449" s="138" t="s">
        <v>1326</v>
      </c>
      <c r="C449" s="215" t="s">
        <v>1327</v>
      </c>
      <c r="D449" s="142" t="s">
        <v>857</v>
      </c>
      <c r="E449" s="142" t="s">
        <v>1136</v>
      </c>
      <c r="F449" s="139" t="s">
        <v>1318</v>
      </c>
      <c r="G449" s="143">
        <v>1004</v>
      </c>
      <c r="H449" s="143">
        <v>875.52</v>
      </c>
      <c r="I449" s="143">
        <f t="shared" si="48"/>
        <v>128.47999999999999</v>
      </c>
      <c r="J449" s="143">
        <f t="shared" si="45"/>
        <v>25.7</v>
      </c>
      <c r="K449" s="144">
        <v>140</v>
      </c>
      <c r="L449" s="144">
        <f t="shared" si="46"/>
        <v>165.7</v>
      </c>
      <c r="M449" s="143">
        <f t="shared" si="35"/>
        <v>-37.22</v>
      </c>
    </row>
    <row r="450" spans="1:13">
      <c r="A450" s="137">
        <v>484</v>
      </c>
      <c r="B450" s="138" t="s">
        <v>1328</v>
      </c>
      <c r="C450" s="215" t="s">
        <v>1329</v>
      </c>
      <c r="D450" s="142" t="s">
        <v>857</v>
      </c>
      <c r="E450" s="142" t="s">
        <v>1136</v>
      </c>
      <c r="F450" s="139" t="s">
        <v>1318</v>
      </c>
      <c r="G450" s="143">
        <v>1004</v>
      </c>
      <c r="H450" s="143">
        <v>930.48</v>
      </c>
      <c r="I450" s="143">
        <f t="shared" si="48"/>
        <v>73.52</v>
      </c>
      <c r="J450" s="143">
        <f t="shared" si="45"/>
        <v>14.7</v>
      </c>
      <c r="K450" s="144">
        <v>140</v>
      </c>
      <c r="L450" s="144">
        <f t="shared" si="46"/>
        <v>154.69999999999999</v>
      </c>
      <c r="M450" s="143">
        <f t="shared" si="35"/>
        <v>-81.180000000000007</v>
      </c>
    </row>
    <row r="451" spans="1:13">
      <c r="A451" s="137">
        <v>485</v>
      </c>
      <c r="B451" s="138" t="s">
        <v>1330</v>
      </c>
      <c r="C451" s="215" t="s">
        <v>147</v>
      </c>
      <c r="D451" s="142" t="s">
        <v>857</v>
      </c>
      <c r="E451" s="142" t="s">
        <v>1136</v>
      </c>
      <c r="F451" s="139" t="s">
        <v>1318</v>
      </c>
      <c r="G451" s="143">
        <v>1004</v>
      </c>
      <c r="H451" s="143">
        <v>902.55</v>
      </c>
      <c r="I451" s="143">
        <f t="shared" si="48"/>
        <v>101.45</v>
      </c>
      <c r="J451" s="143">
        <f t="shared" si="45"/>
        <v>20.29</v>
      </c>
      <c r="K451" s="144">
        <v>140</v>
      </c>
      <c r="L451" s="144">
        <f t="shared" si="46"/>
        <v>160.29</v>
      </c>
      <c r="M451" s="143">
        <f t="shared" si="35"/>
        <v>-58.84</v>
      </c>
    </row>
    <row r="452" spans="1:13">
      <c r="A452" s="137">
        <v>486</v>
      </c>
      <c r="B452" s="138" t="s">
        <v>1331</v>
      </c>
      <c r="C452" s="215" t="s">
        <v>1332</v>
      </c>
      <c r="D452" s="142" t="s">
        <v>857</v>
      </c>
      <c r="E452" s="142" t="s">
        <v>1136</v>
      </c>
      <c r="F452" s="139" t="s">
        <v>1318</v>
      </c>
      <c r="G452" s="143">
        <v>1004</v>
      </c>
      <c r="H452" s="143">
        <v>879.94</v>
      </c>
      <c r="I452" s="143">
        <f t="shared" si="48"/>
        <v>124.06</v>
      </c>
      <c r="J452" s="143">
        <f t="shared" si="45"/>
        <v>24.81</v>
      </c>
      <c r="K452" s="144">
        <v>140</v>
      </c>
      <c r="L452" s="144">
        <f t="shared" si="46"/>
        <v>164.81</v>
      </c>
      <c r="M452" s="143">
        <f t="shared" si="35"/>
        <v>-40.75</v>
      </c>
    </row>
    <row r="453" spans="1:13">
      <c r="A453" s="137">
        <v>487</v>
      </c>
      <c r="B453" s="138" t="s">
        <v>1333</v>
      </c>
      <c r="C453" s="215" t="s">
        <v>1334</v>
      </c>
      <c r="D453" s="142" t="s">
        <v>857</v>
      </c>
      <c r="E453" s="142" t="s">
        <v>1136</v>
      </c>
      <c r="F453" s="139" t="s">
        <v>1318</v>
      </c>
      <c r="G453" s="143">
        <v>1004</v>
      </c>
      <c r="H453" s="143">
        <v>777.3</v>
      </c>
      <c r="I453" s="143">
        <f t="shared" si="48"/>
        <v>226.7</v>
      </c>
      <c r="J453" s="143">
        <f t="shared" si="45"/>
        <v>45.34</v>
      </c>
      <c r="K453" s="144">
        <v>140</v>
      </c>
      <c r="L453" s="144">
        <f t="shared" si="46"/>
        <v>185.34</v>
      </c>
      <c r="M453" s="143">
        <f t="shared" si="35"/>
        <v>41.36</v>
      </c>
    </row>
    <row r="454" spans="1:13">
      <c r="A454" s="137">
        <v>488</v>
      </c>
      <c r="B454" s="138" t="s">
        <v>1335</v>
      </c>
      <c r="C454" s="215" t="s">
        <v>150</v>
      </c>
      <c r="D454" s="142" t="s">
        <v>857</v>
      </c>
      <c r="E454" s="142" t="s">
        <v>1136</v>
      </c>
      <c r="F454" s="139" t="s">
        <v>1318</v>
      </c>
      <c r="G454" s="143">
        <v>1004</v>
      </c>
      <c r="H454" s="143">
        <v>857.3</v>
      </c>
      <c r="I454" s="143">
        <f t="shared" si="48"/>
        <v>146.69999999999999</v>
      </c>
      <c r="J454" s="143">
        <f t="shared" si="45"/>
        <v>29.34</v>
      </c>
      <c r="K454" s="144">
        <v>140</v>
      </c>
      <c r="L454" s="144">
        <f t="shared" si="46"/>
        <v>169.34</v>
      </c>
      <c r="M454" s="143">
        <f t="shared" si="35"/>
        <v>-22.64</v>
      </c>
    </row>
    <row r="455" spans="1:13">
      <c r="A455" s="137">
        <v>489</v>
      </c>
      <c r="B455" s="138" t="s">
        <v>1336</v>
      </c>
      <c r="C455" s="215" t="s">
        <v>1337</v>
      </c>
      <c r="D455" s="142" t="s">
        <v>857</v>
      </c>
      <c r="E455" s="142" t="s">
        <v>1136</v>
      </c>
      <c r="F455" s="139" t="s">
        <v>1318</v>
      </c>
      <c r="G455" s="143">
        <v>1004</v>
      </c>
      <c r="H455" s="143">
        <v>930.48</v>
      </c>
      <c r="I455" s="143">
        <f t="shared" si="48"/>
        <v>73.52</v>
      </c>
      <c r="J455" s="143">
        <f t="shared" si="45"/>
        <v>14.7</v>
      </c>
      <c r="K455" s="144">
        <v>140</v>
      </c>
      <c r="L455" s="144">
        <f t="shared" si="46"/>
        <v>154.69999999999999</v>
      </c>
      <c r="M455" s="143">
        <f t="shared" si="35"/>
        <v>-81.180000000000007</v>
      </c>
    </row>
    <row r="456" spans="1:13">
      <c r="A456" s="137">
        <v>490</v>
      </c>
      <c r="B456" s="138" t="s">
        <v>1338</v>
      </c>
      <c r="C456" s="215" t="s">
        <v>1339</v>
      </c>
      <c r="D456" s="142" t="s">
        <v>857</v>
      </c>
      <c r="E456" s="142" t="s">
        <v>1136</v>
      </c>
      <c r="F456" s="139" t="s">
        <v>1318</v>
      </c>
      <c r="G456" s="143">
        <v>1004</v>
      </c>
      <c r="H456" s="143">
        <v>869.44</v>
      </c>
      <c r="I456" s="143">
        <f t="shared" si="48"/>
        <v>134.56</v>
      </c>
      <c r="J456" s="143">
        <f t="shared" si="45"/>
        <v>26.91</v>
      </c>
      <c r="K456" s="144">
        <v>140</v>
      </c>
      <c r="L456" s="144">
        <f t="shared" si="46"/>
        <v>166.91</v>
      </c>
      <c r="M456" s="143">
        <f t="shared" si="35"/>
        <v>-32.35</v>
      </c>
    </row>
    <row r="457" spans="1:13">
      <c r="A457" s="137">
        <v>491</v>
      </c>
      <c r="B457" s="138" t="s">
        <v>1340</v>
      </c>
      <c r="C457" s="215" t="s">
        <v>1341</v>
      </c>
      <c r="D457" s="142" t="s">
        <v>857</v>
      </c>
      <c r="E457" s="139" t="s">
        <v>1038</v>
      </c>
      <c r="F457" s="139" t="s">
        <v>1315</v>
      </c>
      <c r="G457" s="140">
        <v>2008</v>
      </c>
      <c r="H457" s="140">
        <v>1356.15</v>
      </c>
      <c r="I457" s="140">
        <f t="shared" si="48"/>
        <v>651.85</v>
      </c>
      <c r="J457" s="140">
        <v>29.34</v>
      </c>
      <c r="K457" s="141">
        <v>140</v>
      </c>
      <c r="L457" s="141">
        <f t="shared" si="46"/>
        <v>169.34</v>
      </c>
      <c r="M457" s="140">
        <f t="shared" si="35"/>
        <v>482.51</v>
      </c>
    </row>
    <row r="458" spans="1:13">
      <c r="A458" s="137">
        <v>494</v>
      </c>
      <c r="B458" s="138" t="s">
        <v>1342</v>
      </c>
      <c r="C458" s="215" t="s">
        <v>148</v>
      </c>
      <c r="D458" s="142" t="s">
        <v>857</v>
      </c>
      <c r="E458" s="142" t="s">
        <v>1136</v>
      </c>
      <c r="F458" s="139" t="s">
        <v>1318</v>
      </c>
      <c r="G458" s="143">
        <v>1004</v>
      </c>
      <c r="H458" s="143">
        <v>877.98</v>
      </c>
      <c r="I458" s="143">
        <f t="shared" si="48"/>
        <v>126.02</v>
      </c>
      <c r="J458" s="143">
        <f t="shared" si="45"/>
        <v>25.2</v>
      </c>
      <c r="K458" s="144">
        <v>140</v>
      </c>
      <c r="L458" s="144">
        <f t="shared" si="46"/>
        <v>165.2</v>
      </c>
      <c r="M458" s="143">
        <f t="shared" ref="M458:M521" si="49">I458-L458</f>
        <v>-39.18</v>
      </c>
    </row>
    <row r="459" spans="1:13">
      <c r="A459" s="137">
        <v>495</v>
      </c>
      <c r="B459" s="138" t="s">
        <v>1343</v>
      </c>
      <c r="C459" s="215" t="s">
        <v>1344</v>
      </c>
      <c r="D459" s="142" t="s">
        <v>857</v>
      </c>
      <c r="E459" s="142" t="s">
        <v>1136</v>
      </c>
      <c r="F459" s="139" t="s">
        <v>1318</v>
      </c>
      <c r="G459" s="143">
        <v>1004</v>
      </c>
      <c r="H459" s="143">
        <v>857.3</v>
      </c>
      <c r="I459" s="143">
        <f t="shared" si="48"/>
        <v>146.69999999999999</v>
      </c>
      <c r="J459" s="143">
        <f t="shared" si="45"/>
        <v>29.34</v>
      </c>
      <c r="K459" s="144">
        <v>140</v>
      </c>
      <c r="L459" s="144">
        <f t="shared" si="46"/>
        <v>169.34</v>
      </c>
      <c r="M459" s="143">
        <f t="shared" si="49"/>
        <v>-22.64</v>
      </c>
    </row>
    <row r="460" spans="1:13">
      <c r="A460" s="137">
        <v>496</v>
      </c>
      <c r="B460" s="138" t="s">
        <v>1345</v>
      </c>
      <c r="C460" s="215" t="s">
        <v>1346</v>
      </c>
      <c r="D460" s="142" t="s">
        <v>857</v>
      </c>
      <c r="E460" s="142" t="s">
        <v>1136</v>
      </c>
      <c r="F460" s="139" t="s">
        <v>1318</v>
      </c>
      <c r="G460" s="143">
        <v>1004</v>
      </c>
      <c r="H460" s="143">
        <v>857.3</v>
      </c>
      <c r="I460" s="143">
        <f t="shared" si="48"/>
        <v>146.69999999999999</v>
      </c>
      <c r="J460" s="143">
        <f t="shared" si="45"/>
        <v>29.34</v>
      </c>
      <c r="K460" s="144">
        <v>140</v>
      </c>
      <c r="L460" s="144">
        <f t="shared" si="46"/>
        <v>169.34</v>
      </c>
      <c r="M460" s="143">
        <f t="shared" si="49"/>
        <v>-22.64</v>
      </c>
    </row>
    <row r="461" spans="1:13">
      <c r="A461" s="137">
        <v>497</v>
      </c>
      <c r="B461" s="138" t="s">
        <v>1347</v>
      </c>
      <c r="C461" s="215" t="s">
        <v>279</v>
      </c>
      <c r="D461" s="142" t="s">
        <v>857</v>
      </c>
      <c r="E461" s="142" t="s">
        <v>1136</v>
      </c>
      <c r="F461" s="139" t="s">
        <v>1318</v>
      </c>
      <c r="G461" s="143">
        <v>1004</v>
      </c>
      <c r="H461" s="143">
        <v>857.3</v>
      </c>
      <c r="I461" s="143">
        <f t="shared" si="48"/>
        <v>146.69999999999999</v>
      </c>
      <c r="J461" s="143">
        <f t="shared" si="45"/>
        <v>29.34</v>
      </c>
      <c r="K461" s="144">
        <v>140</v>
      </c>
      <c r="L461" s="144">
        <f t="shared" si="46"/>
        <v>169.34</v>
      </c>
      <c r="M461" s="143">
        <f t="shared" si="49"/>
        <v>-22.64</v>
      </c>
    </row>
    <row r="462" spans="1:13">
      <c r="A462" s="137">
        <v>498</v>
      </c>
      <c r="B462" s="138" t="s">
        <v>1348</v>
      </c>
      <c r="C462" s="215" t="s">
        <v>1349</v>
      </c>
      <c r="D462" s="142" t="s">
        <v>857</v>
      </c>
      <c r="E462" s="142" t="s">
        <v>1136</v>
      </c>
      <c r="F462" s="139" t="s">
        <v>1318</v>
      </c>
      <c r="G462" s="143">
        <v>1004</v>
      </c>
      <c r="H462" s="143">
        <v>857.3</v>
      </c>
      <c r="I462" s="143">
        <f t="shared" si="48"/>
        <v>146.69999999999999</v>
      </c>
      <c r="J462" s="143">
        <f t="shared" si="45"/>
        <v>29.34</v>
      </c>
      <c r="K462" s="144">
        <v>140</v>
      </c>
      <c r="L462" s="144">
        <f t="shared" si="46"/>
        <v>169.34</v>
      </c>
      <c r="M462" s="143">
        <f t="shared" si="49"/>
        <v>-22.64</v>
      </c>
    </row>
    <row r="463" spans="1:13">
      <c r="A463" s="137">
        <v>499</v>
      </c>
      <c r="B463" s="138" t="s">
        <v>1350</v>
      </c>
      <c r="C463" s="215" t="s">
        <v>1351</v>
      </c>
      <c r="D463" s="142" t="s">
        <v>857</v>
      </c>
      <c r="E463" s="142" t="s">
        <v>1136</v>
      </c>
      <c r="F463" s="139" t="s">
        <v>1318</v>
      </c>
      <c r="G463" s="143">
        <v>1004</v>
      </c>
      <c r="H463" s="143">
        <v>857.3</v>
      </c>
      <c r="I463" s="143">
        <f t="shared" si="48"/>
        <v>146.69999999999999</v>
      </c>
      <c r="J463" s="143">
        <f t="shared" si="45"/>
        <v>29.34</v>
      </c>
      <c r="K463" s="144">
        <v>140</v>
      </c>
      <c r="L463" s="144">
        <f t="shared" si="46"/>
        <v>169.34</v>
      </c>
      <c r="M463" s="143">
        <f t="shared" si="49"/>
        <v>-22.64</v>
      </c>
    </row>
    <row r="464" spans="1:13">
      <c r="A464" s="137">
        <v>501</v>
      </c>
      <c r="B464" s="138" t="s">
        <v>1352</v>
      </c>
      <c r="C464" s="215" t="s">
        <v>1353</v>
      </c>
      <c r="D464" s="142" t="s">
        <v>857</v>
      </c>
      <c r="E464" s="142" t="s">
        <v>1136</v>
      </c>
      <c r="F464" s="139" t="s">
        <v>1318</v>
      </c>
      <c r="G464" s="143">
        <v>1004</v>
      </c>
      <c r="H464" s="143">
        <v>857.3</v>
      </c>
      <c r="I464" s="143">
        <f t="shared" si="48"/>
        <v>146.69999999999999</v>
      </c>
      <c r="J464" s="143">
        <f t="shared" si="45"/>
        <v>29.34</v>
      </c>
      <c r="K464" s="144">
        <v>140</v>
      </c>
      <c r="L464" s="144">
        <f t="shared" si="46"/>
        <v>169.34</v>
      </c>
      <c r="M464" s="143">
        <f t="shared" si="49"/>
        <v>-22.64</v>
      </c>
    </row>
    <row r="465" spans="1:13">
      <c r="A465" s="137">
        <v>502</v>
      </c>
      <c r="B465" s="138" t="s">
        <v>1354</v>
      </c>
      <c r="C465" s="215" t="s">
        <v>1355</v>
      </c>
      <c r="D465" s="142" t="s">
        <v>857</v>
      </c>
      <c r="E465" s="142" t="s">
        <v>1136</v>
      </c>
      <c r="F465" s="139" t="s">
        <v>1318</v>
      </c>
      <c r="G465" s="143">
        <v>1004</v>
      </c>
      <c r="H465" s="143">
        <v>857.3</v>
      </c>
      <c r="I465" s="143">
        <f t="shared" si="48"/>
        <v>146.69999999999999</v>
      </c>
      <c r="J465" s="143">
        <f t="shared" si="45"/>
        <v>29.34</v>
      </c>
      <c r="K465" s="144">
        <v>140</v>
      </c>
      <c r="L465" s="144">
        <f t="shared" si="46"/>
        <v>169.34</v>
      </c>
      <c r="M465" s="143">
        <f t="shared" si="49"/>
        <v>-22.64</v>
      </c>
    </row>
    <row r="466" spans="1:13">
      <c r="A466" s="137">
        <v>503</v>
      </c>
      <c r="B466" s="138" t="s">
        <v>1356</v>
      </c>
      <c r="C466" s="215" t="s">
        <v>1357</v>
      </c>
      <c r="D466" s="142" t="s">
        <v>857</v>
      </c>
      <c r="E466" s="142" t="s">
        <v>1136</v>
      </c>
      <c r="F466" s="139" t="s">
        <v>1318</v>
      </c>
      <c r="G466" s="143">
        <v>1004</v>
      </c>
      <c r="H466" s="143">
        <v>857.3</v>
      </c>
      <c r="I466" s="143">
        <f t="shared" si="48"/>
        <v>146.69999999999999</v>
      </c>
      <c r="J466" s="143">
        <f t="shared" si="45"/>
        <v>29.34</v>
      </c>
      <c r="K466" s="144">
        <v>140</v>
      </c>
      <c r="L466" s="144">
        <f t="shared" si="46"/>
        <v>169.34</v>
      </c>
      <c r="M466" s="143">
        <f t="shared" si="49"/>
        <v>-22.64</v>
      </c>
    </row>
    <row r="467" spans="1:13">
      <c r="A467" s="137">
        <v>504</v>
      </c>
      <c r="B467" s="138">
        <v>4312</v>
      </c>
      <c r="C467" s="139" t="s">
        <v>445</v>
      </c>
      <c r="D467" s="139" t="s">
        <v>857</v>
      </c>
      <c r="E467" s="139" t="s">
        <v>1136</v>
      </c>
      <c r="F467" s="139" t="s">
        <v>1318</v>
      </c>
      <c r="G467" s="140">
        <v>1004</v>
      </c>
      <c r="H467" s="140">
        <v>870.55</v>
      </c>
      <c r="I467" s="140">
        <f t="shared" si="48"/>
        <v>133.44999999999999</v>
      </c>
      <c r="J467" s="140">
        <v>0</v>
      </c>
      <c r="K467" s="141">
        <v>140</v>
      </c>
      <c r="L467" s="141">
        <f t="shared" ref="L467:L473" si="50">J467+K467</f>
        <v>140</v>
      </c>
      <c r="M467" s="140">
        <f t="shared" si="49"/>
        <v>-6.55</v>
      </c>
    </row>
    <row r="468" spans="1:13">
      <c r="A468" s="137">
        <v>505</v>
      </c>
      <c r="B468" s="138">
        <v>5435</v>
      </c>
      <c r="C468" s="139" t="s">
        <v>5</v>
      </c>
      <c r="D468" s="139" t="s">
        <v>857</v>
      </c>
      <c r="E468" s="139" t="s">
        <v>1136</v>
      </c>
      <c r="F468" s="139" t="s">
        <v>1318</v>
      </c>
      <c r="G468" s="140">
        <v>1004</v>
      </c>
      <c r="H468" s="140">
        <v>857.3</v>
      </c>
      <c r="I468" s="140">
        <f t="shared" si="48"/>
        <v>146.69999999999999</v>
      </c>
      <c r="J468" s="140">
        <v>0</v>
      </c>
      <c r="K468" s="141">
        <v>140</v>
      </c>
      <c r="L468" s="141">
        <f t="shared" si="50"/>
        <v>140</v>
      </c>
      <c r="M468" s="140">
        <f t="shared" si="49"/>
        <v>6.7</v>
      </c>
    </row>
    <row r="469" spans="1:13">
      <c r="A469" s="137">
        <v>506</v>
      </c>
      <c r="B469" s="138">
        <v>4235</v>
      </c>
      <c r="C469" s="139" t="s">
        <v>375</v>
      </c>
      <c r="D469" s="139" t="s">
        <v>857</v>
      </c>
      <c r="E469" s="139" t="s">
        <v>1136</v>
      </c>
      <c r="F469" s="139" t="s">
        <v>1318</v>
      </c>
      <c r="G469" s="140">
        <v>1004</v>
      </c>
      <c r="H469" s="140">
        <v>863.83</v>
      </c>
      <c r="I469" s="140">
        <f t="shared" si="48"/>
        <v>140.16999999999999</v>
      </c>
      <c r="J469" s="140">
        <v>0</v>
      </c>
      <c r="K469" s="141">
        <v>140</v>
      </c>
      <c r="L469" s="141">
        <f t="shared" si="50"/>
        <v>140</v>
      </c>
      <c r="M469" s="140">
        <f t="shared" si="49"/>
        <v>0.17</v>
      </c>
    </row>
    <row r="470" spans="1:13">
      <c r="A470" s="137">
        <v>507</v>
      </c>
      <c r="B470" s="138">
        <v>4139</v>
      </c>
      <c r="C470" s="139" t="s">
        <v>121</v>
      </c>
      <c r="D470" s="139" t="s">
        <v>857</v>
      </c>
      <c r="E470" s="139" t="s">
        <v>1136</v>
      </c>
      <c r="F470" s="139" t="s">
        <v>1318</v>
      </c>
      <c r="G470" s="140">
        <v>1004</v>
      </c>
      <c r="H470" s="140">
        <v>857.3</v>
      </c>
      <c r="I470" s="140">
        <f t="shared" si="48"/>
        <v>146.69999999999999</v>
      </c>
      <c r="J470" s="140">
        <v>0</v>
      </c>
      <c r="K470" s="141">
        <v>140</v>
      </c>
      <c r="L470" s="141">
        <f t="shared" si="50"/>
        <v>140</v>
      </c>
      <c r="M470" s="140">
        <f t="shared" si="49"/>
        <v>6.7</v>
      </c>
    </row>
    <row r="471" spans="1:13">
      <c r="A471" s="137">
        <v>508</v>
      </c>
      <c r="B471" s="138">
        <v>5660</v>
      </c>
      <c r="C471" s="139" t="s">
        <v>1358</v>
      </c>
      <c r="D471" s="139" t="s">
        <v>857</v>
      </c>
      <c r="E471" s="139" t="s">
        <v>1136</v>
      </c>
      <c r="F471" s="139" t="s">
        <v>1318</v>
      </c>
      <c r="G471" s="140">
        <v>1004</v>
      </c>
      <c r="H471" s="140">
        <v>857.3</v>
      </c>
      <c r="I471" s="140">
        <f t="shared" si="48"/>
        <v>146.69999999999999</v>
      </c>
      <c r="J471" s="140">
        <v>0</v>
      </c>
      <c r="K471" s="141">
        <v>140</v>
      </c>
      <c r="L471" s="141">
        <f t="shared" si="50"/>
        <v>140</v>
      </c>
      <c r="M471" s="140">
        <f t="shared" si="49"/>
        <v>6.7</v>
      </c>
    </row>
    <row r="472" spans="1:13">
      <c r="A472" s="137">
        <v>509</v>
      </c>
      <c r="B472" s="138">
        <v>5661</v>
      </c>
      <c r="C472" s="139" t="s">
        <v>618</v>
      </c>
      <c r="D472" s="139" t="s">
        <v>857</v>
      </c>
      <c r="E472" s="139" t="s">
        <v>1136</v>
      </c>
      <c r="F472" s="139" t="s">
        <v>1318</v>
      </c>
      <c r="G472" s="140">
        <v>1004</v>
      </c>
      <c r="H472" s="140">
        <v>857.3</v>
      </c>
      <c r="I472" s="140">
        <f t="shared" si="48"/>
        <v>146.69999999999999</v>
      </c>
      <c r="J472" s="140">
        <v>0</v>
      </c>
      <c r="K472" s="141">
        <v>140</v>
      </c>
      <c r="L472" s="141">
        <f t="shared" si="50"/>
        <v>140</v>
      </c>
      <c r="M472" s="140">
        <f t="shared" si="49"/>
        <v>6.7</v>
      </c>
    </row>
    <row r="473" spans="1:13">
      <c r="A473" s="137">
        <v>510</v>
      </c>
      <c r="B473" s="138">
        <v>5376</v>
      </c>
      <c r="C473" s="139" t="s">
        <v>37</v>
      </c>
      <c r="D473" s="139" t="s">
        <v>857</v>
      </c>
      <c r="E473" s="139" t="s">
        <v>1136</v>
      </c>
      <c r="F473" s="139" t="s">
        <v>1318</v>
      </c>
      <c r="G473" s="140">
        <v>1004</v>
      </c>
      <c r="H473" s="140">
        <v>857.3</v>
      </c>
      <c r="I473" s="140">
        <f t="shared" si="48"/>
        <v>146.69999999999999</v>
      </c>
      <c r="J473" s="140">
        <v>0</v>
      </c>
      <c r="K473" s="141">
        <v>140</v>
      </c>
      <c r="L473" s="141">
        <f t="shared" si="50"/>
        <v>140</v>
      </c>
      <c r="M473" s="140">
        <f t="shared" si="49"/>
        <v>6.7</v>
      </c>
    </row>
    <row r="474" spans="1:13">
      <c r="A474" s="137">
        <v>511</v>
      </c>
      <c r="B474" s="138">
        <v>4395</v>
      </c>
      <c r="C474" s="139" t="s">
        <v>275</v>
      </c>
      <c r="D474" s="139" t="s">
        <v>857</v>
      </c>
      <c r="E474" s="139" t="s">
        <v>1038</v>
      </c>
      <c r="F474" s="139" t="s">
        <v>1315</v>
      </c>
      <c r="G474" s="140">
        <v>1004</v>
      </c>
      <c r="H474" s="140">
        <v>857.3</v>
      </c>
      <c r="I474" s="140">
        <v>146.69999999999999</v>
      </c>
      <c r="J474" s="140">
        <v>0</v>
      </c>
      <c r="K474" s="141">
        <v>0</v>
      </c>
      <c r="L474" s="141">
        <v>0</v>
      </c>
      <c r="M474" s="140">
        <f t="shared" si="49"/>
        <v>146.69999999999999</v>
      </c>
    </row>
    <row r="475" spans="1:13">
      <c r="A475" s="137">
        <v>512</v>
      </c>
      <c r="B475" s="138">
        <v>5572</v>
      </c>
      <c r="C475" s="139" t="s">
        <v>1359</v>
      </c>
      <c r="D475" s="139" t="s">
        <v>857</v>
      </c>
      <c r="E475" s="139" t="s">
        <v>1136</v>
      </c>
      <c r="F475" s="139" t="s">
        <v>1318</v>
      </c>
      <c r="G475" s="140">
        <v>1004</v>
      </c>
      <c r="H475" s="140">
        <v>857.3</v>
      </c>
      <c r="I475" s="140">
        <v>146.69999999999999</v>
      </c>
      <c r="J475" s="140">
        <v>0</v>
      </c>
      <c r="K475" s="141">
        <v>0</v>
      </c>
      <c r="L475" s="141">
        <v>0</v>
      </c>
      <c r="M475" s="140">
        <f t="shared" si="49"/>
        <v>146.69999999999999</v>
      </c>
    </row>
    <row r="476" spans="1:13">
      <c r="A476" s="137">
        <v>513</v>
      </c>
      <c r="B476" s="138">
        <v>5447</v>
      </c>
      <c r="C476" s="139" t="s">
        <v>1360</v>
      </c>
      <c r="D476" s="139" t="s">
        <v>857</v>
      </c>
      <c r="E476" s="139" t="s">
        <v>1038</v>
      </c>
      <c r="F476" s="139" t="s">
        <v>1315</v>
      </c>
      <c r="G476" s="140">
        <v>1004</v>
      </c>
      <c r="H476" s="140">
        <v>857.3</v>
      </c>
      <c r="I476" s="140">
        <v>146.69999999999999</v>
      </c>
      <c r="J476" s="140">
        <v>0</v>
      </c>
      <c r="K476" s="141">
        <v>0</v>
      </c>
      <c r="L476" s="141">
        <v>0</v>
      </c>
      <c r="M476" s="140">
        <f t="shared" ref="M476" si="51">I476-L476</f>
        <v>146.69999999999999</v>
      </c>
    </row>
    <row r="477" spans="1:13">
      <c r="A477" s="137">
        <v>514</v>
      </c>
      <c r="B477" s="138">
        <v>5446</v>
      </c>
      <c r="C477" s="139" t="s">
        <v>405</v>
      </c>
      <c r="D477" s="139" t="s">
        <v>857</v>
      </c>
      <c r="E477" s="139" t="s">
        <v>1136</v>
      </c>
      <c r="F477" s="139" t="s">
        <v>1318</v>
      </c>
      <c r="G477" s="140">
        <v>1004</v>
      </c>
      <c r="H477" s="140">
        <v>857.3</v>
      </c>
      <c r="I477" s="140">
        <v>146.69999999999999</v>
      </c>
      <c r="J477" s="140">
        <v>0</v>
      </c>
      <c r="K477" s="141">
        <v>0</v>
      </c>
      <c r="L477" s="141">
        <v>0</v>
      </c>
      <c r="M477" s="140">
        <f t="shared" si="49"/>
        <v>146.69999999999999</v>
      </c>
    </row>
    <row r="478" spans="1:13">
      <c r="A478" s="137">
        <v>515</v>
      </c>
      <c r="B478" s="138">
        <v>5690</v>
      </c>
      <c r="C478" s="139" t="s">
        <v>404</v>
      </c>
      <c r="D478" s="139" t="s">
        <v>857</v>
      </c>
      <c r="E478" s="139" t="s">
        <v>1136</v>
      </c>
      <c r="F478" s="139" t="s">
        <v>1318</v>
      </c>
      <c r="G478" s="140">
        <v>1004</v>
      </c>
      <c r="H478" s="140">
        <v>857.3</v>
      </c>
      <c r="I478" s="140">
        <v>146.69999999999999</v>
      </c>
      <c r="J478" s="140">
        <v>0</v>
      </c>
      <c r="K478" s="141">
        <v>0</v>
      </c>
      <c r="L478" s="141">
        <v>0</v>
      </c>
      <c r="M478" s="140">
        <f t="shared" si="49"/>
        <v>146.69999999999999</v>
      </c>
    </row>
    <row r="479" spans="1:13">
      <c r="A479" s="137">
        <v>516</v>
      </c>
      <c r="B479" s="138">
        <v>5571</v>
      </c>
      <c r="C479" s="139" t="s">
        <v>401</v>
      </c>
      <c r="D479" s="139" t="s">
        <v>857</v>
      </c>
      <c r="E479" s="139" t="s">
        <v>1136</v>
      </c>
      <c r="F479" s="139" t="s">
        <v>1318</v>
      </c>
      <c r="G479" s="140">
        <v>1004</v>
      </c>
      <c r="H479" s="140">
        <v>857.3</v>
      </c>
      <c r="I479" s="140">
        <v>146.69999999999999</v>
      </c>
      <c r="J479" s="140">
        <v>0</v>
      </c>
      <c r="K479" s="141">
        <v>0</v>
      </c>
      <c r="L479" s="141">
        <v>0</v>
      </c>
      <c r="M479" s="140">
        <f t="shared" si="49"/>
        <v>146.69999999999999</v>
      </c>
    </row>
    <row r="480" spans="1:13">
      <c r="A480" s="137">
        <v>517</v>
      </c>
      <c r="B480" s="138">
        <v>5772</v>
      </c>
      <c r="C480" s="139" t="s">
        <v>1361</v>
      </c>
      <c r="D480" s="139" t="s">
        <v>857</v>
      </c>
      <c r="E480" s="139" t="s">
        <v>1136</v>
      </c>
      <c r="F480" s="139" t="s">
        <v>1318</v>
      </c>
      <c r="G480" s="140">
        <v>2008</v>
      </c>
      <c r="H480" s="140">
        <v>1356.15</v>
      </c>
      <c r="I480" s="140">
        <f t="shared" ref="I480" si="52">+G480-H480</f>
        <v>651.85</v>
      </c>
      <c r="J480" s="140">
        <v>29.34</v>
      </c>
      <c r="K480" s="141">
        <v>140</v>
      </c>
      <c r="L480" s="141">
        <f t="shared" ref="L480" si="53">+J480+K480</f>
        <v>169.34</v>
      </c>
      <c r="M480" s="140">
        <f t="shared" si="49"/>
        <v>482.51</v>
      </c>
    </row>
    <row r="481" spans="1:13">
      <c r="A481" s="137">
        <v>518</v>
      </c>
      <c r="B481" s="138">
        <v>5659</v>
      </c>
      <c r="C481" s="139" t="s">
        <v>678</v>
      </c>
      <c r="D481" s="139" t="s">
        <v>857</v>
      </c>
      <c r="E481" s="139" t="s">
        <v>1136</v>
      </c>
      <c r="F481" s="139" t="s">
        <v>1318</v>
      </c>
      <c r="G481" s="140">
        <v>1004</v>
      </c>
      <c r="H481" s="140">
        <v>857.3</v>
      </c>
      <c r="I481" s="140">
        <v>146.69999999999999</v>
      </c>
      <c r="J481" s="140">
        <v>0</v>
      </c>
      <c r="K481" s="141">
        <v>0</v>
      </c>
      <c r="L481" s="141">
        <v>0</v>
      </c>
      <c r="M481" s="140">
        <f t="shared" si="49"/>
        <v>146.69999999999999</v>
      </c>
    </row>
    <row r="482" spans="1:13">
      <c r="A482" s="137">
        <v>6</v>
      </c>
      <c r="B482" s="138" t="s">
        <v>1362</v>
      </c>
      <c r="C482" s="215" t="s">
        <v>324</v>
      </c>
      <c r="D482" s="142" t="s">
        <v>853</v>
      </c>
      <c r="E482" s="142" t="s">
        <v>854</v>
      </c>
      <c r="F482" s="142" t="s">
        <v>1363</v>
      </c>
      <c r="G482" s="143">
        <v>5500</v>
      </c>
      <c r="H482" s="143">
        <v>2222.36</v>
      </c>
      <c r="I482" s="143">
        <f t="shared" ref="I482:I545" si="54">+G482-H482</f>
        <v>3277.64</v>
      </c>
      <c r="J482" s="143">
        <f t="shared" ref="J482:J514" si="55">ROUND(+I482*0.2,2)</f>
        <v>655.53</v>
      </c>
      <c r="K482" s="143">
        <v>1200</v>
      </c>
      <c r="L482" s="144">
        <f t="shared" ref="L482:L545" si="56">+J482+K482</f>
        <v>1855.53</v>
      </c>
      <c r="M482" s="143">
        <f t="shared" si="49"/>
        <v>1422.11</v>
      </c>
    </row>
    <row r="483" spans="1:13">
      <c r="A483" s="137">
        <v>12</v>
      </c>
      <c r="B483" s="138" t="s">
        <v>1364</v>
      </c>
      <c r="C483" s="215" t="s">
        <v>212</v>
      </c>
      <c r="D483" s="142" t="s">
        <v>853</v>
      </c>
      <c r="E483" s="142" t="s">
        <v>854</v>
      </c>
      <c r="F483" s="142" t="s">
        <v>1363</v>
      </c>
      <c r="G483" s="143">
        <v>5500</v>
      </c>
      <c r="H483" s="143">
        <v>2222.36</v>
      </c>
      <c r="I483" s="143">
        <f t="shared" si="54"/>
        <v>3277.64</v>
      </c>
      <c r="J483" s="143">
        <f t="shared" si="55"/>
        <v>655.53</v>
      </c>
      <c r="K483" s="143">
        <v>1200</v>
      </c>
      <c r="L483" s="144">
        <f t="shared" si="56"/>
        <v>1855.53</v>
      </c>
      <c r="M483" s="143">
        <f t="shared" si="49"/>
        <v>1422.11</v>
      </c>
    </row>
    <row r="484" spans="1:13">
      <c r="A484" s="137">
        <v>15</v>
      </c>
      <c r="B484" s="138" t="s">
        <v>1365</v>
      </c>
      <c r="C484" s="215" t="s">
        <v>264</v>
      </c>
      <c r="D484" s="142" t="s">
        <v>853</v>
      </c>
      <c r="E484" s="142" t="s">
        <v>854</v>
      </c>
      <c r="F484" s="142" t="s">
        <v>1363</v>
      </c>
      <c r="G484" s="143">
        <v>5500</v>
      </c>
      <c r="H484" s="143">
        <v>2222.37</v>
      </c>
      <c r="I484" s="143">
        <f t="shared" si="54"/>
        <v>3277.63</v>
      </c>
      <c r="J484" s="143">
        <f t="shared" si="55"/>
        <v>655.53</v>
      </c>
      <c r="K484" s="143">
        <v>1200</v>
      </c>
      <c r="L484" s="144">
        <f t="shared" si="56"/>
        <v>1855.53</v>
      </c>
      <c r="M484" s="143">
        <f t="shared" si="49"/>
        <v>1422.1</v>
      </c>
    </row>
    <row r="485" spans="1:13">
      <c r="A485" s="137">
        <v>20</v>
      </c>
      <c r="B485" s="138" t="s">
        <v>1366</v>
      </c>
      <c r="C485" s="215" t="s">
        <v>1367</v>
      </c>
      <c r="D485" s="142" t="s">
        <v>853</v>
      </c>
      <c r="E485" s="142" t="s">
        <v>854</v>
      </c>
      <c r="F485" s="142" t="s">
        <v>1363</v>
      </c>
      <c r="G485" s="143">
        <v>5500</v>
      </c>
      <c r="H485" s="143">
        <v>2222.36</v>
      </c>
      <c r="I485" s="143">
        <f t="shared" si="54"/>
        <v>3277.64</v>
      </c>
      <c r="J485" s="143">
        <f t="shared" si="55"/>
        <v>655.53</v>
      </c>
      <c r="K485" s="143">
        <v>1200</v>
      </c>
      <c r="L485" s="144">
        <f t="shared" si="56"/>
        <v>1855.53</v>
      </c>
      <c r="M485" s="143">
        <f t="shared" si="49"/>
        <v>1422.11</v>
      </c>
    </row>
    <row r="486" spans="1:13">
      <c r="A486" s="137">
        <v>25</v>
      </c>
      <c r="B486" s="138" t="s">
        <v>1368</v>
      </c>
      <c r="C486" s="215" t="s">
        <v>1369</v>
      </c>
      <c r="D486" s="142" t="s">
        <v>853</v>
      </c>
      <c r="E486" s="142" t="s">
        <v>854</v>
      </c>
      <c r="F486" s="142" t="s">
        <v>1363</v>
      </c>
      <c r="G486" s="143">
        <v>5500</v>
      </c>
      <c r="H486" s="143">
        <v>2222.36</v>
      </c>
      <c r="I486" s="143">
        <f t="shared" si="54"/>
        <v>3277.64</v>
      </c>
      <c r="J486" s="143">
        <f t="shared" si="55"/>
        <v>655.53</v>
      </c>
      <c r="K486" s="143">
        <v>1200</v>
      </c>
      <c r="L486" s="144">
        <f t="shared" si="56"/>
        <v>1855.53</v>
      </c>
      <c r="M486" s="143">
        <f t="shared" si="49"/>
        <v>1422.11</v>
      </c>
    </row>
    <row r="487" spans="1:13">
      <c r="A487" s="137">
        <v>27</v>
      </c>
      <c r="B487" s="138" t="s">
        <v>1370</v>
      </c>
      <c r="C487" s="215" t="s">
        <v>438</v>
      </c>
      <c r="D487" s="142" t="s">
        <v>853</v>
      </c>
      <c r="E487" s="142" t="s">
        <v>854</v>
      </c>
      <c r="F487" s="142" t="s">
        <v>1363</v>
      </c>
      <c r="G487" s="143">
        <v>5500</v>
      </c>
      <c r="H487" s="143">
        <v>2222.36</v>
      </c>
      <c r="I487" s="143">
        <f t="shared" si="54"/>
        <v>3277.64</v>
      </c>
      <c r="J487" s="143">
        <f t="shared" si="55"/>
        <v>655.53</v>
      </c>
      <c r="K487" s="143">
        <v>1200</v>
      </c>
      <c r="L487" s="144">
        <f t="shared" si="56"/>
        <v>1855.53</v>
      </c>
      <c r="M487" s="143">
        <f t="shared" si="49"/>
        <v>1422.11</v>
      </c>
    </row>
    <row r="488" spans="1:13">
      <c r="A488" s="137">
        <v>28</v>
      </c>
      <c r="B488" s="138" t="s">
        <v>1371</v>
      </c>
      <c r="C488" s="215" t="s">
        <v>170</v>
      </c>
      <c r="D488" s="142" t="s">
        <v>853</v>
      </c>
      <c r="E488" s="142" t="s">
        <v>854</v>
      </c>
      <c r="F488" s="142" t="s">
        <v>1363</v>
      </c>
      <c r="G488" s="143">
        <v>5500</v>
      </c>
      <c r="H488" s="143">
        <v>2222.33</v>
      </c>
      <c r="I488" s="143">
        <f t="shared" si="54"/>
        <v>3277.67</v>
      </c>
      <c r="J488" s="143">
        <f t="shared" si="55"/>
        <v>655.53</v>
      </c>
      <c r="K488" s="143">
        <v>1200</v>
      </c>
      <c r="L488" s="144">
        <f t="shared" si="56"/>
        <v>1855.53</v>
      </c>
      <c r="M488" s="143">
        <f t="shared" si="49"/>
        <v>1422.14</v>
      </c>
    </row>
    <row r="489" spans="1:13">
      <c r="A489" s="137">
        <v>31</v>
      </c>
      <c r="B489" s="138" t="s">
        <v>1372</v>
      </c>
      <c r="C489" s="215" t="s">
        <v>266</v>
      </c>
      <c r="D489" s="142" t="s">
        <v>853</v>
      </c>
      <c r="E489" s="142" t="s">
        <v>854</v>
      </c>
      <c r="F489" s="142" t="s">
        <v>1363</v>
      </c>
      <c r="G489" s="143">
        <v>5500</v>
      </c>
      <c r="H489" s="143">
        <v>2222.36</v>
      </c>
      <c r="I489" s="143">
        <f t="shared" si="54"/>
        <v>3277.64</v>
      </c>
      <c r="J489" s="143">
        <f t="shared" si="55"/>
        <v>655.53</v>
      </c>
      <c r="K489" s="143">
        <v>1200</v>
      </c>
      <c r="L489" s="144">
        <f t="shared" si="56"/>
        <v>1855.53</v>
      </c>
      <c r="M489" s="143">
        <f t="shared" si="49"/>
        <v>1422.11</v>
      </c>
    </row>
    <row r="490" spans="1:13">
      <c r="A490" s="137">
        <v>33</v>
      </c>
      <c r="B490" s="138" t="s">
        <v>1373</v>
      </c>
      <c r="C490" s="215" t="s">
        <v>295</v>
      </c>
      <c r="D490" s="142" t="s">
        <v>853</v>
      </c>
      <c r="E490" s="142" t="s">
        <v>854</v>
      </c>
      <c r="F490" s="142" t="s">
        <v>1363</v>
      </c>
      <c r="G490" s="143">
        <v>5500</v>
      </c>
      <c r="H490" s="143">
        <v>2426.36</v>
      </c>
      <c r="I490" s="143">
        <f t="shared" si="54"/>
        <v>3073.64</v>
      </c>
      <c r="J490" s="143">
        <f t="shared" si="55"/>
        <v>614.73</v>
      </c>
      <c r="K490" s="143">
        <v>1200</v>
      </c>
      <c r="L490" s="144">
        <f t="shared" si="56"/>
        <v>1814.73</v>
      </c>
      <c r="M490" s="143">
        <f t="shared" si="49"/>
        <v>1258.9100000000001</v>
      </c>
    </row>
    <row r="491" spans="1:13">
      <c r="A491" s="137">
        <v>37</v>
      </c>
      <c r="B491" s="138" t="s">
        <v>1374</v>
      </c>
      <c r="C491" s="215" t="s">
        <v>1375</v>
      </c>
      <c r="D491" s="142" t="s">
        <v>853</v>
      </c>
      <c r="E491" s="142" t="s">
        <v>854</v>
      </c>
      <c r="F491" s="142" t="s">
        <v>1363</v>
      </c>
      <c r="G491" s="143">
        <v>5500</v>
      </c>
      <c r="H491" s="143">
        <v>2272.21</v>
      </c>
      <c r="I491" s="143">
        <f t="shared" si="54"/>
        <v>3227.79</v>
      </c>
      <c r="J491" s="143">
        <f t="shared" si="55"/>
        <v>645.55999999999995</v>
      </c>
      <c r="K491" s="143">
        <v>1200</v>
      </c>
      <c r="L491" s="144">
        <f t="shared" si="56"/>
        <v>1845.56</v>
      </c>
      <c r="M491" s="143">
        <f t="shared" si="49"/>
        <v>1382.23</v>
      </c>
    </row>
    <row r="492" spans="1:13">
      <c r="A492" s="137">
        <v>41</v>
      </c>
      <c r="B492" s="138" t="s">
        <v>1376</v>
      </c>
      <c r="C492" s="215" t="s">
        <v>257</v>
      </c>
      <c r="D492" s="142" t="s">
        <v>853</v>
      </c>
      <c r="E492" s="142" t="s">
        <v>854</v>
      </c>
      <c r="F492" s="142" t="s">
        <v>1363</v>
      </c>
      <c r="G492" s="143">
        <v>5500</v>
      </c>
      <c r="H492" s="143">
        <v>2275.37</v>
      </c>
      <c r="I492" s="143">
        <f t="shared" si="54"/>
        <v>3224.63</v>
      </c>
      <c r="J492" s="143">
        <f t="shared" si="55"/>
        <v>644.92999999999995</v>
      </c>
      <c r="K492" s="143">
        <v>1200</v>
      </c>
      <c r="L492" s="144">
        <f t="shared" si="56"/>
        <v>1844.93</v>
      </c>
      <c r="M492" s="143">
        <f t="shared" si="49"/>
        <v>1379.7</v>
      </c>
    </row>
    <row r="493" spans="1:13">
      <c r="A493" s="137">
        <v>42</v>
      </c>
      <c r="B493" s="138" t="s">
        <v>1377</v>
      </c>
      <c r="C493" s="215" t="s">
        <v>112</v>
      </c>
      <c r="D493" s="142" t="s">
        <v>853</v>
      </c>
      <c r="E493" s="142" t="s">
        <v>854</v>
      </c>
      <c r="F493" s="142" t="s">
        <v>1363</v>
      </c>
      <c r="G493" s="143">
        <v>5500</v>
      </c>
      <c r="H493" s="143">
        <v>2222.33</v>
      </c>
      <c r="I493" s="143">
        <f t="shared" si="54"/>
        <v>3277.67</v>
      </c>
      <c r="J493" s="143">
        <f t="shared" si="55"/>
        <v>655.53</v>
      </c>
      <c r="K493" s="143">
        <v>1200</v>
      </c>
      <c r="L493" s="144">
        <f t="shared" si="56"/>
        <v>1855.53</v>
      </c>
      <c r="M493" s="143">
        <f t="shared" si="49"/>
        <v>1422.14</v>
      </c>
    </row>
    <row r="494" spans="1:13">
      <c r="A494" s="137">
        <v>45</v>
      </c>
      <c r="B494" s="138" t="s">
        <v>1378</v>
      </c>
      <c r="C494" s="215" t="s">
        <v>227</v>
      </c>
      <c r="D494" s="142" t="s">
        <v>853</v>
      </c>
      <c r="E494" s="142" t="s">
        <v>854</v>
      </c>
      <c r="F494" s="142" t="s">
        <v>1363</v>
      </c>
      <c r="G494" s="143">
        <v>5500</v>
      </c>
      <c r="H494" s="143">
        <v>2272.9899999999998</v>
      </c>
      <c r="I494" s="143">
        <f t="shared" si="54"/>
        <v>3227.01</v>
      </c>
      <c r="J494" s="143">
        <f t="shared" si="55"/>
        <v>645.4</v>
      </c>
      <c r="K494" s="143">
        <v>1200</v>
      </c>
      <c r="L494" s="144">
        <f t="shared" si="56"/>
        <v>1845.4</v>
      </c>
      <c r="M494" s="143">
        <f t="shared" si="49"/>
        <v>1381.61</v>
      </c>
    </row>
    <row r="495" spans="1:13">
      <c r="A495" s="137">
        <v>50</v>
      </c>
      <c r="B495" s="138" t="s">
        <v>1379</v>
      </c>
      <c r="C495" s="215" t="s">
        <v>408</v>
      </c>
      <c r="D495" s="142" t="s">
        <v>853</v>
      </c>
      <c r="E495" s="142" t="s">
        <v>854</v>
      </c>
      <c r="F495" s="142" t="s">
        <v>1363</v>
      </c>
      <c r="G495" s="143">
        <v>5500</v>
      </c>
      <c r="H495" s="143">
        <v>2222.36</v>
      </c>
      <c r="I495" s="143">
        <f t="shared" si="54"/>
        <v>3277.64</v>
      </c>
      <c r="J495" s="143">
        <f t="shared" si="55"/>
        <v>655.53</v>
      </c>
      <c r="K495" s="143">
        <v>1200</v>
      </c>
      <c r="L495" s="144">
        <f t="shared" si="56"/>
        <v>1855.53</v>
      </c>
      <c r="M495" s="143">
        <f t="shared" si="49"/>
        <v>1422.11</v>
      </c>
    </row>
    <row r="496" spans="1:13">
      <c r="A496" s="137">
        <v>57</v>
      </c>
      <c r="B496" s="138" t="s">
        <v>1380</v>
      </c>
      <c r="C496" s="215" t="s">
        <v>362</v>
      </c>
      <c r="D496" s="142" t="s">
        <v>853</v>
      </c>
      <c r="E496" s="142" t="s">
        <v>854</v>
      </c>
      <c r="F496" s="142" t="s">
        <v>1363</v>
      </c>
      <c r="G496" s="143">
        <v>5500</v>
      </c>
      <c r="H496" s="143">
        <v>2222.35</v>
      </c>
      <c r="I496" s="143">
        <f t="shared" si="54"/>
        <v>3277.65</v>
      </c>
      <c r="J496" s="143">
        <f t="shared" si="55"/>
        <v>655.53</v>
      </c>
      <c r="K496" s="143">
        <v>1200</v>
      </c>
      <c r="L496" s="144">
        <f t="shared" si="56"/>
        <v>1855.53</v>
      </c>
      <c r="M496" s="143">
        <f t="shared" si="49"/>
        <v>1422.12</v>
      </c>
    </row>
    <row r="497" spans="1:13">
      <c r="A497" s="137">
        <v>61</v>
      </c>
      <c r="B497" s="138" t="s">
        <v>1381</v>
      </c>
      <c r="C497" s="215" t="s">
        <v>1382</v>
      </c>
      <c r="D497" s="142" t="s">
        <v>853</v>
      </c>
      <c r="E497" s="142" t="s">
        <v>854</v>
      </c>
      <c r="F497" s="142" t="s">
        <v>1363</v>
      </c>
      <c r="G497" s="143">
        <v>5500</v>
      </c>
      <c r="H497" s="143">
        <v>2222.33</v>
      </c>
      <c r="I497" s="143">
        <f t="shared" si="54"/>
        <v>3277.67</v>
      </c>
      <c r="J497" s="143">
        <f t="shared" si="55"/>
        <v>655.53</v>
      </c>
      <c r="K497" s="143">
        <v>1200</v>
      </c>
      <c r="L497" s="144">
        <f t="shared" si="56"/>
        <v>1855.53</v>
      </c>
      <c r="M497" s="143">
        <f t="shared" si="49"/>
        <v>1422.14</v>
      </c>
    </row>
    <row r="498" spans="1:13">
      <c r="A498" s="137">
        <v>64</v>
      </c>
      <c r="B498" s="138" t="s">
        <v>1383</v>
      </c>
      <c r="C498" s="215" t="s">
        <v>420</v>
      </c>
      <c r="D498" s="142" t="s">
        <v>853</v>
      </c>
      <c r="E498" s="142" t="s">
        <v>854</v>
      </c>
      <c r="F498" s="142" t="s">
        <v>1363</v>
      </c>
      <c r="G498" s="143">
        <v>5500</v>
      </c>
      <c r="H498" s="143">
        <v>2222.33</v>
      </c>
      <c r="I498" s="143">
        <f t="shared" si="54"/>
        <v>3277.67</v>
      </c>
      <c r="J498" s="143">
        <f t="shared" si="55"/>
        <v>655.53</v>
      </c>
      <c r="K498" s="143">
        <v>1200</v>
      </c>
      <c r="L498" s="144">
        <f t="shared" si="56"/>
        <v>1855.53</v>
      </c>
      <c r="M498" s="143">
        <f t="shared" si="49"/>
        <v>1422.14</v>
      </c>
    </row>
    <row r="499" spans="1:13">
      <c r="A499" s="137">
        <v>67</v>
      </c>
      <c r="B499" s="138" t="s">
        <v>1384</v>
      </c>
      <c r="C499" s="215" t="s">
        <v>363</v>
      </c>
      <c r="D499" s="142" t="s">
        <v>853</v>
      </c>
      <c r="E499" s="142" t="s">
        <v>854</v>
      </c>
      <c r="F499" s="142" t="s">
        <v>1363</v>
      </c>
      <c r="G499" s="143">
        <v>5500</v>
      </c>
      <c r="H499" s="143">
        <v>2346.11</v>
      </c>
      <c r="I499" s="143">
        <f t="shared" si="54"/>
        <v>3153.89</v>
      </c>
      <c r="J499" s="143">
        <f t="shared" si="55"/>
        <v>630.78</v>
      </c>
      <c r="K499" s="143">
        <v>1200</v>
      </c>
      <c r="L499" s="144">
        <f t="shared" si="56"/>
        <v>1830.78</v>
      </c>
      <c r="M499" s="143">
        <f t="shared" si="49"/>
        <v>1323.11</v>
      </c>
    </row>
    <row r="500" spans="1:13">
      <c r="A500" s="137">
        <v>69</v>
      </c>
      <c r="B500" s="138" t="s">
        <v>1385</v>
      </c>
      <c r="C500" s="215" t="s">
        <v>780</v>
      </c>
      <c r="D500" s="142" t="s">
        <v>853</v>
      </c>
      <c r="E500" s="142" t="s">
        <v>854</v>
      </c>
      <c r="F500" s="142" t="s">
        <v>1363</v>
      </c>
      <c r="G500" s="143">
        <v>5500</v>
      </c>
      <c r="H500" s="143">
        <v>2271.12</v>
      </c>
      <c r="I500" s="143">
        <f t="shared" si="54"/>
        <v>3228.88</v>
      </c>
      <c r="J500" s="143">
        <f t="shared" si="55"/>
        <v>645.78</v>
      </c>
      <c r="K500" s="143">
        <v>1200</v>
      </c>
      <c r="L500" s="144">
        <f t="shared" si="56"/>
        <v>1845.78</v>
      </c>
      <c r="M500" s="143">
        <f t="shared" si="49"/>
        <v>1383.1</v>
      </c>
    </row>
    <row r="501" spans="1:13">
      <c r="A501" s="137">
        <v>74</v>
      </c>
      <c r="B501" s="138" t="s">
        <v>1386</v>
      </c>
      <c r="C501" s="215" t="s">
        <v>1387</v>
      </c>
      <c r="D501" s="142" t="s">
        <v>853</v>
      </c>
      <c r="E501" s="142" t="s">
        <v>854</v>
      </c>
      <c r="F501" s="142" t="s">
        <v>1363</v>
      </c>
      <c r="G501" s="143">
        <v>5500</v>
      </c>
      <c r="H501" s="143">
        <v>2341.04</v>
      </c>
      <c r="I501" s="143">
        <f t="shared" si="54"/>
        <v>3158.96</v>
      </c>
      <c r="J501" s="143">
        <f t="shared" si="55"/>
        <v>631.79</v>
      </c>
      <c r="K501" s="143">
        <v>1200</v>
      </c>
      <c r="L501" s="144">
        <f t="shared" si="56"/>
        <v>1831.79</v>
      </c>
      <c r="M501" s="143">
        <f t="shared" si="49"/>
        <v>1327.17</v>
      </c>
    </row>
    <row r="502" spans="1:13">
      <c r="A502" s="137">
        <v>87</v>
      </c>
      <c r="B502" s="138" t="s">
        <v>1388</v>
      </c>
      <c r="C502" s="215" t="s">
        <v>369</v>
      </c>
      <c r="D502" s="142" t="s">
        <v>853</v>
      </c>
      <c r="E502" s="142" t="s">
        <v>854</v>
      </c>
      <c r="F502" s="142" t="s">
        <v>1363</v>
      </c>
      <c r="G502" s="143">
        <v>5500</v>
      </c>
      <c r="H502" s="143">
        <v>2272.21</v>
      </c>
      <c r="I502" s="143">
        <f t="shared" si="54"/>
        <v>3227.79</v>
      </c>
      <c r="J502" s="143">
        <f t="shared" si="55"/>
        <v>645.55999999999995</v>
      </c>
      <c r="K502" s="143">
        <v>1200</v>
      </c>
      <c r="L502" s="144">
        <f t="shared" si="56"/>
        <v>1845.56</v>
      </c>
      <c r="M502" s="143">
        <f t="shared" si="49"/>
        <v>1382.23</v>
      </c>
    </row>
    <row r="503" spans="1:13">
      <c r="A503" s="137">
        <v>88</v>
      </c>
      <c r="B503" s="138" t="s">
        <v>1389</v>
      </c>
      <c r="C503" s="215" t="s">
        <v>3</v>
      </c>
      <c r="D503" s="142" t="s">
        <v>853</v>
      </c>
      <c r="E503" s="142" t="s">
        <v>854</v>
      </c>
      <c r="F503" s="142" t="s">
        <v>1363</v>
      </c>
      <c r="G503" s="143">
        <v>5500</v>
      </c>
      <c r="H503" s="143">
        <v>2327.34</v>
      </c>
      <c r="I503" s="143">
        <f t="shared" si="54"/>
        <v>3172.66</v>
      </c>
      <c r="J503" s="143">
        <f t="shared" si="55"/>
        <v>634.53</v>
      </c>
      <c r="K503" s="143">
        <v>1200</v>
      </c>
      <c r="L503" s="144">
        <f t="shared" si="56"/>
        <v>1834.53</v>
      </c>
      <c r="M503" s="143">
        <f t="shared" si="49"/>
        <v>1338.13</v>
      </c>
    </row>
    <row r="504" spans="1:13">
      <c r="A504" s="137">
        <v>90</v>
      </c>
      <c r="B504" s="138" t="s">
        <v>1390</v>
      </c>
      <c r="C504" s="215" t="s">
        <v>1391</v>
      </c>
      <c r="D504" s="142" t="s">
        <v>853</v>
      </c>
      <c r="E504" s="142" t="s">
        <v>854</v>
      </c>
      <c r="F504" s="142" t="s">
        <v>1363</v>
      </c>
      <c r="G504" s="143">
        <v>5500</v>
      </c>
      <c r="H504" s="143">
        <v>2329.66</v>
      </c>
      <c r="I504" s="143">
        <f t="shared" si="54"/>
        <v>3170.34</v>
      </c>
      <c r="J504" s="143">
        <f t="shared" si="55"/>
        <v>634.07000000000005</v>
      </c>
      <c r="K504" s="143">
        <v>1200</v>
      </c>
      <c r="L504" s="144">
        <f t="shared" si="56"/>
        <v>1834.07</v>
      </c>
      <c r="M504" s="143">
        <f t="shared" si="49"/>
        <v>1336.27</v>
      </c>
    </row>
    <row r="505" spans="1:13">
      <c r="A505" s="137">
        <v>94</v>
      </c>
      <c r="B505" s="138" t="s">
        <v>1392</v>
      </c>
      <c r="C505" s="215" t="s">
        <v>206</v>
      </c>
      <c r="D505" s="142" t="s">
        <v>853</v>
      </c>
      <c r="E505" s="142" t="s">
        <v>854</v>
      </c>
      <c r="F505" s="142" t="s">
        <v>1363</v>
      </c>
      <c r="G505" s="143">
        <v>5500</v>
      </c>
      <c r="H505" s="143">
        <v>2326.56</v>
      </c>
      <c r="I505" s="143">
        <f t="shared" si="54"/>
        <v>3173.44</v>
      </c>
      <c r="J505" s="143">
        <f t="shared" si="55"/>
        <v>634.69000000000005</v>
      </c>
      <c r="K505" s="143">
        <v>1200</v>
      </c>
      <c r="L505" s="144">
        <f t="shared" si="56"/>
        <v>1834.69</v>
      </c>
      <c r="M505" s="143">
        <f t="shared" si="49"/>
        <v>1338.75</v>
      </c>
    </row>
    <row r="506" spans="1:13">
      <c r="A506" s="137">
        <v>95</v>
      </c>
      <c r="B506" s="138" t="s">
        <v>1393</v>
      </c>
      <c r="C506" s="215" t="s">
        <v>1394</v>
      </c>
      <c r="D506" s="142" t="s">
        <v>853</v>
      </c>
      <c r="E506" s="142" t="s">
        <v>854</v>
      </c>
      <c r="F506" s="142" t="s">
        <v>1363</v>
      </c>
      <c r="G506" s="143">
        <v>5500</v>
      </c>
      <c r="H506" s="143">
        <v>2272.19</v>
      </c>
      <c r="I506" s="143">
        <f t="shared" si="54"/>
        <v>3227.81</v>
      </c>
      <c r="J506" s="143">
        <f t="shared" si="55"/>
        <v>645.55999999999995</v>
      </c>
      <c r="K506" s="143">
        <v>1200</v>
      </c>
      <c r="L506" s="144">
        <f t="shared" si="56"/>
        <v>1845.56</v>
      </c>
      <c r="M506" s="143">
        <f t="shared" si="49"/>
        <v>1382.25</v>
      </c>
    </row>
    <row r="507" spans="1:13">
      <c r="A507" s="137">
        <v>98</v>
      </c>
      <c r="B507" s="138" t="s">
        <v>1395</v>
      </c>
      <c r="C507" s="215" t="s">
        <v>326</v>
      </c>
      <c r="D507" s="142" t="s">
        <v>853</v>
      </c>
      <c r="E507" s="142" t="s">
        <v>854</v>
      </c>
      <c r="F507" s="142" t="s">
        <v>1363</v>
      </c>
      <c r="G507" s="143">
        <v>5500</v>
      </c>
      <c r="H507" s="143">
        <v>2222.3200000000002</v>
      </c>
      <c r="I507" s="143">
        <f t="shared" si="54"/>
        <v>3277.68</v>
      </c>
      <c r="J507" s="143">
        <f t="shared" si="55"/>
        <v>655.54</v>
      </c>
      <c r="K507" s="143">
        <v>1200</v>
      </c>
      <c r="L507" s="144">
        <f t="shared" si="56"/>
        <v>1855.54</v>
      </c>
      <c r="M507" s="143">
        <f t="shared" si="49"/>
        <v>1422.14</v>
      </c>
    </row>
    <row r="508" spans="1:13">
      <c r="A508" s="137">
        <v>109</v>
      </c>
      <c r="B508" s="138" t="s">
        <v>1396</v>
      </c>
      <c r="C508" s="215" t="s">
        <v>371</v>
      </c>
      <c r="D508" s="142" t="s">
        <v>853</v>
      </c>
      <c r="E508" s="142" t="s">
        <v>854</v>
      </c>
      <c r="F508" s="142" t="s">
        <v>1363</v>
      </c>
      <c r="G508" s="143">
        <v>5500</v>
      </c>
      <c r="H508" s="143">
        <v>2222.36</v>
      </c>
      <c r="I508" s="143">
        <f t="shared" si="54"/>
        <v>3277.64</v>
      </c>
      <c r="J508" s="143">
        <f t="shared" si="55"/>
        <v>655.53</v>
      </c>
      <c r="K508" s="143">
        <v>1200</v>
      </c>
      <c r="L508" s="144">
        <f t="shared" si="56"/>
        <v>1855.53</v>
      </c>
      <c r="M508" s="143">
        <f t="shared" si="49"/>
        <v>1422.11</v>
      </c>
    </row>
    <row r="509" spans="1:13">
      <c r="A509" s="137">
        <v>110</v>
      </c>
      <c r="B509" s="138" t="s">
        <v>1397</v>
      </c>
      <c r="C509" s="215" t="s">
        <v>175</v>
      </c>
      <c r="D509" s="142" t="s">
        <v>853</v>
      </c>
      <c r="E509" s="142" t="s">
        <v>854</v>
      </c>
      <c r="F509" s="142" t="s">
        <v>1363</v>
      </c>
      <c r="G509" s="143">
        <v>5500</v>
      </c>
      <c r="H509" s="143">
        <v>2327.35</v>
      </c>
      <c r="I509" s="143">
        <f t="shared" si="54"/>
        <v>3172.65</v>
      </c>
      <c r="J509" s="143">
        <f t="shared" si="55"/>
        <v>634.53</v>
      </c>
      <c r="K509" s="143">
        <v>1200</v>
      </c>
      <c r="L509" s="144">
        <f t="shared" si="56"/>
        <v>1834.53</v>
      </c>
      <c r="M509" s="143">
        <f t="shared" si="49"/>
        <v>1338.12</v>
      </c>
    </row>
    <row r="510" spans="1:13">
      <c r="A510" s="137">
        <v>112</v>
      </c>
      <c r="B510" s="138" t="s">
        <v>1398</v>
      </c>
      <c r="C510" s="215" t="s">
        <v>372</v>
      </c>
      <c r="D510" s="142" t="s">
        <v>853</v>
      </c>
      <c r="E510" s="142" t="s">
        <v>854</v>
      </c>
      <c r="F510" s="142" t="s">
        <v>1363</v>
      </c>
      <c r="G510" s="143">
        <v>5500</v>
      </c>
      <c r="H510" s="143">
        <v>2222.36</v>
      </c>
      <c r="I510" s="143">
        <f t="shared" si="54"/>
        <v>3277.64</v>
      </c>
      <c r="J510" s="143">
        <f t="shared" si="55"/>
        <v>655.53</v>
      </c>
      <c r="K510" s="143">
        <v>1200</v>
      </c>
      <c r="L510" s="144">
        <f t="shared" si="56"/>
        <v>1855.53</v>
      </c>
      <c r="M510" s="143">
        <f t="shared" si="49"/>
        <v>1422.11</v>
      </c>
    </row>
    <row r="511" spans="1:13">
      <c r="A511" s="137">
        <v>117</v>
      </c>
      <c r="B511" s="138" t="s">
        <v>1399</v>
      </c>
      <c r="C511" s="215" t="s">
        <v>1400</v>
      </c>
      <c r="D511" s="142" t="s">
        <v>853</v>
      </c>
      <c r="E511" s="142" t="s">
        <v>854</v>
      </c>
      <c r="F511" s="142" t="s">
        <v>1363</v>
      </c>
      <c r="G511" s="143">
        <v>5500</v>
      </c>
      <c r="H511" s="143">
        <v>2327.34</v>
      </c>
      <c r="I511" s="143">
        <f t="shared" si="54"/>
        <v>3172.66</v>
      </c>
      <c r="J511" s="143">
        <f t="shared" si="55"/>
        <v>634.53</v>
      </c>
      <c r="K511" s="143">
        <v>1200</v>
      </c>
      <c r="L511" s="144">
        <f t="shared" si="56"/>
        <v>1834.53</v>
      </c>
      <c r="M511" s="143">
        <f t="shared" si="49"/>
        <v>1338.13</v>
      </c>
    </row>
    <row r="512" spans="1:13">
      <c r="A512" s="137">
        <v>125</v>
      </c>
      <c r="B512" s="138" t="s">
        <v>1401</v>
      </c>
      <c r="C512" s="215" t="s">
        <v>289</v>
      </c>
      <c r="D512" s="142" t="s">
        <v>853</v>
      </c>
      <c r="E512" s="142" t="s">
        <v>854</v>
      </c>
      <c r="F512" s="142" t="s">
        <v>1363</v>
      </c>
      <c r="G512" s="143">
        <v>5500</v>
      </c>
      <c r="H512" s="143">
        <v>2272.16</v>
      </c>
      <c r="I512" s="143">
        <f t="shared" si="54"/>
        <v>3227.84</v>
      </c>
      <c r="J512" s="143">
        <f t="shared" si="55"/>
        <v>645.57000000000005</v>
      </c>
      <c r="K512" s="143">
        <v>1200</v>
      </c>
      <c r="L512" s="144">
        <f t="shared" si="56"/>
        <v>1845.57</v>
      </c>
      <c r="M512" s="143">
        <f t="shared" si="49"/>
        <v>1382.27</v>
      </c>
    </row>
    <row r="513" spans="1:13">
      <c r="A513" s="137">
        <v>126</v>
      </c>
      <c r="B513" s="138" t="s">
        <v>1402</v>
      </c>
      <c r="C513" s="215" t="s">
        <v>1403</v>
      </c>
      <c r="D513" s="142" t="s">
        <v>853</v>
      </c>
      <c r="E513" s="142" t="s">
        <v>854</v>
      </c>
      <c r="F513" s="142" t="s">
        <v>1363</v>
      </c>
      <c r="G513" s="143">
        <v>5500</v>
      </c>
      <c r="H513" s="143">
        <v>2264.65</v>
      </c>
      <c r="I513" s="143">
        <f t="shared" si="54"/>
        <v>3235.35</v>
      </c>
      <c r="J513" s="143">
        <f t="shared" si="55"/>
        <v>647.07000000000005</v>
      </c>
      <c r="K513" s="143">
        <v>1200</v>
      </c>
      <c r="L513" s="144">
        <f t="shared" si="56"/>
        <v>1847.07</v>
      </c>
      <c r="M513" s="143">
        <f t="shared" si="49"/>
        <v>1388.28</v>
      </c>
    </row>
    <row r="514" spans="1:13">
      <c r="A514" s="137">
        <v>134</v>
      </c>
      <c r="B514" s="138" t="s">
        <v>1404</v>
      </c>
      <c r="C514" s="215" t="s">
        <v>479</v>
      </c>
      <c r="D514" s="142" t="s">
        <v>853</v>
      </c>
      <c r="E514" s="142" t="s">
        <v>854</v>
      </c>
      <c r="F514" s="142" t="s">
        <v>1363</v>
      </c>
      <c r="G514" s="143">
        <v>5500</v>
      </c>
      <c r="H514" s="143">
        <v>2303.02</v>
      </c>
      <c r="I514" s="143">
        <f t="shared" si="54"/>
        <v>3196.98</v>
      </c>
      <c r="J514" s="143">
        <f t="shared" si="55"/>
        <v>639.4</v>
      </c>
      <c r="K514" s="143">
        <v>1200</v>
      </c>
      <c r="L514" s="144">
        <f t="shared" si="56"/>
        <v>1839.4</v>
      </c>
      <c r="M514" s="143">
        <f t="shared" si="49"/>
        <v>1357.58</v>
      </c>
    </row>
    <row r="515" spans="1:13">
      <c r="A515" s="137">
        <v>140</v>
      </c>
      <c r="B515" s="138">
        <v>2527</v>
      </c>
      <c r="C515" s="139" t="s">
        <v>1405</v>
      </c>
      <c r="D515" s="139" t="s">
        <v>853</v>
      </c>
      <c r="E515" s="139" t="s">
        <v>854</v>
      </c>
      <c r="F515" s="139" t="s">
        <v>1363</v>
      </c>
      <c r="G515" s="140">
        <v>5500</v>
      </c>
      <c r="H515" s="140">
        <v>2222.31</v>
      </c>
      <c r="I515" s="140">
        <f t="shared" si="54"/>
        <v>3277.69</v>
      </c>
      <c r="J515" s="140">
        <v>0</v>
      </c>
      <c r="K515" s="140">
        <v>0</v>
      </c>
      <c r="L515" s="141">
        <f t="shared" si="56"/>
        <v>0</v>
      </c>
      <c r="M515" s="140">
        <f t="shared" si="49"/>
        <v>3277.69</v>
      </c>
    </row>
    <row r="516" spans="1:13">
      <c r="A516" s="137">
        <v>143</v>
      </c>
      <c r="B516" s="152" t="s">
        <v>1406</v>
      </c>
      <c r="C516" s="139" t="s">
        <v>620</v>
      </c>
      <c r="D516" s="139" t="s">
        <v>853</v>
      </c>
      <c r="E516" s="139" t="s">
        <v>854</v>
      </c>
      <c r="F516" s="139" t="s">
        <v>1363</v>
      </c>
      <c r="G516" s="140">
        <v>5500</v>
      </c>
      <c r="H516" s="140">
        <v>2222.31</v>
      </c>
      <c r="I516" s="140">
        <f t="shared" si="54"/>
        <v>3277.69</v>
      </c>
      <c r="J516" s="140">
        <v>0</v>
      </c>
      <c r="K516" s="140">
        <v>0</v>
      </c>
      <c r="L516" s="141">
        <f t="shared" si="56"/>
        <v>0</v>
      </c>
      <c r="M516" s="140">
        <f t="shared" si="49"/>
        <v>3277.69</v>
      </c>
    </row>
    <row r="517" spans="1:13">
      <c r="A517" s="137">
        <v>144</v>
      </c>
      <c r="B517" s="138">
        <v>2107</v>
      </c>
      <c r="C517" s="139" t="s">
        <v>342</v>
      </c>
      <c r="D517" s="139" t="s">
        <v>853</v>
      </c>
      <c r="E517" s="139" t="s">
        <v>854</v>
      </c>
      <c r="F517" s="139" t="s">
        <v>855</v>
      </c>
      <c r="G517" s="140">
        <v>5500</v>
      </c>
      <c r="H517" s="140">
        <v>2252.61</v>
      </c>
      <c r="I517" s="140">
        <f t="shared" si="54"/>
        <v>3247.39</v>
      </c>
      <c r="J517" s="140">
        <v>248.86</v>
      </c>
      <c r="K517" s="141">
        <v>1200</v>
      </c>
      <c r="L517" s="141">
        <f t="shared" si="56"/>
        <v>1448.86</v>
      </c>
      <c r="M517" s="140">
        <f t="shared" si="49"/>
        <v>1798.53</v>
      </c>
    </row>
    <row r="518" spans="1:13">
      <c r="A518" s="137">
        <v>147</v>
      </c>
      <c r="B518" s="138">
        <v>2581</v>
      </c>
      <c r="C518" s="139" t="s">
        <v>224</v>
      </c>
      <c r="D518" s="139" t="s">
        <v>853</v>
      </c>
      <c r="E518" s="139" t="s">
        <v>854</v>
      </c>
      <c r="F518" s="139" t="s">
        <v>855</v>
      </c>
      <c r="G518" s="140">
        <v>5500</v>
      </c>
      <c r="H518" s="140">
        <v>2300.35</v>
      </c>
      <c r="I518" s="140">
        <f t="shared" si="54"/>
        <v>3199.65</v>
      </c>
      <c r="J518" s="140">
        <v>241.4</v>
      </c>
      <c r="K518" s="141">
        <v>1200</v>
      </c>
      <c r="L518" s="141">
        <f t="shared" si="56"/>
        <v>1441.4</v>
      </c>
      <c r="M518" s="140">
        <f t="shared" si="49"/>
        <v>1758.25</v>
      </c>
    </row>
    <row r="519" spans="1:13">
      <c r="A519" s="137">
        <v>171</v>
      </c>
      <c r="B519" s="138">
        <v>2636</v>
      </c>
      <c r="C519" s="139" t="s">
        <v>1407</v>
      </c>
      <c r="D519" s="139" t="s">
        <v>853</v>
      </c>
      <c r="E519" s="139" t="s">
        <v>854</v>
      </c>
      <c r="F519" s="139" t="s">
        <v>855</v>
      </c>
      <c r="G519" s="140">
        <v>5500</v>
      </c>
      <c r="H519" s="140">
        <v>2253.1</v>
      </c>
      <c r="I519" s="140">
        <f t="shared" si="54"/>
        <v>3246.9</v>
      </c>
      <c r="J519" s="140">
        <v>248.54</v>
      </c>
      <c r="K519" s="141">
        <v>1200</v>
      </c>
      <c r="L519" s="141">
        <f t="shared" si="56"/>
        <v>1448.54</v>
      </c>
      <c r="M519" s="140">
        <f t="shared" si="49"/>
        <v>1798.36</v>
      </c>
    </row>
    <row r="520" spans="1:13">
      <c r="A520" s="137">
        <v>172</v>
      </c>
      <c r="B520" s="138">
        <v>2710</v>
      </c>
      <c r="C520" s="139" t="s">
        <v>399</v>
      </c>
      <c r="D520" s="139" t="s">
        <v>853</v>
      </c>
      <c r="E520" s="139" t="s">
        <v>854</v>
      </c>
      <c r="F520" s="139" t="s">
        <v>855</v>
      </c>
      <c r="G520" s="140">
        <v>5500</v>
      </c>
      <c r="H520" s="140">
        <v>2289.37</v>
      </c>
      <c r="I520" s="140">
        <f t="shared" si="54"/>
        <v>3210.63</v>
      </c>
      <c r="J520" s="140">
        <v>238.96</v>
      </c>
      <c r="K520" s="141">
        <v>1200</v>
      </c>
      <c r="L520" s="141">
        <f t="shared" si="56"/>
        <v>1438.96</v>
      </c>
      <c r="M520" s="140">
        <f t="shared" si="49"/>
        <v>1771.67</v>
      </c>
    </row>
    <row r="521" spans="1:13">
      <c r="A521" s="137">
        <v>174</v>
      </c>
      <c r="B521" s="138">
        <v>2741</v>
      </c>
      <c r="C521" s="139" t="s">
        <v>391</v>
      </c>
      <c r="D521" s="139" t="s">
        <v>853</v>
      </c>
      <c r="E521" s="139" t="s">
        <v>854</v>
      </c>
      <c r="F521" s="139" t="s">
        <v>855</v>
      </c>
      <c r="G521" s="140">
        <v>5500</v>
      </c>
      <c r="H521" s="140">
        <v>2289.39</v>
      </c>
      <c r="I521" s="140">
        <f t="shared" si="54"/>
        <v>3210.61</v>
      </c>
      <c r="J521" s="140">
        <v>238.96</v>
      </c>
      <c r="K521" s="141">
        <v>580</v>
      </c>
      <c r="L521" s="141">
        <f t="shared" si="56"/>
        <v>818.96</v>
      </c>
      <c r="M521" s="140">
        <f t="shared" si="49"/>
        <v>2391.65</v>
      </c>
    </row>
    <row r="522" spans="1:13">
      <c r="A522" s="137">
        <v>175</v>
      </c>
      <c r="B522" s="138">
        <v>2744</v>
      </c>
      <c r="C522" s="139" t="s">
        <v>1408</v>
      </c>
      <c r="D522" s="139" t="s">
        <v>853</v>
      </c>
      <c r="E522" s="139" t="s">
        <v>854</v>
      </c>
      <c r="F522" s="139" t="s">
        <v>855</v>
      </c>
      <c r="G522" s="140">
        <v>5500</v>
      </c>
      <c r="H522" s="140">
        <v>2330.84</v>
      </c>
      <c r="I522" s="140">
        <f t="shared" si="54"/>
        <v>3169.16</v>
      </c>
      <c r="J522" s="140">
        <v>227.8</v>
      </c>
      <c r="K522" s="141">
        <v>580</v>
      </c>
      <c r="L522" s="141">
        <f t="shared" si="56"/>
        <v>807.8</v>
      </c>
      <c r="M522" s="140">
        <f t="shared" ref="M522:M585" si="57">I522-L522</f>
        <v>2361.36</v>
      </c>
    </row>
    <row r="523" spans="1:13">
      <c r="A523" s="137">
        <v>187</v>
      </c>
      <c r="B523" s="138">
        <v>2745</v>
      </c>
      <c r="C523" s="139" t="s">
        <v>392</v>
      </c>
      <c r="D523" s="139" t="s">
        <v>853</v>
      </c>
      <c r="E523" s="139" t="s">
        <v>854</v>
      </c>
      <c r="F523" s="139" t="s">
        <v>855</v>
      </c>
      <c r="G523" s="140">
        <v>5500</v>
      </c>
      <c r="H523" s="140">
        <v>2330.84</v>
      </c>
      <c r="I523" s="140">
        <f t="shared" si="54"/>
        <v>3169.16</v>
      </c>
      <c r="J523" s="140">
        <v>227.8</v>
      </c>
      <c r="K523" s="141">
        <v>580</v>
      </c>
      <c r="L523" s="141">
        <f t="shared" si="56"/>
        <v>807.8</v>
      </c>
      <c r="M523" s="140">
        <f t="shared" si="57"/>
        <v>2361.36</v>
      </c>
    </row>
    <row r="524" spans="1:13">
      <c r="A524" s="137">
        <v>188</v>
      </c>
      <c r="B524" s="138">
        <v>2802</v>
      </c>
      <c r="C524" s="139" t="s">
        <v>351</v>
      </c>
      <c r="D524" s="139" t="s">
        <v>853</v>
      </c>
      <c r="E524" s="139" t="s">
        <v>854</v>
      </c>
      <c r="F524" s="139" t="s">
        <v>855</v>
      </c>
      <c r="G524" s="140">
        <v>5500</v>
      </c>
      <c r="H524" s="140">
        <v>2248.75</v>
      </c>
      <c r="I524" s="140">
        <f t="shared" si="54"/>
        <v>3251.25</v>
      </c>
      <c r="J524" s="140">
        <v>249.9</v>
      </c>
      <c r="K524" s="141">
        <v>580</v>
      </c>
      <c r="L524" s="141">
        <f t="shared" si="56"/>
        <v>829.9</v>
      </c>
      <c r="M524" s="140">
        <f t="shared" si="57"/>
        <v>2421.35</v>
      </c>
    </row>
    <row r="525" spans="1:13">
      <c r="A525" s="137">
        <v>189</v>
      </c>
      <c r="B525" s="138">
        <v>2816</v>
      </c>
      <c r="C525" s="139" t="s">
        <v>823</v>
      </c>
      <c r="D525" s="139" t="s">
        <v>853</v>
      </c>
      <c r="E525" s="139" t="s">
        <v>854</v>
      </c>
      <c r="F525" s="139" t="s">
        <v>855</v>
      </c>
      <c r="G525" s="140">
        <v>5500</v>
      </c>
      <c r="H525" s="140">
        <v>2272.4</v>
      </c>
      <c r="I525" s="140">
        <f t="shared" si="54"/>
        <v>3227.6</v>
      </c>
      <c r="J525" s="140">
        <v>243.54</v>
      </c>
      <c r="K525" s="141">
        <v>580</v>
      </c>
      <c r="L525" s="141">
        <f t="shared" si="56"/>
        <v>823.54</v>
      </c>
      <c r="M525" s="140">
        <f t="shared" si="57"/>
        <v>2404.06</v>
      </c>
    </row>
    <row r="526" spans="1:13">
      <c r="A526" s="137">
        <v>190</v>
      </c>
      <c r="B526" s="138">
        <v>2871</v>
      </c>
      <c r="C526" s="139" t="s">
        <v>1773</v>
      </c>
      <c r="D526" s="139" t="s">
        <v>853</v>
      </c>
      <c r="E526" s="139" t="s">
        <v>854</v>
      </c>
      <c r="F526" s="139" t="s">
        <v>855</v>
      </c>
      <c r="G526" s="140">
        <v>5500</v>
      </c>
      <c r="H526" s="140">
        <v>2289.39</v>
      </c>
      <c r="I526" s="140">
        <f t="shared" si="54"/>
        <v>3210.61</v>
      </c>
      <c r="J526" s="140">
        <v>238.96</v>
      </c>
      <c r="K526" s="141">
        <v>1200</v>
      </c>
      <c r="L526" s="141">
        <f t="shared" si="56"/>
        <v>1438.96</v>
      </c>
      <c r="M526" s="140">
        <f t="shared" si="57"/>
        <v>1771.65</v>
      </c>
    </row>
    <row r="527" spans="1:13">
      <c r="A527" s="137">
        <v>194</v>
      </c>
      <c r="B527" s="138">
        <v>2945</v>
      </c>
      <c r="C527" s="139" t="s">
        <v>319</v>
      </c>
      <c r="D527" s="139" t="s">
        <v>853</v>
      </c>
      <c r="E527" s="139" t="s">
        <v>854</v>
      </c>
      <c r="F527" s="139" t="s">
        <v>855</v>
      </c>
      <c r="G527" s="140">
        <v>5500</v>
      </c>
      <c r="H527" s="140">
        <v>2248.75</v>
      </c>
      <c r="I527" s="140">
        <f t="shared" si="54"/>
        <v>3251.25</v>
      </c>
      <c r="J527" s="140">
        <v>249.9</v>
      </c>
      <c r="K527" s="141">
        <v>580</v>
      </c>
      <c r="L527" s="141">
        <f t="shared" si="56"/>
        <v>829.9</v>
      </c>
      <c r="M527" s="140">
        <f t="shared" si="57"/>
        <v>2421.35</v>
      </c>
    </row>
    <row r="528" spans="1:13">
      <c r="A528" s="137">
        <v>519</v>
      </c>
      <c r="B528" s="138">
        <v>3005</v>
      </c>
      <c r="C528" s="139" t="s">
        <v>1409</v>
      </c>
      <c r="D528" s="139" t="s">
        <v>853</v>
      </c>
      <c r="E528" s="139" t="s">
        <v>854</v>
      </c>
      <c r="F528" s="139" t="s">
        <v>855</v>
      </c>
      <c r="G528" s="140">
        <v>5500</v>
      </c>
      <c r="H528" s="140">
        <v>2289.38</v>
      </c>
      <c r="I528" s="140">
        <f t="shared" si="54"/>
        <v>3210.62</v>
      </c>
      <c r="J528" s="140">
        <v>238.96</v>
      </c>
      <c r="K528" s="141">
        <v>1200</v>
      </c>
      <c r="L528" s="141">
        <f t="shared" si="56"/>
        <v>1438.96</v>
      </c>
      <c r="M528" s="140">
        <f t="shared" si="57"/>
        <v>1771.66</v>
      </c>
    </row>
    <row r="529" spans="1:13">
      <c r="A529" s="137">
        <v>520</v>
      </c>
      <c r="B529" s="138">
        <v>3128</v>
      </c>
      <c r="C529" s="139" t="s">
        <v>126</v>
      </c>
      <c r="D529" s="139" t="s">
        <v>853</v>
      </c>
      <c r="E529" s="139" t="s">
        <v>854</v>
      </c>
      <c r="F529" s="139" t="s">
        <v>855</v>
      </c>
      <c r="G529" s="140">
        <v>5500</v>
      </c>
      <c r="H529" s="140">
        <v>2300.34</v>
      </c>
      <c r="I529" s="140">
        <f t="shared" si="54"/>
        <v>3199.66</v>
      </c>
      <c r="J529" s="140">
        <v>236.02</v>
      </c>
      <c r="K529" s="141">
        <v>1200</v>
      </c>
      <c r="L529" s="141">
        <f t="shared" si="56"/>
        <v>1436.02</v>
      </c>
      <c r="M529" s="140">
        <f t="shared" si="57"/>
        <v>1763.64</v>
      </c>
    </row>
    <row r="530" spans="1:13">
      <c r="A530" s="137">
        <v>521</v>
      </c>
      <c r="B530" s="138">
        <v>3206</v>
      </c>
      <c r="C530" s="139" t="s">
        <v>1410</v>
      </c>
      <c r="D530" s="139" t="s">
        <v>853</v>
      </c>
      <c r="E530" s="139" t="s">
        <v>854</v>
      </c>
      <c r="F530" s="139" t="s">
        <v>855</v>
      </c>
      <c r="G530" s="140">
        <v>5500</v>
      </c>
      <c r="H530" s="140">
        <v>2272.4</v>
      </c>
      <c r="I530" s="140">
        <f t="shared" si="54"/>
        <v>3227.6</v>
      </c>
      <c r="J530" s="140">
        <v>243.52</v>
      </c>
      <c r="K530" s="141">
        <v>1200</v>
      </c>
      <c r="L530" s="141">
        <f t="shared" si="56"/>
        <v>1443.52</v>
      </c>
      <c r="M530" s="140">
        <f t="shared" si="57"/>
        <v>1784.08</v>
      </c>
    </row>
    <row r="531" spans="1:13">
      <c r="A531" s="137">
        <v>522</v>
      </c>
      <c r="B531" s="138">
        <v>3301</v>
      </c>
      <c r="C531" s="139" t="s">
        <v>17</v>
      </c>
      <c r="D531" s="139" t="s">
        <v>853</v>
      </c>
      <c r="E531" s="139" t="s">
        <v>854</v>
      </c>
      <c r="F531" s="139" t="s">
        <v>855</v>
      </c>
      <c r="G531" s="140">
        <v>5500</v>
      </c>
      <c r="H531" s="140">
        <v>2276.66</v>
      </c>
      <c r="I531" s="140">
        <f t="shared" si="54"/>
        <v>3223.34</v>
      </c>
      <c r="J531" s="140">
        <v>242.54</v>
      </c>
      <c r="K531" s="141">
        <v>1200</v>
      </c>
      <c r="L531" s="141">
        <f t="shared" si="56"/>
        <v>1442.54</v>
      </c>
      <c r="M531" s="140">
        <f t="shared" si="57"/>
        <v>1780.8</v>
      </c>
    </row>
    <row r="532" spans="1:13">
      <c r="A532" s="137">
        <v>523</v>
      </c>
      <c r="B532" s="138">
        <v>4007</v>
      </c>
      <c r="C532" s="139" t="s">
        <v>1411</v>
      </c>
      <c r="D532" s="139" t="s">
        <v>853</v>
      </c>
      <c r="E532" s="139" t="s">
        <v>854</v>
      </c>
      <c r="F532" s="139" t="s">
        <v>855</v>
      </c>
      <c r="G532" s="140">
        <v>5500</v>
      </c>
      <c r="H532" s="140">
        <v>2272.4</v>
      </c>
      <c r="I532" s="140">
        <f t="shared" si="54"/>
        <v>3227.6</v>
      </c>
      <c r="J532" s="140">
        <v>242.9</v>
      </c>
      <c r="K532" s="141">
        <v>1200</v>
      </c>
      <c r="L532" s="141">
        <f t="shared" si="56"/>
        <v>1442.9</v>
      </c>
      <c r="M532" s="140">
        <f t="shared" si="57"/>
        <v>1784.7</v>
      </c>
    </row>
    <row r="533" spans="1:13">
      <c r="A533" s="137">
        <v>524</v>
      </c>
      <c r="B533" s="138">
        <v>4010</v>
      </c>
      <c r="C533" s="139" t="s">
        <v>1412</v>
      </c>
      <c r="D533" s="139" t="s">
        <v>853</v>
      </c>
      <c r="E533" s="139" t="s">
        <v>854</v>
      </c>
      <c r="F533" s="139" t="s">
        <v>855</v>
      </c>
      <c r="G533" s="140">
        <v>5500</v>
      </c>
      <c r="H533" s="140">
        <v>2289.37</v>
      </c>
      <c r="I533" s="140">
        <f t="shared" si="54"/>
        <v>3210.63</v>
      </c>
      <c r="J533" s="140">
        <v>238.96</v>
      </c>
      <c r="K533" s="141">
        <v>1200</v>
      </c>
      <c r="L533" s="141">
        <f t="shared" si="56"/>
        <v>1438.96</v>
      </c>
      <c r="M533" s="140">
        <f t="shared" si="57"/>
        <v>1771.67</v>
      </c>
    </row>
    <row r="534" spans="1:13">
      <c r="A534" s="137">
        <v>525</v>
      </c>
      <c r="B534" s="138">
        <v>4041</v>
      </c>
      <c r="C534" s="139" t="s">
        <v>376</v>
      </c>
      <c r="D534" s="139" t="s">
        <v>853</v>
      </c>
      <c r="E534" s="139" t="s">
        <v>854</v>
      </c>
      <c r="F534" s="139" t="s">
        <v>855</v>
      </c>
      <c r="G534" s="140">
        <v>5500</v>
      </c>
      <c r="H534" s="140">
        <v>2329.38</v>
      </c>
      <c r="I534" s="140">
        <f t="shared" si="54"/>
        <v>3170.62</v>
      </c>
      <c r="J534" s="140">
        <v>238.96</v>
      </c>
      <c r="K534" s="141">
        <v>580</v>
      </c>
      <c r="L534" s="141">
        <f t="shared" si="56"/>
        <v>818.96</v>
      </c>
      <c r="M534" s="140">
        <f t="shared" si="57"/>
        <v>2351.66</v>
      </c>
    </row>
    <row r="535" spans="1:13">
      <c r="A535" s="137">
        <v>526</v>
      </c>
      <c r="B535" s="138">
        <v>4149</v>
      </c>
      <c r="C535" s="139" t="s">
        <v>1413</v>
      </c>
      <c r="D535" s="139" t="s">
        <v>853</v>
      </c>
      <c r="E535" s="139" t="s">
        <v>854</v>
      </c>
      <c r="F535" s="139" t="s">
        <v>855</v>
      </c>
      <c r="G535" s="140">
        <v>5500</v>
      </c>
      <c r="H535" s="140">
        <v>2272.41</v>
      </c>
      <c r="I535" s="140">
        <f t="shared" si="54"/>
        <v>3227.59</v>
      </c>
      <c r="J535" s="140">
        <v>243.54</v>
      </c>
      <c r="K535" s="141">
        <v>1200</v>
      </c>
      <c r="L535" s="141">
        <f t="shared" si="56"/>
        <v>1443.54</v>
      </c>
      <c r="M535" s="140">
        <f t="shared" si="57"/>
        <v>1784.05</v>
      </c>
    </row>
    <row r="536" spans="1:13">
      <c r="A536" s="137">
        <v>527</v>
      </c>
      <c r="B536" s="138">
        <v>4658</v>
      </c>
      <c r="C536" s="139" t="s">
        <v>1414</v>
      </c>
      <c r="D536" s="139" t="s">
        <v>853</v>
      </c>
      <c r="E536" s="139" t="s">
        <v>854</v>
      </c>
      <c r="F536" s="139" t="s">
        <v>855</v>
      </c>
      <c r="G536" s="140">
        <v>5500</v>
      </c>
      <c r="H536" s="140">
        <v>2258.58</v>
      </c>
      <c r="I536" s="140">
        <f t="shared" si="54"/>
        <v>3241.42</v>
      </c>
      <c r="J536" s="140">
        <v>247.26</v>
      </c>
      <c r="K536" s="141">
        <v>1200</v>
      </c>
      <c r="L536" s="141">
        <f t="shared" si="56"/>
        <v>1447.26</v>
      </c>
      <c r="M536" s="140">
        <f t="shared" si="57"/>
        <v>1794.16</v>
      </c>
    </row>
    <row r="537" spans="1:13">
      <c r="A537" s="137">
        <v>528</v>
      </c>
      <c r="B537" s="138">
        <v>4824</v>
      </c>
      <c r="C537" s="139" t="s">
        <v>1415</v>
      </c>
      <c r="D537" s="139" t="s">
        <v>853</v>
      </c>
      <c r="E537" s="139" t="s">
        <v>854</v>
      </c>
      <c r="F537" s="139" t="s">
        <v>855</v>
      </c>
      <c r="G537" s="140">
        <v>5500</v>
      </c>
      <c r="H537" s="140">
        <v>2222.3200000000002</v>
      </c>
      <c r="I537" s="140">
        <f t="shared" si="54"/>
        <v>3277.68</v>
      </c>
      <c r="J537" s="140">
        <v>257.02</v>
      </c>
      <c r="K537" s="141">
        <v>580</v>
      </c>
      <c r="L537" s="141">
        <f t="shared" si="56"/>
        <v>837.02</v>
      </c>
      <c r="M537" s="140">
        <f t="shared" si="57"/>
        <v>2440.66</v>
      </c>
    </row>
    <row r="538" spans="1:13">
      <c r="A538" s="137">
        <v>529</v>
      </c>
      <c r="B538" s="138">
        <v>5025</v>
      </c>
      <c r="C538" s="139" t="s">
        <v>389</v>
      </c>
      <c r="D538" s="139" t="s">
        <v>853</v>
      </c>
      <c r="E538" s="139" t="s">
        <v>854</v>
      </c>
      <c r="F538" s="139" t="s">
        <v>855</v>
      </c>
      <c r="G538" s="140">
        <v>5500</v>
      </c>
      <c r="H538" s="140">
        <v>2272.42</v>
      </c>
      <c r="I538" s="140">
        <f t="shared" si="54"/>
        <v>3227.58</v>
      </c>
      <c r="J538" s="140">
        <v>243.54</v>
      </c>
      <c r="K538" s="141">
        <v>580</v>
      </c>
      <c r="L538" s="141">
        <f t="shared" si="56"/>
        <v>823.54</v>
      </c>
      <c r="M538" s="140">
        <f t="shared" si="57"/>
        <v>2404.04</v>
      </c>
    </row>
    <row r="539" spans="1:13">
      <c r="A539" s="137">
        <v>530</v>
      </c>
      <c r="B539" s="138">
        <v>5052</v>
      </c>
      <c r="C539" s="139" t="s">
        <v>271</v>
      </c>
      <c r="D539" s="139" t="s">
        <v>853</v>
      </c>
      <c r="E539" s="139" t="s">
        <v>854</v>
      </c>
      <c r="F539" s="139" t="s">
        <v>855</v>
      </c>
      <c r="G539" s="140">
        <v>5500</v>
      </c>
      <c r="H539" s="140">
        <v>2241.94</v>
      </c>
      <c r="I539" s="140">
        <f t="shared" si="54"/>
        <v>3258.06</v>
      </c>
      <c r="J539" s="140">
        <v>251.74</v>
      </c>
      <c r="K539" s="141">
        <v>1200</v>
      </c>
      <c r="L539" s="141">
        <f t="shared" si="56"/>
        <v>1451.74</v>
      </c>
      <c r="M539" s="140">
        <f t="shared" si="57"/>
        <v>1806.32</v>
      </c>
    </row>
    <row r="540" spans="1:13">
      <c r="A540" s="137">
        <v>531</v>
      </c>
      <c r="B540" s="138">
        <v>5053</v>
      </c>
      <c r="C540" s="139" t="s">
        <v>290</v>
      </c>
      <c r="D540" s="139" t="s">
        <v>853</v>
      </c>
      <c r="E540" s="139" t="s">
        <v>854</v>
      </c>
      <c r="F540" s="139" t="s">
        <v>855</v>
      </c>
      <c r="G540" s="140">
        <v>5500</v>
      </c>
      <c r="H540" s="140">
        <v>2241.94</v>
      </c>
      <c r="I540" s="140">
        <f t="shared" si="54"/>
        <v>3258.06</v>
      </c>
      <c r="J540" s="140">
        <v>251.74</v>
      </c>
      <c r="K540" s="141">
        <v>580</v>
      </c>
      <c r="L540" s="141">
        <f t="shared" si="56"/>
        <v>831.74</v>
      </c>
      <c r="M540" s="140">
        <f t="shared" si="57"/>
        <v>2426.3200000000002</v>
      </c>
    </row>
    <row r="541" spans="1:13">
      <c r="A541" s="137">
        <v>532</v>
      </c>
      <c r="B541" s="138">
        <v>5065</v>
      </c>
      <c r="C541" s="139" t="s">
        <v>1416</v>
      </c>
      <c r="D541" s="139" t="s">
        <v>853</v>
      </c>
      <c r="E541" s="139" t="s">
        <v>854</v>
      </c>
      <c r="F541" s="139" t="s">
        <v>855</v>
      </c>
      <c r="G541" s="140">
        <v>5500</v>
      </c>
      <c r="H541" s="140">
        <v>2222.3200000000002</v>
      </c>
      <c r="I541" s="140">
        <f t="shared" si="54"/>
        <v>3277.68</v>
      </c>
      <c r="J541" s="140">
        <v>257.02</v>
      </c>
      <c r="K541" s="141">
        <v>1200</v>
      </c>
      <c r="L541" s="141">
        <f t="shared" si="56"/>
        <v>1457.02</v>
      </c>
      <c r="M541" s="140">
        <f t="shared" si="57"/>
        <v>1820.66</v>
      </c>
    </row>
    <row r="542" spans="1:13">
      <c r="A542" s="137">
        <v>533</v>
      </c>
      <c r="B542" s="138">
        <v>2466</v>
      </c>
      <c r="C542" s="139" t="s">
        <v>1417</v>
      </c>
      <c r="D542" s="139" t="s">
        <v>853</v>
      </c>
      <c r="E542" s="139" t="s">
        <v>854</v>
      </c>
      <c r="F542" s="139" t="s">
        <v>855</v>
      </c>
      <c r="G542" s="140">
        <v>5500</v>
      </c>
      <c r="H542" s="140">
        <v>1857.38</v>
      </c>
      <c r="I542" s="140">
        <f t="shared" si="54"/>
        <v>3642.62</v>
      </c>
      <c r="J542" s="140">
        <v>273.62</v>
      </c>
      <c r="K542" s="141">
        <v>1170</v>
      </c>
      <c r="L542" s="141">
        <f t="shared" si="56"/>
        <v>1443.62</v>
      </c>
      <c r="M542" s="140">
        <f t="shared" si="57"/>
        <v>2199</v>
      </c>
    </row>
    <row r="543" spans="1:13">
      <c r="A543" s="137">
        <v>534</v>
      </c>
      <c r="B543" s="138">
        <v>3221</v>
      </c>
      <c r="C543" s="139" t="s">
        <v>129</v>
      </c>
      <c r="D543" s="139" t="s">
        <v>853</v>
      </c>
      <c r="E543" s="139" t="s">
        <v>854</v>
      </c>
      <c r="F543" s="139" t="s">
        <v>855</v>
      </c>
      <c r="G543" s="140">
        <v>5500</v>
      </c>
      <c r="H543" s="140">
        <v>2272.42</v>
      </c>
      <c r="I543" s="140">
        <f t="shared" si="54"/>
        <v>3227.58</v>
      </c>
      <c r="J543" s="140">
        <v>273.62</v>
      </c>
      <c r="K543" s="141">
        <v>580</v>
      </c>
      <c r="L543" s="141">
        <f t="shared" si="56"/>
        <v>853.62</v>
      </c>
      <c r="M543" s="140">
        <f t="shared" si="57"/>
        <v>2373.96</v>
      </c>
    </row>
    <row r="544" spans="1:13">
      <c r="A544" s="137">
        <v>535</v>
      </c>
      <c r="B544" s="138">
        <v>3278</v>
      </c>
      <c r="C544" s="139" t="s">
        <v>1418</v>
      </c>
      <c r="D544" s="139" t="s">
        <v>853</v>
      </c>
      <c r="E544" s="139" t="s">
        <v>854</v>
      </c>
      <c r="F544" s="139" t="s">
        <v>855</v>
      </c>
      <c r="G544" s="140">
        <v>5500</v>
      </c>
      <c r="H544" s="140">
        <v>2235.5700000000002</v>
      </c>
      <c r="I544" s="140">
        <f t="shared" si="54"/>
        <v>3264.43</v>
      </c>
      <c r="J544" s="140">
        <v>284.44</v>
      </c>
      <c r="K544" s="141">
        <v>580</v>
      </c>
      <c r="L544" s="141">
        <f t="shared" si="56"/>
        <v>864.44</v>
      </c>
      <c r="M544" s="140">
        <f t="shared" si="57"/>
        <v>2399.9899999999998</v>
      </c>
    </row>
    <row r="545" spans="1:13">
      <c r="A545" s="137">
        <v>536</v>
      </c>
      <c r="B545" s="138">
        <v>3397</v>
      </c>
      <c r="C545" s="139" t="s">
        <v>810</v>
      </c>
      <c r="D545" s="139" t="s">
        <v>853</v>
      </c>
      <c r="E545" s="139" t="s">
        <v>854</v>
      </c>
      <c r="F545" s="139" t="s">
        <v>855</v>
      </c>
      <c r="G545" s="140">
        <v>5500</v>
      </c>
      <c r="H545" s="140">
        <v>2272.41</v>
      </c>
      <c r="I545" s="140">
        <f t="shared" si="54"/>
        <v>3227.59</v>
      </c>
      <c r="J545" s="140">
        <v>273.62</v>
      </c>
      <c r="K545" s="141">
        <v>580</v>
      </c>
      <c r="L545" s="141">
        <f t="shared" si="56"/>
        <v>853.62</v>
      </c>
      <c r="M545" s="140">
        <f t="shared" si="57"/>
        <v>2373.9699999999998</v>
      </c>
    </row>
    <row r="546" spans="1:13">
      <c r="A546" s="137">
        <v>537</v>
      </c>
      <c r="B546" s="138">
        <v>4079</v>
      </c>
      <c r="C546" s="139" t="s">
        <v>246</v>
      </c>
      <c r="D546" s="139" t="s">
        <v>853</v>
      </c>
      <c r="E546" s="139" t="s">
        <v>854</v>
      </c>
      <c r="F546" s="139" t="s">
        <v>855</v>
      </c>
      <c r="G546" s="140">
        <v>5500</v>
      </c>
      <c r="H546" s="140">
        <v>2234.4499999999998</v>
      </c>
      <c r="I546" s="140">
        <f t="shared" ref="I546:I608" si="58">+G546-H546</f>
        <v>3265.55</v>
      </c>
      <c r="J546" s="140">
        <v>283.82</v>
      </c>
      <c r="K546" s="141">
        <v>1200</v>
      </c>
      <c r="L546" s="141">
        <f t="shared" ref="L546:L608" si="59">+J546+K546</f>
        <v>1483.82</v>
      </c>
      <c r="M546" s="140">
        <f t="shared" si="57"/>
        <v>1781.73</v>
      </c>
    </row>
    <row r="547" spans="1:13">
      <c r="A547" s="137">
        <v>538</v>
      </c>
      <c r="B547" s="138" t="s">
        <v>1419</v>
      </c>
      <c r="C547" s="215" t="s">
        <v>1420</v>
      </c>
      <c r="D547" s="142" t="s">
        <v>853</v>
      </c>
      <c r="E547" s="142" t="s">
        <v>854</v>
      </c>
      <c r="F547" s="142" t="s">
        <v>855</v>
      </c>
      <c r="G547" s="143">
        <v>5500</v>
      </c>
      <c r="H547" s="143">
        <v>2222.37</v>
      </c>
      <c r="I547" s="143">
        <f t="shared" si="58"/>
        <v>3277.63</v>
      </c>
      <c r="J547" s="143">
        <f t="shared" ref="J547:J609" si="60">ROUND(+I547*0.2,2)</f>
        <v>655.53</v>
      </c>
      <c r="K547" s="143">
        <v>1200</v>
      </c>
      <c r="L547" s="144">
        <f t="shared" si="59"/>
        <v>1855.53</v>
      </c>
      <c r="M547" s="143">
        <f t="shared" si="57"/>
        <v>1422.1</v>
      </c>
    </row>
    <row r="548" spans="1:13">
      <c r="A548" s="137">
        <v>539</v>
      </c>
      <c r="B548" s="138" t="s">
        <v>1421</v>
      </c>
      <c r="C548" s="215" t="s">
        <v>165</v>
      </c>
      <c r="D548" s="142" t="s">
        <v>853</v>
      </c>
      <c r="E548" s="142" t="s">
        <v>854</v>
      </c>
      <c r="F548" s="142" t="s">
        <v>855</v>
      </c>
      <c r="G548" s="143">
        <v>5500</v>
      </c>
      <c r="H548" s="143">
        <v>2222.33</v>
      </c>
      <c r="I548" s="143">
        <f t="shared" si="58"/>
        <v>3277.67</v>
      </c>
      <c r="J548" s="143">
        <f t="shared" si="60"/>
        <v>655.53</v>
      </c>
      <c r="K548" s="143">
        <v>1200</v>
      </c>
      <c r="L548" s="144">
        <f t="shared" si="59"/>
        <v>1855.53</v>
      </c>
      <c r="M548" s="143">
        <f t="shared" si="57"/>
        <v>1422.14</v>
      </c>
    </row>
    <row r="549" spans="1:13">
      <c r="A549" s="137">
        <v>540</v>
      </c>
      <c r="B549" s="138" t="s">
        <v>1422</v>
      </c>
      <c r="C549" s="215" t="s">
        <v>1423</v>
      </c>
      <c r="D549" s="142" t="s">
        <v>853</v>
      </c>
      <c r="E549" s="142" t="s">
        <v>854</v>
      </c>
      <c r="F549" s="142" t="s">
        <v>855</v>
      </c>
      <c r="G549" s="143">
        <v>5500</v>
      </c>
      <c r="H549" s="143">
        <v>2222.35</v>
      </c>
      <c r="I549" s="143">
        <f t="shared" si="58"/>
        <v>3277.65</v>
      </c>
      <c r="J549" s="143">
        <f t="shared" si="60"/>
        <v>655.53</v>
      </c>
      <c r="K549" s="143">
        <v>1200</v>
      </c>
      <c r="L549" s="144">
        <f t="shared" si="59"/>
        <v>1855.53</v>
      </c>
      <c r="M549" s="143">
        <f t="shared" si="57"/>
        <v>1422.12</v>
      </c>
    </row>
    <row r="550" spans="1:13">
      <c r="A550" s="137">
        <v>541</v>
      </c>
      <c r="B550" s="138" t="s">
        <v>1424</v>
      </c>
      <c r="C550" s="215" t="s">
        <v>1425</v>
      </c>
      <c r="D550" s="142" t="s">
        <v>853</v>
      </c>
      <c r="E550" s="142" t="s">
        <v>854</v>
      </c>
      <c r="F550" s="142" t="s">
        <v>855</v>
      </c>
      <c r="G550" s="143">
        <v>5500</v>
      </c>
      <c r="H550" s="143">
        <v>2222.37</v>
      </c>
      <c r="I550" s="143">
        <f t="shared" si="58"/>
        <v>3277.63</v>
      </c>
      <c r="J550" s="143">
        <f t="shared" si="60"/>
        <v>655.53</v>
      </c>
      <c r="K550" s="143">
        <v>1200</v>
      </c>
      <c r="L550" s="144">
        <f t="shared" si="59"/>
        <v>1855.53</v>
      </c>
      <c r="M550" s="143">
        <f t="shared" si="57"/>
        <v>1422.1</v>
      </c>
    </row>
    <row r="551" spans="1:13">
      <c r="A551" s="137">
        <v>542</v>
      </c>
      <c r="B551" s="138" t="s">
        <v>1426</v>
      </c>
      <c r="C551" s="215" t="s">
        <v>166</v>
      </c>
      <c r="D551" s="142" t="s">
        <v>853</v>
      </c>
      <c r="E551" s="142" t="s">
        <v>854</v>
      </c>
      <c r="F551" s="142" t="s">
        <v>855</v>
      </c>
      <c r="G551" s="143">
        <v>5500</v>
      </c>
      <c r="H551" s="143">
        <v>2222.36</v>
      </c>
      <c r="I551" s="143">
        <f t="shared" si="58"/>
        <v>3277.64</v>
      </c>
      <c r="J551" s="143">
        <f t="shared" si="60"/>
        <v>655.53</v>
      </c>
      <c r="K551" s="143">
        <v>1200</v>
      </c>
      <c r="L551" s="144">
        <f t="shared" si="59"/>
        <v>1855.53</v>
      </c>
      <c r="M551" s="143">
        <f t="shared" si="57"/>
        <v>1422.11</v>
      </c>
    </row>
    <row r="552" spans="1:13">
      <c r="A552" s="137">
        <v>543</v>
      </c>
      <c r="B552" s="138" t="s">
        <v>1427</v>
      </c>
      <c r="C552" s="215" t="s">
        <v>1428</v>
      </c>
      <c r="D552" s="142" t="s">
        <v>853</v>
      </c>
      <c r="E552" s="142" t="s">
        <v>854</v>
      </c>
      <c r="F552" s="142" t="s">
        <v>855</v>
      </c>
      <c r="G552" s="143">
        <v>5500</v>
      </c>
      <c r="H552" s="143">
        <v>2222.34</v>
      </c>
      <c r="I552" s="143">
        <f t="shared" si="58"/>
        <v>3277.66</v>
      </c>
      <c r="J552" s="143">
        <f t="shared" si="60"/>
        <v>655.53</v>
      </c>
      <c r="K552" s="143">
        <v>1200</v>
      </c>
      <c r="L552" s="144">
        <f t="shared" si="59"/>
        <v>1855.53</v>
      </c>
      <c r="M552" s="143">
        <f t="shared" si="57"/>
        <v>1422.13</v>
      </c>
    </row>
    <row r="553" spans="1:13">
      <c r="A553" s="137">
        <v>544</v>
      </c>
      <c r="B553" s="138" t="s">
        <v>1429</v>
      </c>
      <c r="C553" s="215" t="s">
        <v>415</v>
      </c>
      <c r="D553" s="142" t="s">
        <v>853</v>
      </c>
      <c r="E553" s="142" t="s">
        <v>854</v>
      </c>
      <c r="F553" s="142" t="s">
        <v>855</v>
      </c>
      <c r="G553" s="143">
        <v>5500</v>
      </c>
      <c r="H553" s="143">
        <v>2222.34</v>
      </c>
      <c r="I553" s="143">
        <f t="shared" si="58"/>
        <v>3277.66</v>
      </c>
      <c r="J553" s="143">
        <f t="shared" si="60"/>
        <v>655.53</v>
      </c>
      <c r="K553" s="143">
        <v>1200</v>
      </c>
      <c r="L553" s="144">
        <f t="shared" si="59"/>
        <v>1855.53</v>
      </c>
      <c r="M553" s="143">
        <f t="shared" si="57"/>
        <v>1422.13</v>
      </c>
    </row>
    <row r="554" spans="1:13">
      <c r="A554" s="137">
        <v>545</v>
      </c>
      <c r="B554" s="138" t="s">
        <v>1430</v>
      </c>
      <c r="C554" s="215" t="s">
        <v>359</v>
      </c>
      <c r="D554" s="142" t="s">
        <v>853</v>
      </c>
      <c r="E554" s="142" t="s">
        <v>854</v>
      </c>
      <c r="F554" s="142" t="s">
        <v>855</v>
      </c>
      <c r="G554" s="143">
        <v>5500</v>
      </c>
      <c r="H554" s="143">
        <v>2222.89</v>
      </c>
      <c r="I554" s="143">
        <f t="shared" si="58"/>
        <v>3277.11</v>
      </c>
      <c r="J554" s="143">
        <f t="shared" si="60"/>
        <v>655.42</v>
      </c>
      <c r="K554" s="143">
        <v>1200</v>
      </c>
      <c r="L554" s="144">
        <f t="shared" si="59"/>
        <v>1855.42</v>
      </c>
      <c r="M554" s="143">
        <f t="shared" si="57"/>
        <v>1421.69</v>
      </c>
    </row>
    <row r="555" spans="1:13">
      <c r="A555" s="137">
        <v>546</v>
      </c>
      <c r="B555" s="138" t="s">
        <v>1431</v>
      </c>
      <c r="C555" s="215" t="s">
        <v>1432</v>
      </c>
      <c r="D555" s="142" t="s">
        <v>853</v>
      </c>
      <c r="E555" s="142" t="s">
        <v>854</v>
      </c>
      <c r="F555" s="142" t="s">
        <v>855</v>
      </c>
      <c r="G555" s="143">
        <v>5500</v>
      </c>
      <c r="H555" s="143">
        <v>2222.34</v>
      </c>
      <c r="I555" s="143">
        <f t="shared" si="58"/>
        <v>3277.66</v>
      </c>
      <c r="J555" s="143">
        <f t="shared" si="60"/>
        <v>655.53</v>
      </c>
      <c r="K555" s="143">
        <v>1200</v>
      </c>
      <c r="L555" s="144">
        <f t="shared" si="59"/>
        <v>1855.53</v>
      </c>
      <c r="M555" s="143">
        <f t="shared" si="57"/>
        <v>1422.13</v>
      </c>
    </row>
    <row r="556" spans="1:13">
      <c r="A556" s="137">
        <v>547</v>
      </c>
      <c r="B556" s="138" t="s">
        <v>1433</v>
      </c>
      <c r="C556" s="215" t="s">
        <v>220</v>
      </c>
      <c r="D556" s="142" t="s">
        <v>853</v>
      </c>
      <c r="E556" s="142" t="s">
        <v>854</v>
      </c>
      <c r="F556" s="142" t="s">
        <v>855</v>
      </c>
      <c r="G556" s="143">
        <v>5500</v>
      </c>
      <c r="H556" s="143">
        <v>2222.34</v>
      </c>
      <c r="I556" s="143">
        <f t="shared" si="58"/>
        <v>3277.66</v>
      </c>
      <c r="J556" s="143">
        <f t="shared" si="60"/>
        <v>655.53</v>
      </c>
      <c r="K556" s="143">
        <v>1200</v>
      </c>
      <c r="L556" s="144">
        <f t="shared" si="59"/>
        <v>1855.53</v>
      </c>
      <c r="M556" s="143">
        <f t="shared" si="57"/>
        <v>1422.13</v>
      </c>
    </row>
    <row r="557" spans="1:13">
      <c r="A557" s="137">
        <v>548</v>
      </c>
      <c r="B557" s="138" t="s">
        <v>1434</v>
      </c>
      <c r="C557" s="215" t="s">
        <v>797</v>
      </c>
      <c r="D557" s="142" t="s">
        <v>853</v>
      </c>
      <c r="E557" s="142" t="s">
        <v>854</v>
      </c>
      <c r="F557" s="142" t="s">
        <v>855</v>
      </c>
      <c r="G557" s="143">
        <v>5500</v>
      </c>
      <c r="H557" s="143">
        <v>2222.33</v>
      </c>
      <c r="I557" s="143">
        <f t="shared" si="58"/>
        <v>3277.67</v>
      </c>
      <c r="J557" s="143">
        <f t="shared" si="60"/>
        <v>655.53</v>
      </c>
      <c r="K557" s="143">
        <v>1200</v>
      </c>
      <c r="L557" s="144">
        <f t="shared" si="59"/>
        <v>1855.53</v>
      </c>
      <c r="M557" s="143">
        <f t="shared" si="57"/>
        <v>1422.14</v>
      </c>
    </row>
    <row r="558" spans="1:13">
      <c r="A558" s="137">
        <v>549</v>
      </c>
      <c r="B558" s="138" t="s">
        <v>1435</v>
      </c>
      <c r="C558" s="215" t="s">
        <v>268</v>
      </c>
      <c r="D558" s="142" t="s">
        <v>853</v>
      </c>
      <c r="E558" s="142" t="s">
        <v>854</v>
      </c>
      <c r="F558" s="142" t="s">
        <v>855</v>
      </c>
      <c r="G558" s="143">
        <v>5500</v>
      </c>
      <c r="H558" s="143">
        <v>2222.33</v>
      </c>
      <c r="I558" s="143">
        <f t="shared" si="58"/>
        <v>3277.67</v>
      </c>
      <c r="J558" s="143">
        <f t="shared" si="60"/>
        <v>655.53</v>
      </c>
      <c r="K558" s="143">
        <v>1200</v>
      </c>
      <c r="L558" s="144">
        <f t="shared" si="59"/>
        <v>1855.53</v>
      </c>
      <c r="M558" s="143">
        <f t="shared" si="57"/>
        <v>1422.14</v>
      </c>
    </row>
    <row r="559" spans="1:13">
      <c r="A559" s="137">
        <v>550</v>
      </c>
      <c r="B559" s="138">
        <v>941</v>
      </c>
      <c r="C559" s="215" t="s">
        <v>167</v>
      </c>
      <c r="D559" s="142" t="s">
        <v>853</v>
      </c>
      <c r="E559" s="142" t="s">
        <v>854</v>
      </c>
      <c r="F559" s="142" t="s">
        <v>855</v>
      </c>
      <c r="G559" s="143">
        <v>5500</v>
      </c>
      <c r="H559" s="143">
        <v>2222.36</v>
      </c>
      <c r="I559" s="143">
        <f t="shared" si="58"/>
        <v>3277.64</v>
      </c>
      <c r="J559" s="143">
        <f t="shared" si="60"/>
        <v>655.53</v>
      </c>
      <c r="K559" s="143">
        <v>1200</v>
      </c>
      <c r="L559" s="144">
        <f t="shared" si="59"/>
        <v>1855.53</v>
      </c>
      <c r="M559" s="143">
        <f t="shared" si="57"/>
        <v>1422.11</v>
      </c>
    </row>
    <row r="560" spans="1:13">
      <c r="A560" s="137">
        <v>551</v>
      </c>
      <c r="B560" s="138" t="s">
        <v>1436</v>
      </c>
      <c r="C560" s="215" t="s">
        <v>168</v>
      </c>
      <c r="D560" s="142" t="s">
        <v>853</v>
      </c>
      <c r="E560" s="142" t="s">
        <v>854</v>
      </c>
      <c r="F560" s="142" t="s">
        <v>855</v>
      </c>
      <c r="G560" s="143">
        <v>5500</v>
      </c>
      <c r="H560" s="143">
        <v>2222.36</v>
      </c>
      <c r="I560" s="143">
        <f t="shared" si="58"/>
        <v>3277.64</v>
      </c>
      <c r="J560" s="143">
        <f t="shared" si="60"/>
        <v>655.53</v>
      </c>
      <c r="K560" s="143">
        <v>1200</v>
      </c>
      <c r="L560" s="144">
        <f t="shared" si="59"/>
        <v>1855.53</v>
      </c>
      <c r="M560" s="143">
        <f t="shared" si="57"/>
        <v>1422.11</v>
      </c>
    </row>
    <row r="561" spans="1:13">
      <c r="A561" s="137">
        <v>552</v>
      </c>
      <c r="B561" s="138" t="s">
        <v>1437</v>
      </c>
      <c r="C561" s="215" t="s">
        <v>265</v>
      </c>
      <c r="D561" s="142" t="s">
        <v>853</v>
      </c>
      <c r="E561" s="142" t="s">
        <v>854</v>
      </c>
      <c r="F561" s="142" t="s">
        <v>855</v>
      </c>
      <c r="G561" s="143">
        <v>5500</v>
      </c>
      <c r="H561" s="143">
        <v>2222.36</v>
      </c>
      <c r="I561" s="143">
        <f t="shared" si="58"/>
        <v>3277.64</v>
      </c>
      <c r="J561" s="143">
        <f t="shared" si="60"/>
        <v>655.53</v>
      </c>
      <c r="K561" s="143">
        <v>1200</v>
      </c>
      <c r="L561" s="144">
        <f t="shared" si="59"/>
        <v>1855.53</v>
      </c>
      <c r="M561" s="143">
        <f t="shared" si="57"/>
        <v>1422.11</v>
      </c>
    </row>
    <row r="562" spans="1:13">
      <c r="A562" s="137">
        <v>553</v>
      </c>
      <c r="B562" s="138" t="s">
        <v>1438</v>
      </c>
      <c r="C562" s="215" t="s">
        <v>1439</v>
      </c>
      <c r="D562" s="142" t="s">
        <v>853</v>
      </c>
      <c r="E562" s="142" t="s">
        <v>854</v>
      </c>
      <c r="F562" s="142" t="s">
        <v>855</v>
      </c>
      <c r="G562" s="143">
        <v>5500</v>
      </c>
      <c r="H562" s="143">
        <v>2222.34</v>
      </c>
      <c r="I562" s="143">
        <f t="shared" si="58"/>
        <v>3277.66</v>
      </c>
      <c r="J562" s="143">
        <f t="shared" si="60"/>
        <v>655.53</v>
      </c>
      <c r="K562" s="143">
        <v>1200</v>
      </c>
      <c r="L562" s="144">
        <f t="shared" si="59"/>
        <v>1855.53</v>
      </c>
      <c r="M562" s="143">
        <f t="shared" si="57"/>
        <v>1422.13</v>
      </c>
    </row>
    <row r="563" spans="1:13">
      <c r="A563" s="137">
        <v>554</v>
      </c>
      <c r="B563" s="138" t="s">
        <v>1440</v>
      </c>
      <c r="C563" s="215" t="s">
        <v>221</v>
      </c>
      <c r="D563" s="142" t="s">
        <v>853</v>
      </c>
      <c r="E563" s="142" t="s">
        <v>854</v>
      </c>
      <c r="F563" s="142" t="s">
        <v>855</v>
      </c>
      <c r="G563" s="143">
        <v>5500</v>
      </c>
      <c r="H563" s="143">
        <v>2222.36</v>
      </c>
      <c r="I563" s="143">
        <f t="shared" si="58"/>
        <v>3277.64</v>
      </c>
      <c r="J563" s="143">
        <f t="shared" si="60"/>
        <v>655.53</v>
      </c>
      <c r="K563" s="143">
        <v>1200</v>
      </c>
      <c r="L563" s="144">
        <f t="shared" si="59"/>
        <v>1855.53</v>
      </c>
      <c r="M563" s="143">
        <f t="shared" si="57"/>
        <v>1422.11</v>
      </c>
    </row>
    <row r="564" spans="1:13">
      <c r="A564" s="137">
        <v>555</v>
      </c>
      <c r="B564" s="138" t="s">
        <v>1441</v>
      </c>
      <c r="C564" s="215" t="s">
        <v>222</v>
      </c>
      <c r="D564" s="142" t="s">
        <v>853</v>
      </c>
      <c r="E564" s="142" t="s">
        <v>854</v>
      </c>
      <c r="F564" s="142" t="s">
        <v>855</v>
      </c>
      <c r="G564" s="143">
        <v>5500</v>
      </c>
      <c r="H564" s="143">
        <v>2222.33</v>
      </c>
      <c r="I564" s="143">
        <f t="shared" si="58"/>
        <v>3277.67</v>
      </c>
      <c r="J564" s="143">
        <f t="shared" si="60"/>
        <v>655.53</v>
      </c>
      <c r="K564" s="143">
        <v>1200</v>
      </c>
      <c r="L564" s="144">
        <f t="shared" si="59"/>
        <v>1855.53</v>
      </c>
      <c r="M564" s="143">
        <f t="shared" si="57"/>
        <v>1422.14</v>
      </c>
    </row>
    <row r="565" spans="1:13">
      <c r="A565" s="137">
        <v>556</v>
      </c>
      <c r="B565" s="138" t="s">
        <v>1442</v>
      </c>
      <c r="C565" s="215" t="s">
        <v>775</v>
      </c>
      <c r="D565" s="142" t="s">
        <v>853</v>
      </c>
      <c r="E565" s="142" t="s">
        <v>854</v>
      </c>
      <c r="F565" s="142" t="s">
        <v>855</v>
      </c>
      <c r="G565" s="143">
        <v>5500</v>
      </c>
      <c r="H565" s="143">
        <v>2222.36</v>
      </c>
      <c r="I565" s="143">
        <f t="shared" si="58"/>
        <v>3277.64</v>
      </c>
      <c r="J565" s="143">
        <f t="shared" si="60"/>
        <v>655.53</v>
      </c>
      <c r="K565" s="143">
        <v>1200</v>
      </c>
      <c r="L565" s="144">
        <f t="shared" si="59"/>
        <v>1855.53</v>
      </c>
      <c r="M565" s="143">
        <f t="shared" si="57"/>
        <v>1422.11</v>
      </c>
    </row>
    <row r="566" spans="1:13">
      <c r="A566" s="137">
        <v>557</v>
      </c>
      <c r="B566" s="138" t="s">
        <v>1443</v>
      </c>
      <c r="C566" s="215" t="s">
        <v>1444</v>
      </c>
      <c r="D566" s="142" t="s">
        <v>853</v>
      </c>
      <c r="E566" s="142" t="s">
        <v>854</v>
      </c>
      <c r="F566" s="142" t="s">
        <v>855</v>
      </c>
      <c r="G566" s="143">
        <v>5500</v>
      </c>
      <c r="H566" s="143">
        <v>2222.36</v>
      </c>
      <c r="I566" s="143">
        <f t="shared" si="58"/>
        <v>3277.64</v>
      </c>
      <c r="J566" s="143">
        <f t="shared" si="60"/>
        <v>655.53</v>
      </c>
      <c r="K566" s="143">
        <v>1200</v>
      </c>
      <c r="L566" s="144">
        <f t="shared" si="59"/>
        <v>1855.53</v>
      </c>
      <c r="M566" s="143">
        <f t="shared" si="57"/>
        <v>1422.11</v>
      </c>
    </row>
    <row r="567" spans="1:13">
      <c r="A567" s="137">
        <v>558</v>
      </c>
      <c r="B567" s="138" t="s">
        <v>1445</v>
      </c>
      <c r="C567" s="215" t="s">
        <v>383</v>
      </c>
      <c r="D567" s="142" t="s">
        <v>853</v>
      </c>
      <c r="E567" s="142" t="s">
        <v>854</v>
      </c>
      <c r="F567" s="142" t="s">
        <v>855</v>
      </c>
      <c r="G567" s="143">
        <v>5500</v>
      </c>
      <c r="H567" s="143">
        <v>2272.1999999999998</v>
      </c>
      <c r="I567" s="143">
        <f t="shared" si="58"/>
        <v>3227.8</v>
      </c>
      <c r="J567" s="143">
        <f t="shared" si="60"/>
        <v>645.55999999999995</v>
      </c>
      <c r="K567" s="143">
        <v>1200</v>
      </c>
      <c r="L567" s="144">
        <f t="shared" si="59"/>
        <v>1845.56</v>
      </c>
      <c r="M567" s="143">
        <f t="shared" si="57"/>
        <v>1382.24</v>
      </c>
    </row>
    <row r="568" spans="1:13">
      <c r="A568" s="137">
        <v>559</v>
      </c>
      <c r="B568" s="138" t="s">
        <v>1446</v>
      </c>
      <c r="C568" s="215" t="s">
        <v>776</v>
      </c>
      <c r="D568" s="142" t="s">
        <v>853</v>
      </c>
      <c r="E568" s="142" t="s">
        <v>854</v>
      </c>
      <c r="F568" s="142" t="s">
        <v>855</v>
      </c>
      <c r="G568" s="143">
        <v>5500</v>
      </c>
      <c r="H568" s="143">
        <v>2222.33</v>
      </c>
      <c r="I568" s="143">
        <f t="shared" si="58"/>
        <v>3277.67</v>
      </c>
      <c r="J568" s="143">
        <f t="shared" si="60"/>
        <v>655.53</v>
      </c>
      <c r="K568" s="143">
        <v>1200</v>
      </c>
      <c r="L568" s="144">
        <f t="shared" si="59"/>
        <v>1855.53</v>
      </c>
      <c r="M568" s="143">
        <f t="shared" si="57"/>
        <v>1422.14</v>
      </c>
    </row>
    <row r="569" spans="1:13">
      <c r="A569" s="137">
        <v>560</v>
      </c>
      <c r="B569" s="138" t="s">
        <v>1447</v>
      </c>
      <c r="C569" s="215" t="s">
        <v>437</v>
      </c>
      <c r="D569" s="142" t="s">
        <v>853</v>
      </c>
      <c r="E569" s="142" t="s">
        <v>854</v>
      </c>
      <c r="F569" s="142" t="s">
        <v>855</v>
      </c>
      <c r="G569" s="143">
        <v>5500</v>
      </c>
      <c r="H569" s="143">
        <v>2222.36</v>
      </c>
      <c r="I569" s="143">
        <f t="shared" si="58"/>
        <v>3277.64</v>
      </c>
      <c r="J569" s="143">
        <f t="shared" si="60"/>
        <v>655.53</v>
      </c>
      <c r="K569" s="143">
        <v>1200</v>
      </c>
      <c r="L569" s="144">
        <f t="shared" si="59"/>
        <v>1855.53</v>
      </c>
      <c r="M569" s="143">
        <f t="shared" si="57"/>
        <v>1422.11</v>
      </c>
    </row>
    <row r="570" spans="1:13">
      <c r="A570" s="137">
        <v>561</v>
      </c>
      <c r="B570" s="138" t="s">
        <v>1448</v>
      </c>
      <c r="C570" s="215" t="s">
        <v>239</v>
      </c>
      <c r="D570" s="142" t="s">
        <v>853</v>
      </c>
      <c r="E570" s="142" t="s">
        <v>854</v>
      </c>
      <c r="F570" s="142" t="s">
        <v>855</v>
      </c>
      <c r="G570" s="143">
        <v>5500</v>
      </c>
      <c r="H570" s="143">
        <v>2222.33</v>
      </c>
      <c r="I570" s="143">
        <f t="shared" si="58"/>
        <v>3277.67</v>
      </c>
      <c r="J570" s="143">
        <f t="shared" si="60"/>
        <v>655.53</v>
      </c>
      <c r="K570" s="143">
        <v>1200</v>
      </c>
      <c r="L570" s="144">
        <f t="shared" si="59"/>
        <v>1855.53</v>
      </c>
      <c r="M570" s="143">
        <f t="shared" si="57"/>
        <v>1422.14</v>
      </c>
    </row>
    <row r="571" spans="1:13">
      <c r="A571" s="137">
        <v>562</v>
      </c>
      <c r="B571" s="138" t="s">
        <v>1449</v>
      </c>
      <c r="C571" s="215" t="s">
        <v>1450</v>
      </c>
      <c r="D571" s="142" t="s">
        <v>853</v>
      </c>
      <c r="E571" s="142" t="s">
        <v>854</v>
      </c>
      <c r="F571" s="142" t="s">
        <v>855</v>
      </c>
      <c r="G571" s="143">
        <v>5500</v>
      </c>
      <c r="H571" s="143">
        <v>2222.36</v>
      </c>
      <c r="I571" s="143">
        <f t="shared" si="58"/>
        <v>3277.64</v>
      </c>
      <c r="J571" s="143">
        <f t="shared" si="60"/>
        <v>655.53</v>
      </c>
      <c r="K571" s="143">
        <v>1200</v>
      </c>
      <c r="L571" s="144">
        <f t="shared" si="59"/>
        <v>1855.53</v>
      </c>
      <c r="M571" s="143">
        <f t="shared" si="57"/>
        <v>1422.11</v>
      </c>
    </row>
    <row r="572" spans="1:13">
      <c r="A572" s="137">
        <v>563</v>
      </c>
      <c r="B572" s="138" t="s">
        <v>1451</v>
      </c>
      <c r="C572" s="215" t="s">
        <v>1452</v>
      </c>
      <c r="D572" s="142" t="s">
        <v>853</v>
      </c>
      <c r="E572" s="142" t="s">
        <v>854</v>
      </c>
      <c r="F572" s="142" t="s">
        <v>855</v>
      </c>
      <c r="G572" s="143">
        <v>5500</v>
      </c>
      <c r="H572" s="143">
        <v>2222.34</v>
      </c>
      <c r="I572" s="143">
        <f t="shared" si="58"/>
        <v>3277.66</v>
      </c>
      <c r="J572" s="143">
        <f t="shared" si="60"/>
        <v>655.53</v>
      </c>
      <c r="K572" s="143">
        <v>1200</v>
      </c>
      <c r="L572" s="144">
        <f t="shared" si="59"/>
        <v>1855.53</v>
      </c>
      <c r="M572" s="143">
        <f t="shared" si="57"/>
        <v>1422.13</v>
      </c>
    </row>
    <row r="573" spans="1:13">
      <c r="A573" s="137">
        <v>564</v>
      </c>
      <c r="B573" s="138" t="s">
        <v>1453</v>
      </c>
      <c r="C573" s="215" t="s">
        <v>1454</v>
      </c>
      <c r="D573" s="142" t="s">
        <v>853</v>
      </c>
      <c r="E573" s="142" t="s">
        <v>854</v>
      </c>
      <c r="F573" s="142" t="s">
        <v>855</v>
      </c>
      <c r="G573" s="143">
        <v>5500</v>
      </c>
      <c r="H573" s="143">
        <v>2222.34</v>
      </c>
      <c r="I573" s="143">
        <f t="shared" si="58"/>
        <v>3277.66</v>
      </c>
      <c r="J573" s="143">
        <f t="shared" si="60"/>
        <v>655.53</v>
      </c>
      <c r="K573" s="143">
        <v>1200</v>
      </c>
      <c r="L573" s="144">
        <f t="shared" si="59"/>
        <v>1855.53</v>
      </c>
      <c r="M573" s="143">
        <f t="shared" si="57"/>
        <v>1422.13</v>
      </c>
    </row>
    <row r="574" spans="1:13">
      <c r="A574" s="137">
        <v>565</v>
      </c>
      <c r="B574" s="138" t="s">
        <v>1455</v>
      </c>
      <c r="C574" s="215" t="s">
        <v>1456</v>
      </c>
      <c r="D574" s="142" t="s">
        <v>853</v>
      </c>
      <c r="E574" s="142" t="s">
        <v>854</v>
      </c>
      <c r="F574" s="142" t="s">
        <v>855</v>
      </c>
      <c r="G574" s="143">
        <v>5500</v>
      </c>
      <c r="H574" s="143">
        <v>2222.36</v>
      </c>
      <c r="I574" s="143">
        <f t="shared" si="58"/>
        <v>3277.64</v>
      </c>
      <c r="J574" s="143">
        <f t="shared" si="60"/>
        <v>655.53</v>
      </c>
      <c r="K574" s="143">
        <v>1200</v>
      </c>
      <c r="L574" s="144">
        <f t="shared" si="59"/>
        <v>1855.53</v>
      </c>
      <c r="M574" s="143">
        <f t="shared" si="57"/>
        <v>1422.11</v>
      </c>
    </row>
    <row r="575" spans="1:13">
      <c r="A575" s="137">
        <v>566</v>
      </c>
      <c r="B575" s="138" t="s">
        <v>1457</v>
      </c>
      <c r="C575" s="215" t="s">
        <v>398</v>
      </c>
      <c r="D575" s="142" t="s">
        <v>853</v>
      </c>
      <c r="E575" s="142" t="s">
        <v>854</v>
      </c>
      <c r="F575" s="142" t="s">
        <v>855</v>
      </c>
      <c r="G575" s="143">
        <v>5500</v>
      </c>
      <c r="H575" s="143">
        <v>2222.33</v>
      </c>
      <c r="I575" s="143">
        <f t="shared" si="58"/>
        <v>3277.67</v>
      </c>
      <c r="J575" s="143">
        <f t="shared" si="60"/>
        <v>655.53</v>
      </c>
      <c r="K575" s="143">
        <v>1200</v>
      </c>
      <c r="L575" s="144">
        <f t="shared" si="59"/>
        <v>1855.53</v>
      </c>
      <c r="M575" s="143">
        <f t="shared" si="57"/>
        <v>1422.14</v>
      </c>
    </row>
    <row r="576" spans="1:13">
      <c r="A576" s="137">
        <v>567</v>
      </c>
      <c r="B576" s="138" t="s">
        <v>1458</v>
      </c>
      <c r="C576" s="215" t="s">
        <v>360</v>
      </c>
      <c r="D576" s="142" t="s">
        <v>853</v>
      </c>
      <c r="E576" s="142" t="s">
        <v>854</v>
      </c>
      <c r="F576" s="142" t="s">
        <v>855</v>
      </c>
      <c r="G576" s="143">
        <v>5500</v>
      </c>
      <c r="H576" s="143">
        <v>2222.36</v>
      </c>
      <c r="I576" s="143">
        <f t="shared" si="58"/>
        <v>3277.64</v>
      </c>
      <c r="J576" s="143">
        <f t="shared" si="60"/>
        <v>655.53</v>
      </c>
      <c r="K576" s="143">
        <v>1200</v>
      </c>
      <c r="L576" s="144">
        <f t="shared" si="59"/>
        <v>1855.53</v>
      </c>
      <c r="M576" s="143">
        <f t="shared" si="57"/>
        <v>1422.11</v>
      </c>
    </row>
    <row r="577" spans="1:13">
      <c r="A577" s="137">
        <v>568</v>
      </c>
      <c r="B577" s="138" t="s">
        <v>1459</v>
      </c>
      <c r="C577" s="215" t="s">
        <v>350</v>
      </c>
      <c r="D577" s="142" t="s">
        <v>853</v>
      </c>
      <c r="E577" s="142" t="s">
        <v>854</v>
      </c>
      <c r="F577" s="142" t="s">
        <v>855</v>
      </c>
      <c r="G577" s="143">
        <v>5500</v>
      </c>
      <c r="H577" s="143">
        <v>2222.35</v>
      </c>
      <c r="I577" s="143">
        <f t="shared" si="58"/>
        <v>3277.65</v>
      </c>
      <c r="J577" s="143">
        <f t="shared" si="60"/>
        <v>655.53</v>
      </c>
      <c r="K577" s="143">
        <v>1200</v>
      </c>
      <c r="L577" s="144">
        <f t="shared" si="59"/>
        <v>1855.53</v>
      </c>
      <c r="M577" s="143">
        <f t="shared" si="57"/>
        <v>1422.12</v>
      </c>
    </row>
    <row r="578" spans="1:13">
      <c r="A578" s="137">
        <v>569</v>
      </c>
      <c r="B578" s="138" t="s">
        <v>1460</v>
      </c>
      <c r="C578" s="215" t="s">
        <v>169</v>
      </c>
      <c r="D578" s="142" t="s">
        <v>853</v>
      </c>
      <c r="E578" s="142" t="s">
        <v>854</v>
      </c>
      <c r="F578" s="142" t="s">
        <v>855</v>
      </c>
      <c r="G578" s="143">
        <v>5500</v>
      </c>
      <c r="H578" s="143">
        <v>2222.36</v>
      </c>
      <c r="I578" s="143">
        <f t="shared" si="58"/>
        <v>3277.64</v>
      </c>
      <c r="J578" s="143">
        <f t="shared" si="60"/>
        <v>655.53</v>
      </c>
      <c r="K578" s="143">
        <v>1200</v>
      </c>
      <c r="L578" s="144">
        <f t="shared" si="59"/>
        <v>1855.53</v>
      </c>
      <c r="M578" s="143">
        <f t="shared" si="57"/>
        <v>1422.11</v>
      </c>
    </row>
    <row r="579" spans="1:13">
      <c r="A579" s="137">
        <v>570</v>
      </c>
      <c r="B579" s="138" t="s">
        <v>1461</v>
      </c>
      <c r="C579" s="215" t="s">
        <v>361</v>
      </c>
      <c r="D579" s="142" t="s">
        <v>853</v>
      </c>
      <c r="E579" s="142" t="s">
        <v>854</v>
      </c>
      <c r="F579" s="142" t="s">
        <v>855</v>
      </c>
      <c r="G579" s="143">
        <v>5500</v>
      </c>
      <c r="H579" s="143">
        <v>2222.36</v>
      </c>
      <c r="I579" s="143">
        <f t="shared" si="58"/>
        <v>3277.64</v>
      </c>
      <c r="J579" s="143">
        <f t="shared" si="60"/>
        <v>655.53</v>
      </c>
      <c r="K579" s="143">
        <v>1200</v>
      </c>
      <c r="L579" s="144">
        <f t="shared" si="59"/>
        <v>1855.53</v>
      </c>
      <c r="M579" s="143">
        <f t="shared" si="57"/>
        <v>1422.11</v>
      </c>
    </row>
    <row r="580" spans="1:13">
      <c r="A580" s="137">
        <v>571</v>
      </c>
      <c r="B580" s="138" t="s">
        <v>1462</v>
      </c>
      <c r="C580" s="215" t="s">
        <v>621</v>
      </c>
      <c r="D580" s="142" t="s">
        <v>853</v>
      </c>
      <c r="E580" s="142" t="s">
        <v>854</v>
      </c>
      <c r="F580" s="142" t="s">
        <v>855</v>
      </c>
      <c r="G580" s="143">
        <v>5500</v>
      </c>
      <c r="H580" s="143">
        <v>2222.36</v>
      </c>
      <c r="I580" s="143">
        <f t="shared" si="58"/>
        <v>3277.64</v>
      </c>
      <c r="J580" s="143">
        <f t="shared" si="60"/>
        <v>655.53</v>
      </c>
      <c r="K580" s="143">
        <v>1200</v>
      </c>
      <c r="L580" s="144">
        <f t="shared" si="59"/>
        <v>1855.53</v>
      </c>
      <c r="M580" s="143">
        <f t="shared" si="57"/>
        <v>1422.11</v>
      </c>
    </row>
    <row r="581" spans="1:13">
      <c r="A581" s="137">
        <v>572</v>
      </c>
      <c r="B581" s="138" t="s">
        <v>1463</v>
      </c>
      <c r="C581" s="215" t="s">
        <v>325</v>
      </c>
      <c r="D581" s="142" t="s">
        <v>853</v>
      </c>
      <c r="E581" s="142" t="s">
        <v>854</v>
      </c>
      <c r="F581" s="142" t="s">
        <v>855</v>
      </c>
      <c r="G581" s="143">
        <v>5500</v>
      </c>
      <c r="H581" s="143">
        <v>2222.36</v>
      </c>
      <c r="I581" s="143">
        <f t="shared" si="58"/>
        <v>3277.64</v>
      </c>
      <c r="J581" s="143">
        <f t="shared" si="60"/>
        <v>655.53</v>
      </c>
      <c r="K581" s="143">
        <v>1200</v>
      </c>
      <c r="L581" s="144">
        <f t="shared" si="59"/>
        <v>1855.53</v>
      </c>
      <c r="M581" s="143">
        <f t="shared" si="57"/>
        <v>1422.11</v>
      </c>
    </row>
    <row r="582" spans="1:13">
      <c r="A582" s="137">
        <v>573</v>
      </c>
      <c r="B582" s="138" t="s">
        <v>1464</v>
      </c>
      <c r="C582" s="215" t="s">
        <v>423</v>
      </c>
      <c r="D582" s="142" t="s">
        <v>853</v>
      </c>
      <c r="E582" s="142" t="s">
        <v>854</v>
      </c>
      <c r="F582" s="142" t="s">
        <v>855</v>
      </c>
      <c r="G582" s="143">
        <v>5500</v>
      </c>
      <c r="H582" s="143">
        <v>2289.39</v>
      </c>
      <c r="I582" s="143">
        <f t="shared" si="58"/>
        <v>3210.61</v>
      </c>
      <c r="J582" s="143">
        <f t="shared" si="60"/>
        <v>642.12</v>
      </c>
      <c r="K582" s="143">
        <v>1200</v>
      </c>
      <c r="L582" s="144">
        <f t="shared" si="59"/>
        <v>1842.12</v>
      </c>
      <c r="M582" s="143">
        <f t="shared" si="57"/>
        <v>1368.49</v>
      </c>
    </row>
    <row r="583" spans="1:13">
      <c r="A583" s="137">
        <v>574</v>
      </c>
      <c r="B583" s="138" t="s">
        <v>1465</v>
      </c>
      <c r="C583" s="215" t="s">
        <v>677</v>
      </c>
      <c r="D583" s="142" t="s">
        <v>853</v>
      </c>
      <c r="E583" s="142" t="s">
        <v>854</v>
      </c>
      <c r="F583" s="142" t="s">
        <v>855</v>
      </c>
      <c r="G583" s="143">
        <v>5500</v>
      </c>
      <c r="H583" s="143">
        <v>2222.37</v>
      </c>
      <c r="I583" s="143">
        <f t="shared" si="58"/>
        <v>3277.63</v>
      </c>
      <c r="J583" s="143">
        <f t="shared" si="60"/>
        <v>655.53</v>
      </c>
      <c r="K583" s="143">
        <v>1200</v>
      </c>
      <c r="L583" s="144">
        <f t="shared" si="59"/>
        <v>1855.53</v>
      </c>
      <c r="M583" s="143">
        <f t="shared" si="57"/>
        <v>1422.1</v>
      </c>
    </row>
    <row r="584" spans="1:13">
      <c r="A584" s="137">
        <v>575</v>
      </c>
      <c r="B584" s="138" t="s">
        <v>1466</v>
      </c>
      <c r="C584" s="215" t="s">
        <v>223</v>
      </c>
      <c r="D584" s="142" t="s">
        <v>853</v>
      </c>
      <c r="E584" s="142" t="s">
        <v>854</v>
      </c>
      <c r="F584" s="142" t="s">
        <v>855</v>
      </c>
      <c r="G584" s="143">
        <v>5500</v>
      </c>
      <c r="H584" s="143">
        <v>2222.34</v>
      </c>
      <c r="I584" s="143">
        <f t="shared" si="58"/>
        <v>3277.66</v>
      </c>
      <c r="J584" s="143">
        <f t="shared" si="60"/>
        <v>655.53</v>
      </c>
      <c r="K584" s="143">
        <v>1200</v>
      </c>
      <c r="L584" s="144">
        <f t="shared" si="59"/>
        <v>1855.53</v>
      </c>
      <c r="M584" s="143">
        <f t="shared" si="57"/>
        <v>1422.13</v>
      </c>
    </row>
    <row r="585" spans="1:13">
      <c r="A585" s="137">
        <v>576</v>
      </c>
      <c r="B585" s="138" t="s">
        <v>1467</v>
      </c>
      <c r="C585" s="215" t="s">
        <v>207</v>
      </c>
      <c r="D585" s="142" t="s">
        <v>853</v>
      </c>
      <c r="E585" s="142" t="s">
        <v>854</v>
      </c>
      <c r="F585" s="142" t="s">
        <v>855</v>
      </c>
      <c r="G585" s="143">
        <v>5500</v>
      </c>
      <c r="H585" s="143">
        <v>2222.35</v>
      </c>
      <c r="I585" s="143">
        <f t="shared" si="58"/>
        <v>3277.65</v>
      </c>
      <c r="J585" s="143">
        <f t="shared" si="60"/>
        <v>655.53</v>
      </c>
      <c r="K585" s="143">
        <v>1200</v>
      </c>
      <c r="L585" s="144">
        <f t="shared" si="59"/>
        <v>1855.53</v>
      </c>
      <c r="M585" s="143">
        <f t="shared" si="57"/>
        <v>1422.12</v>
      </c>
    </row>
    <row r="586" spans="1:13">
      <c r="A586" s="137">
        <v>577</v>
      </c>
      <c r="B586" s="138" t="s">
        <v>1468</v>
      </c>
      <c r="C586" s="215" t="s">
        <v>439</v>
      </c>
      <c r="D586" s="142" t="s">
        <v>853</v>
      </c>
      <c r="E586" s="142" t="s">
        <v>854</v>
      </c>
      <c r="F586" s="142" t="s">
        <v>855</v>
      </c>
      <c r="G586" s="143">
        <v>5500</v>
      </c>
      <c r="H586" s="143">
        <v>2222.33</v>
      </c>
      <c r="I586" s="143">
        <f t="shared" si="58"/>
        <v>3277.67</v>
      </c>
      <c r="J586" s="143">
        <f t="shared" si="60"/>
        <v>655.53</v>
      </c>
      <c r="K586" s="143">
        <v>1200</v>
      </c>
      <c r="L586" s="144">
        <f t="shared" si="59"/>
        <v>1855.53</v>
      </c>
      <c r="M586" s="143">
        <f t="shared" ref="M586:M648" si="61">I586-L586</f>
        <v>1422.14</v>
      </c>
    </row>
    <row r="587" spans="1:13">
      <c r="A587" s="137">
        <v>578</v>
      </c>
      <c r="B587" s="138" t="s">
        <v>1469</v>
      </c>
      <c r="C587" s="215" t="s">
        <v>798</v>
      </c>
      <c r="D587" s="142" t="s">
        <v>853</v>
      </c>
      <c r="E587" s="142" t="s">
        <v>854</v>
      </c>
      <c r="F587" s="142" t="s">
        <v>855</v>
      </c>
      <c r="G587" s="143">
        <v>5500</v>
      </c>
      <c r="H587" s="143">
        <v>2222.33</v>
      </c>
      <c r="I587" s="143">
        <f t="shared" si="58"/>
        <v>3277.67</v>
      </c>
      <c r="J587" s="143">
        <f t="shared" si="60"/>
        <v>655.53</v>
      </c>
      <c r="K587" s="143">
        <v>1200</v>
      </c>
      <c r="L587" s="144">
        <f t="shared" si="59"/>
        <v>1855.53</v>
      </c>
      <c r="M587" s="143">
        <f t="shared" si="61"/>
        <v>1422.14</v>
      </c>
    </row>
    <row r="588" spans="1:13">
      <c r="A588" s="137">
        <v>580</v>
      </c>
      <c r="B588" s="138" t="s">
        <v>1470</v>
      </c>
      <c r="C588" s="215" t="s">
        <v>777</v>
      </c>
      <c r="D588" s="142" t="s">
        <v>853</v>
      </c>
      <c r="E588" s="142" t="s">
        <v>854</v>
      </c>
      <c r="F588" s="142" t="s">
        <v>855</v>
      </c>
      <c r="G588" s="143">
        <v>5500</v>
      </c>
      <c r="H588" s="143">
        <v>2222.36</v>
      </c>
      <c r="I588" s="143">
        <f t="shared" si="58"/>
        <v>3277.64</v>
      </c>
      <c r="J588" s="143">
        <f t="shared" si="60"/>
        <v>655.53</v>
      </c>
      <c r="K588" s="143">
        <v>1200</v>
      </c>
      <c r="L588" s="144">
        <f t="shared" si="59"/>
        <v>1855.53</v>
      </c>
      <c r="M588" s="143">
        <f t="shared" si="61"/>
        <v>1422.11</v>
      </c>
    </row>
    <row r="589" spans="1:13">
      <c r="A589" s="137">
        <v>581</v>
      </c>
      <c r="B589" s="138" t="s">
        <v>1471</v>
      </c>
      <c r="C589" s="215" t="s">
        <v>339</v>
      </c>
      <c r="D589" s="142" t="s">
        <v>853</v>
      </c>
      <c r="E589" s="142" t="s">
        <v>854</v>
      </c>
      <c r="F589" s="142" t="s">
        <v>855</v>
      </c>
      <c r="G589" s="143">
        <v>5500</v>
      </c>
      <c r="H589" s="143">
        <v>2222.33</v>
      </c>
      <c r="I589" s="143">
        <f t="shared" si="58"/>
        <v>3277.67</v>
      </c>
      <c r="J589" s="143">
        <f t="shared" si="60"/>
        <v>655.53</v>
      </c>
      <c r="K589" s="143">
        <v>1200</v>
      </c>
      <c r="L589" s="144">
        <f t="shared" si="59"/>
        <v>1855.53</v>
      </c>
      <c r="M589" s="143">
        <f t="shared" si="61"/>
        <v>1422.14</v>
      </c>
    </row>
    <row r="590" spans="1:13">
      <c r="A590" s="137">
        <v>582</v>
      </c>
      <c r="B590" s="138" t="s">
        <v>1472</v>
      </c>
      <c r="C590" s="215" t="s">
        <v>240</v>
      </c>
      <c r="D590" s="142" t="s">
        <v>853</v>
      </c>
      <c r="E590" s="142" t="s">
        <v>854</v>
      </c>
      <c r="F590" s="142" t="s">
        <v>855</v>
      </c>
      <c r="G590" s="143">
        <v>5500</v>
      </c>
      <c r="H590" s="143">
        <v>2222.36</v>
      </c>
      <c r="I590" s="143">
        <f t="shared" si="58"/>
        <v>3277.64</v>
      </c>
      <c r="J590" s="143">
        <f t="shared" si="60"/>
        <v>655.53</v>
      </c>
      <c r="K590" s="143">
        <v>1200</v>
      </c>
      <c r="L590" s="144">
        <f t="shared" si="59"/>
        <v>1855.53</v>
      </c>
      <c r="M590" s="143">
        <f t="shared" si="61"/>
        <v>1422.11</v>
      </c>
    </row>
    <row r="591" spans="1:13">
      <c r="A591" s="137">
        <v>583</v>
      </c>
      <c r="B591" s="138" t="s">
        <v>1473</v>
      </c>
      <c r="C591" s="215" t="s">
        <v>1474</v>
      </c>
      <c r="D591" s="142" t="s">
        <v>853</v>
      </c>
      <c r="E591" s="142" t="s">
        <v>854</v>
      </c>
      <c r="F591" s="142" t="s">
        <v>855</v>
      </c>
      <c r="G591" s="143">
        <v>5500</v>
      </c>
      <c r="H591" s="143">
        <v>2222.35</v>
      </c>
      <c r="I591" s="143">
        <f t="shared" si="58"/>
        <v>3277.65</v>
      </c>
      <c r="J591" s="143">
        <f t="shared" si="60"/>
        <v>655.53</v>
      </c>
      <c r="K591" s="143">
        <v>1200</v>
      </c>
      <c r="L591" s="144">
        <f t="shared" si="59"/>
        <v>1855.53</v>
      </c>
      <c r="M591" s="143">
        <f t="shared" si="61"/>
        <v>1422.12</v>
      </c>
    </row>
    <row r="592" spans="1:13">
      <c r="A592" s="137">
        <v>584</v>
      </c>
      <c r="B592" s="138" t="s">
        <v>1475</v>
      </c>
      <c r="C592" s="215" t="s">
        <v>419</v>
      </c>
      <c r="D592" s="142" t="s">
        <v>853</v>
      </c>
      <c r="E592" s="142" t="s">
        <v>854</v>
      </c>
      <c r="F592" s="142" t="s">
        <v>855</v>
      </c>
      <c r="G592" s="143">
        <v>5500</v>
      </c>
      <c r="H592" s="143">
        <v>2222.33</v>
      </c>
      <c r="I592" s="143">
        <f t="shared" si="58"/>
        <v>3277.67</v>
      </c>
      <c r="J592" s="143">
        <f t="shared" si="60"/>
        <v>655.53</v>
      </c>
      <c r="K592" s="143">
        <v>1200</v>
      </c>
      <c r="L592" s="144">
        <f t="shared" si="59"/>
        <v>1855.53</v>
      </c>
      <c r="M592" s="143">
        <f t="shared" si="61"/>
        <v>1422.14</v>
      </c>
    </row>
    <row r="593" spans="1:13">
      <c r="A593" s="137">
        <v>585</v>
      </c>
      <c r="B593" s="138" t="s">
        <v>1476</v>
      </c>
      <c r="C593" s="215" t="s">
        <v>1477</v>
      </c>
      <c r="D593" s="142" t="s">
        <v>853</v>
      </c>
      <c r="E593" s="142" t="s">
        <v>854</v>
      </c>
      <c r="F593" s="142" t="s">
        <v>855</v>
      </c>
      <c r="G593" s="143">
        <v>5500</v>
      </c>
      <c r="H593" s="143">
        <v>2222.33</v>
      </c>
      <c r="I593" s="143">
        <f t="shared" si="58"/>
        <v>3277.67</v>
      </c>
      <c r="J593" s="143">
        <f t="shared" si="60"/>
        <v>655.53</v>
      </c>
      <c r="K593" s="143">
        <v>1200</v>
      </c>
      <c r="L593" s="144">
        <f t="shared" si="59"/>
        <v>1855.53</v>
      </c>
      <c r="M593" s="143">
        <f t="shared" si="61"/>
        <v>1422.14</v>
      </c>
    </row>
    <row r="594" spans="1:13">
      <c r="A594" s="137">
        <v>586</v>
      </c>
      <c r="B594" s="138" t="s">
        <v>1478</v>
      </c>
      <c r="C594" s="215" t="s">
        <v>1479</v>
      </c>
      <c r="D594" s="142" t="s">
        <v>853</v>
      </c>
      <c r="E594" s="142" t="s">
        <v>854</v>
      </c>
      <c r="F594" s="142" t="s">
        <v>855</v>
      </c>
      <c r="G594" s="143">
        <v>5500</v>
      </c>
      <c r="H594" s="143">
        <v>2222.36</v>
      </c>
      <c r="I594" s="143">
        <f t="shared" si="58"/>
        <v>3277.64</v>
      </c>
      <c r="J594" s="143">
        <f t="shared" si="60"/>
        <v>655.53</v>
      </c>
      <c r="K594" s="143">
        <v>1200</v>
      </c>
      <c r="L594" s="144">
        <f t="shared" si="59"/>
        <v>1855.53</v>
      </c>
      <c r="M594" s="143">
        <f t="shared" si="61"/>
        <v>1422.11</v>
      </c>
    </row>
    <row r="595" spans="1:13">
      <c r="A595" s="137">
        <v>587</v>
      </c>
      <c r="B595" s="138" t="s">
        <v>1480</v>
      </c>
      <c r="C595" s="215" t="s">
        <v>335</v>
      </c>
      <c r="D595" s="142" t="s">
        <v>853</v>
      </c>
      <c r="E595" s="142" t="s">
        <v>854</v>
      </c>
      <c r="F595" s="142" t="s">
        <v>855</v>
      </c>
      <c r="G595" s="143">
        <v>5500</v>
      </c>
      <c r="H595" s="143">
        <v>2222.33</v>
      </c>
      <c r="I595" s="143">
        <f t="shared" si="58"/>
        <v>3277.67</v>
      </c>
      <c r="J595" s="143">
        <f t="shared" si="60"/>
        <v>655.53</v>
      </c>
      <c r="K595" s="143">
        <v>1200</v>
      </c>
      <c r="L595" s="144">
        <f t="shared" si="59"/>
        <v>1855.53</v>
      </c>
      <c r="M595" s="143">
        <f t="shared" si="61"/>
        <v>1422.14</v>
      </c>
    </row>
    <row r="596" spans="1:13">
      <c r="A596" s="137">
        <v>588</v>
      </c>
      <c r="B596" s="138" t="s">
        <v>1481</v>
      </c>
      <c r="C596" s="162" t="s">
        <v>1482</v>
      </c>
      <c r="D596" s="142" t="s">
        <v>853</v>
      </c>
      <c r="E596" s="142" t="s">
        <v>854</v>
      </c>
      <c r="F596" s="142" t="s">
        <v>855</v>
      </c>
      <c r="G596" s="143">
        <v>5500</v>
      </c>
      <c r="H596" s="143">
        <v>2222.33</v>
      </c>
      <c r="I596" s="143">
        <f t="shared" si="58"/>
        <v>3277.67</v>
      </c>
      <c r="J596" s="143">
        <f t="shared" si="60"/>
        <v>655.53</v>
      </c>
      <c r="K596" s="143">
        <v>1200</v>
      </c>
      <c r="L596" s="144">
        <f t="shared" si="59"/>
        <v>1855.53</v>
      </c>
      <c r="M596" s="143">
        <f t="shared" si="61"/>
        <v>1422.14</v>
      </c>
    </row>
    <row r="597" spans="1:13">
      <c r="A597" s="137">
        <v>589</v>
      </c>
      <c r="B597" s="138" t="s">
        <v>1483</v>
      </c>
      <c r="C597" s="215" t="s">
        <v>418</v>
      </c>
      <c r="D597" s="142" t="s">
        <v>853</v>
      </c>
      <c r="E597" s="142" t="s">
        <v>854</v>
      </c>
      <c r="F597" s="142" t="s">
        <v>855</v>
      </c>
      <c r="G597" s="143">
        <v>5500</v>
      </c>
      <c r="H597" s="143">
        <v>2222.36</v>
      </c>
      <c r="I597" s="143">
        <f t="shared" si="58"/>
        <v>3277.64</v>
      </c>
      <c r="J597" s="143">
        <f t="shared" si="60"/>
        <v>655.53</v>
      </c>
      <c r="K597" s="143">
        <v>1200</v>
      </c>
      <c r="L597" s="144">
        <f t="shared" si="59"/>
        <v>1855.53</v>
      </c>
      <c r="M597" s="143">
        <f t="shared" si="61"/>
        <v>1422.11</v>
      </c>
    </row>
    <row r="598" spans="1:13">
      <c r="A598" s="137">
        <v>590</v>
      </c>
      <c r="B598" s="138" t="s">
        <v>1484</v>
      </c>
      <c r="C598" s="215" t="s">
        <v>466</v>
      </c>
      <c r="D598" s="142" t="s">
        <v>853</v>
      </c>
      <c r="E598" s="142" t="s">
        <v>854</v>
      </c>
      <c r="F598" s="142" t="s">
        <v>855</v>
      </c>
      <c r="G598" s="143">
        <v>5500</v>
      </c>
      <c r="H598" s="143">
        <v>2222.33</v>
      </c>
      <c r="I598" s="143">
        <f t="shared" si="58"/>
        <v>3277.67</v>
      </c>
      <c r="J598" s="143">
        <f t="shared" si="60"/>
        <v>655.53</v>
      </c>
      <c r="K598" s="143">
        <v>1200</v>
      </c>
      <c r="L598" s="144">
        <f t="shared" si="59"/>
        <v>1855.53</v>
      </c>
      <c r="M598" s="143">
        <f t="shared" si="61"/>
        <v>1422.14</v>
      </c>
    </row>
    <row r="599" spans="1:13">
      <c r="A599" s="137">
        <v>591</v>
      </c>
      <c r="B599" s="138" t="s">
        <v>1485</v>
      </c>
      <c r="C599" s="215" t="s">
        <v>622</v>
      </c>
      <c r="D599" s="142" t="s">
        <v>853</v>
      </c>
      <c r="E599" s="142" t="s">
        <v>854</v>
      </c>
      <c r="F599" s="142" t="s">
        <v>855</v>
      </c>
      <c r="G599" s="143">
        <v>5500</v>
      </c>
      <c r="H599" s="143">
        <v>2222.33</v>
      </c>
      <c r="I599" s="143">
        <f t="shared" si="58"/>
        <v>3277.67</v>
      </c>
      <c r="J599" s="143">
        <f t="shared" si="60"/>
        <v>655.53</v>
      </c>
      <c r="K599" s="143">
        <v>1200</v>
      </c>
      <c r="L599" s="144">
        <f t="shared" si="59"/>
        <v>1855.53</v>
      </c>
      <c r="M599" s="143">
        <f t="shared" si="61"/>
        <v>1422.14</v>
      </c>
    </row>
    <row r="600" spans="1:13">
      <c r="A600" s="137">
        <v>592</v>
      </c>
      <c r="B600" s="138" t="s">
        <v>1486</v>
      </c>
      <c r="C600" s="215" t="s">
        <v>384</v>
      </c>
      <c r="D600" s="142" t="s">
        <v>853</v>
      </c>
      <c r="E600" s="142" t="s">
        <v>854</v>
      </c>
      <c r="F600" s="142" t="s">
        <v>855</v>
      </c>
      <c r="G600" s="143">
        <v>5500</v>
      </c>
      <c r="H600" s="143">
        <v>2222.33</v>
      </c>
      <c r="I600" s="143">
        <f t="shared" si="58"/>
        <v>3277.67</v>
      </c>
      <c r="J600" s="143">
        <f t="shared" si="60"/>
        <v>655.53</v>
      </c>
      <c r="K600" s="143">
        <v>1200</v>
      </c>
      <c r="L600" s="144">
        <f t="shared" si="59"/>
        <v>1855.53</v>
      </c>
      <c r="M600" s="143">
        <f t="shared" si="61"/>
        <v>1422.14</v>
      </c>
    </row>
    <row r="601" spans="1:13">
      <c r="A601" s="137">
        <v>593</v>
      </c>
      <c r="B601" s="138" t="s">
        <v>1487</v>
      </c>
      <c r="C601" s="215" t="s">
        <v>1488</v>
      </c>
      <c r="D601" s="142" t="s">
        <v>853</v>
      </c>
      <c r="E601" s="142" t="s">
        <v>854</v>
      </c>
      <c r="F601" s="142" t="s">
        <v>855</v>
      </c>
      <c r="G601" s="143">
        <v>5500</v>
      </c>
      <c r="H601" s="143">
        <v>2346.08</v>
      </c>
      <c r="I601" s="143">
        <f t="shared" si="58"/>
        <v>3153.92</v>
      </c>
      <c r="J601" s="143">
        <f t="shared" si="60"/>
        <v>630.78</v>
      </c>
      <c r="K601" s="143">
        <v>1200</v>
      </c>
      <c r="L601" s="144">
        <f t="shared" si="59"/>
        <v>1830.78</v>
      </c>
      <c r="M601" s="143">
        <f t="shared" si="61"/>
        <v>1323.14</v>
      </c>
    </row>
    <row r="602" spans="1:13">
      <c r="A602" s="137">
        <v>594</v>
      </c>
      <c r="B602" s="138" t="s">
        <v>1489</v>
      </c>
      <c r="C602" s="215" t="s">
        <v>1490</v>
      </c>
      <c r="D602" s="142" t="s">
        <v>853</v>
      </c>
      <c r="E602" s="142" t="s">
        <v>854</v>
      </c>
      <c r="F602" s="142" t="s">
        <v>855</v>
      </c>
      <c r="G602" s="143">
        <v>5500</v>
      </c>
      <c r="H602" s="143">
        <v>2222.33</v>
      </c>
      <c r="I602" s="143">
        <f t="shared" si="58"/>
        <v>3277.67</v>
      </c>
      <c r="J602" s="143">
        <f t="shared" si="60"/>
        <v>655.53</v>
      </c>
      <c r="K602" s="143">
        <v>1200</v>
      </c>
      <c r="L602" s="144">
        <f t="shared" si="59"/>
        <v>1855.53</v>
      </c>
      <c r="M602" s="143">
        <f t="shared" si="61"/>
        <v>1422.14</v>
      </c>
    </row>
    <row r="603" spans="1:13">
      <c r="A603" s="137">
        <v>595</v>
      </c>
      <c r="B603" s="138" t="s">
        <v>1491</v>
      </c>
      <c r="C603" s="215" t="s">
        <v>821</v>
      </c>
      <c r="D603" s="142" t="s">
        <v>853</v>
      </c>
      <c r="E603" s="142" t="s">
        <v>854</v>
      </c>
      <c r="F603" s="142" t="s">
        <v>855</v>
      </c>
      <c r="G603" s="143">
        <v>5500</v>
      </c>
      <c r="H603" s="143">
        <v>2327.33</v>
      </c>
      <c r="I603" s="143">
        <f t="shared" si="58"/>
        <v>3172.67</v>
      </c>
      <c r="J603" s="143">
        <f t="shared" si="60"/>
        <v>634.53</v>
      </c>
      <c r="K603" s="143">
        <v>1200</v>
      </c>
      <c r="L603" s="144">
        <f t="shared" si="59"/>
        <v>1834.53</v>
      </c>
      <c r="M603" s="143">
        <f t="shared" si="61"/>
        <v>1338.14</v>
      </c>
    </row>
    <row r="604" spans="1:13">
      <c r="A604" s="137">
        <v>596</v>
      </c>
      <c r="B604" s="138" t="s">
        <v>1492</v>
      </c>
      <c r="C604" s="215" t="s">
        <v>258</v>
      </c>
      <c r="D604" s="142" t="s">
        <v>853</v>
      </c>
      <c r="E604" s="142" t="s">
        <v>854</v>
      </c>
      <c r="F604" s="142" t="s">
        <v>855</v>
      </c>
      <c r="G604" s="143">
        <v>5500</v>
      </c>
      <c r="H604" s="143">
        <v>2222.33</v>
      </c>
      <c r="I604" s="143">
        <f t="shared" si="58"/>
        <v>3277.67</v>
      </c>
      <c r="J604" s="143">
        <f t="shared" si="60"/>
        <v>655.53</v>
      </c>
      <c r="K604" s="143">
        <v>1200</v>
      </c>
      <c r="L604" s="144">
        <f t="shared" si="59"/>
        <v>1855.53</v>
      </c>
      <c r="M604" s="143">
        <f t="shared" si="61"/>
        <v>1422.14</v>
      </c>
    </row>
    <row r="605" spans="1:13">
      <c r="A605" s="137">
        <v>597</v>
      </c>
      <c r="B605" s="138" t="s">
        <v>1493</v>
      </c>
      <c r="C605" s="215" t="s">
        <v>1494</v>
      </c>
      <c r="D605" s="142" t="s">
        <v>853</v>
      </c>
      <c r="E605" s="142" t="s">
        <v>854</v>
      </c>
      <c r="F605" s="142" t="s">
        <v>855</v>
      </c>
      <c r="G605" s="143">
        <v>5500</v>
      </c>
      <c r="H605" s="143">
        <v>2222.33</v>
      </c>
      <c r="I605" s="143">
        <f t="shared" si="58"/>
        <v>3277.67</v>
      </c>
      <c r="J605" s="143">
        <f t="shared" si="60"/>
        <v>655.53</v>
      </c>
      <c r="K605" s="143">
        <v>1200</v>
      </c>
      <c r="L605" s="144">
        <f t="shared" si="59"/>
        <v>1855.53</v>
      </c>
      <c r="M605" s="143">
        <f t="shared" si="61"/>
        <v>1422.14</v>
      </c>
    </row>
    <row r="606" spans="1:13">
      <c r="A606" s="137">
        <v>598</v>
      </c>
      <c r="B606" s="138" t="s">
        <v>1495</v>
      </c>
      <c r="C606" s="215" t="s">
        <v>467</v>
      </c>
      <c r="D606" s="142" t="s">
        <v>853</v>
      </c>
      <c r="E606" s="142" t="s">
        <v>854</v>
      </c>
      <c r="F606" s="142" t="s">
        <v>855</v>
      </c>
      <c r="G606" s="143">
        <v>5500</v>
      </c>
      <c r="H606" s="143">
        <v>2222.33</v>
      </c>
      <c r="I606" s="143">
        <f t="shared" si="58"/>
        <v>3277.67</v>
      </c>
      <c r="J606" s="143">
        <f t="shared" si="60"/>
        <v>655.53</v>
      </c>
      <c r="K606" s="143">
        <v>1200</v>
      </c>
      <c r="L606" s="144">
        <f t="shared" si="59"/>
        <v>1855.53</v>
      </c>
      <c r="M606" s="143">
        <f t="shared" si="61"/>
        <v>1422.14</v>
      </c>
    </row>
    <row r="607" spans="1:13">
      <c r="A607" s="137">
        <v>599</v>
      </c>
      <c r="B607" s="138" t="s">
        <v>1496</v>
      </c>
      <c r="C607" s="215" t="s">
        <v>340</v>
      </c>
      <c r="D607" s="142" t="s">
        <v>853</v>
      </c>
      <c r="E607" s="142" t="s">
        <v>854</v>
      </c>
      <c r="F607" s="142" t="s">
        <v>855</v>
      </c>
      <c r="G607" s="143">
        <v>5500</v>
      </c>
      <c r="H607" s="143">
        <v>2271.12</v>
      </c>
      <c r="I607" s="143">
        <f t="shared" si="58"/>
        <v>3228.88</v>
      </c>
      <c r="J607" s="143">
        <f t="shared" si="60"/>
        <v>645.78</v>
      </c>
      <c r="K607" s="143">
        <v>1200</v>
      </c>
      <c r="L607" s="144">
        <f t="shared" si="59"/>
        <v>1845.78</v>
      </c>
      <c r="M607" s="143">
        <f t="shared" si="61"/>
        <v>1383.1</v>
      </c>
    </row>
    <row r="608" spans="1:13">
      <c r="A608" s="137">
        <v>600</v>
      </c>
      <c r="B608" s="138" t="s">
        <v>1497</v>
      </c>
      <c r="C608" s="215" t="s">
        <v>1498</v>
      </c>
      <c r="D608" s="142" t="s">
        <v>853</v>
      </c>
      <c r="E608" s="142" t="s">
        <v>854</v>
      </c>
      <c r="F608" s="142" t="s">
        <v>855</v>
      </c>
      <c r="G608" s="143">
        <v>5500</v>
      </c>
      <c r="H608" s="143">
        <v>2222.33</v>
      </c>
      <c r="I608" s="143">
        <f t="shared" si="58"/>
        <v>3277.67</v>
      </c>
      <c r="J608" s="143">
        <f t="shared" si="60"/>
        <v>655.53</v>
      </c>
      <c r="K608" s="143">
        <v>1200</v>
      </c>
      <c r="L608" s="144">
        <f t="shared" si="59"/>
        <v>1855.53</v>
      </c>
      <c r="M608" s="143">
        <f t="shared" si="61"/>
        <v>1422.14</v>
      </c>
    </row>
    <row r="609" spans="1:13">
      <c r="A609" s="137">
        <v>601</v>
      </c>
      <c r="B609" s="138" t="s">
        <v>1499</v>
      </c>
      <c r="C609" s="215" t="s">
        <v>203</v>
      </c>
      <c r="D609" s="142" t="s">
        <v>853</v>
      </c>
      <c r="E609" s="142" t="s">
        <v>854</v>
      </c>
      <c r="F609" s="142" t="s">
        <v>855</v>
      </c>
      <c r="G609" s="143">
        <v>5500</v>
      </c>
      <c r="H609" s="143">
        <v>2271.13</v>
      </c>
      <c r="I609" s="143">
        <f t="shared" ref="I609:I672" si="62">+G609-H609</f>
        <v>3228.87</v>
      </c>
      <c r="J609" s="143">
        <f t="shared" si="60"/>
        <v>645.77</v>
      </c>
      <c r="K609" s="143">
        <v>1200</v>
      </c>
      <c r="L609" s="144">
        <f t="shared" ref="L609:L672" si="63">+J609+K609</f>
        <v>1845.77</v>
      </c>
      <c r="M609" s="143">
        <f t="shared" si="61"/>
        <v>1383.1</v>
      </c>
    </row>
    <row r="610" spans="1:13">
      <c r="A610" s="137">
        <v>602</v>
      </c>
      <c r="B610" s="138" t="s">
        <v>1500</v>
      </c>
      <c r="C610" s="215" t="s">
        <v>171</v>
      </c>
      <c r="D610" s="142" t="s">
        <v>853</v>
      </c>
      <c r="E610" s="142" t="s">
        <v>854</v>
      </c>
      <c r="F610" s="142" t="s">
        <v>855</v>
      </c>
      <c r="G610" s="143">
        <v>5500</v>
      </c>
      <c r="H610" s="143">
        <v>2222.36</v>
      </c>
      <c r="I610" s="143">
        <f t="shared" si="62"/>
        <v>3277.64</v>
      </c>
      <c r="J610" s="143">
        <f t="shared" ref="J610:J673" si="64">ROUND(+I610*0.2,2)</f>
        <v>655.53</v>
      </c>
      <c r="K610" s="143">
        <v>1200</v>
      </c>
      <c r="L610" s="144">
        <f t="shared" si="63"/>
        <v>1855.53</v>
      </c>
      <c r="M610" s="143">
        <f t="shared" si="61"/>
        <v>1422.11</v>
      </c>
    </row>
    <row r="611" spans="1:13">
      <c r="A611" s="137">
        <v>603</v>
      </c>
      <c r="B611" s="138" t="s">
        <v>1501</v>
      </c>
      <c r="C611" s="215" t="s">
        <v>791</v>
      </c>
      <c r="D611" s="142" t="s">
        <v>853</v>
      </c>
      <c r="E611" s="142" t="s">
        <v>854</v>
      </c>
      <c r="F611" s="142" t="s">
        <v>855</v>
      </c>
      <c r="G611" s="143">
        <v>5500</v>
      </c>
      <c r="H611" s="143">
        <v>2222.36</v>
      </c>
      <c r="I611" s="143">
        <f t="shared" si="62"/>
        <v>3277.64</v>
      </c>
      <c r="J611" s="143">
        <f t="shared" si="64"/>
        <v>655.53</v>
      </c>
      <c r="K611" s="143">
        <v>1200</v>
      </c>
      <c r="L611" s="144">
        <f t="shared" si="63"/>
        <v>1855.53</v>
      </c>
      <c r="M611" s="143">
        <f t="shared" si="61"/>
        <v>1422.11</v>
      </c>
    </row>
    <row r="612" spans="1:13">
      <c r="A612" s="137">
        <v>604</v>
      </c>
      <c r="B612" s="138" t="s">
        <v>1502</v>
      </c>
      <c r="C612" s="215" t="s">
        <v>205</v>
      </c>
      <c r="D612" s="142" t="s">
        <v>853</v>
      </c>
      <c r="E612" s="142" t="s">
        <v>854</v>
      </c>
      <c r="F612" s="142" t="s">
        <v>855</v>
      </c>
      <c r="G612" s="143">
        <v>5500</v>
      </c>
      <c r="H612" s="143">
        <v>2327.34</v>
      </c>
      <c r="I612" s="143">
        <f t="shared" si="62"/>
        <v>3172.66</v>
      </c>
      <c r="J612" s="143">
        <f t="shared" si="64"/>
        <v>634.53</v>
      </c>
      <c r="K612" s="143">
        <v>1200</v>
      </c>
      <c r="L612" s="144">
        <f t="shared" si="63"/>
        <v>1834.53</v>
      </c>
      <c r="M612" s="143">
        <f t="shared" si="61"/>
        <v>1338.13</v>
      </c>
    </row>
    <row r="613" spans="1:13">
      <c r="A613" s="137">
        <v>605</v>
      </c>
      <c r="B613" s="138" t="s">
        <v>1503</v>
      </c>
      <c r="C613" s="215" t="s">
        <v>1504</v>
      </c>
      <c r="D613" s="142" t="s">
        <v>853</v>
      </c>
      <c r="E613" s="142" t="s">
        <v>854</v>
      </c>
      <c r="F613" s="142" t="s">
        <v>855</v>
      </c>
      <c r="G613" s="143">
        <v>5500</v>
      </c>
      <c r="H613" s="143">
        <v>2222.34</v>
      </c>
      <c r="I613" s="143">
        <f t="shared" si="62"/>
        <v>3277.66</v>
      </c>
      <c r="J613" s="143">
        <f t="shared" si="64"/>
        <v>655.53</v>
      </c>
      <c r="K613" s="143">
        <v>1200</v>
      </c>
      <c r="L613" s="144">
        <f t="shared" si="63"/>
        <v>1855.53</v>
      </c>
      <c r="M613" s="143">
        <f t="shared" si="61"/>
        <v>1422.13</v>
      </c>
    </row>
    <row r="614" spans="1:13">
      <c r="A614" s="137">
        <v>606</v>
      </c>
      <c r="B614" s="138" t="s">
        <v>1505</v>
      </c>
      <c r="C614" s="215" t="s">
        <v>1506</v>
      </c>
      <c r="D614" s="142" t="s">
        <v>853</v>
      </c>
      <c r="E614" s="142" t="s">
        <v>854</v>
      </c>
      <c r="F614" s="142" t="s">
        <v>855</v>
      </c>
      <c r="G614" s="143">
        <v>5500</v>
      </c>
      <c r="H614" s="143">
        <v>2418.59</v>
      </c>
      <c r="I614" s="143">
        <f t="shared" si="62"/>
        <v>3081.41</v>
      </c>
      <c r="J614" s="143">
        <f t="shared" si="64"/>
        <v>616.28</v>
      </c>
      <c r="K614" s="143">
        <v>1200</v>
      </c>
      <c r="L614" s="144">
        <f t="shared" si="63"/>
        <v>1816.28</v>
      </c>
      <c r="M614" s="143">
        <f t="shared" si="61"/>
        <v>1265.1300000000001</v>
      </c>
    </row>
    <row r="615" spans="1:13">
      <c r="A615" s="137">
        <v>607</v>
      </c>
      <c r="B615" s="138" t="s">
        <v>1507</v>
      </c>
      <c r="C615" s="215" t="s">
        <v>1508</v>
      </c>
      <c r="D615" s="142" t="s">
        <v>853</v>
      </c>
      <c r="E615" s="142" t="s">
        <v>854</v>
      </c>
      <c r="F615" s="142" t="s">
        <v>855</v>
      </c>
      <c r="G615" s="143">
        <v>5500</v>
      </c>
      <c r="H615" s="143">
        <v>2271.12</v>
      </c>
      <c r="I615" s="143">
        <f t="shared" si="62"/>
        <v>3228.88</v>
      </c>
      <c r="J615" s="143">
        <f t="shared" si="64"/>
        <v>645.78</v>
      </c>
      <c r="K615" s="143">
        <v>1200</v>
      </c>
      <c r="L615" s="144">
        <f t="shared" si="63"/>
        <v>1845.78</v>
      </c>
      <c r="M615" s="143">
        <f t="shared" si="61"/>
        <v>1383.1</v>
      </c>
    </row>
    <row r="616" spans="1:13">
      <c r="A616" s="137">
        <v>608</v>
      </c>
      <c r="B616" s="138" t="s">
        <v>1509</v>
      </c>
      <c r="C616" s="215" t="s">
        <v>800</v>
      </c>
      <c r="D616" s="142" t="s">
        <v>853</v>
      </c>
      <c r="E616" s="142" t="s">
        <v>854</v>
      </c>
      <c r="F616" s="142" t="s">
        <v>855</v>
      </c>
      <c r="G616" s="143">
        <v>5500</v>
      </c>
      <c r="H616" s="143">
        <v>2222.33</v>
      </c>
      <c r="I616" s="143">
        <f t="shared" si="62"/>
        <v>3277.67</v>
      </c>
      <c r="J616" s="143">
        <f t="shared" si="64"/>
        <v>655.53</v>
      </c>
      <c r="K616" s="143">
        <v>1200</v>
      </c>
      <c r="L616" s="144">
        <f t="shared" si="63"/>
        <v>1855.53</v>
      </c>
      <c r="M616" s="143">
        <f t="shared" si="61"/>
        <v>1422.14</v>
      </c>
    </row>
    <row r="617" spans="1:13">
      <c r="A617" s="137">
        <v>609</v>
      </c>
      <c r="B617" s="138" t="s">
        <v>1510</v>
      </c>
      <c r="C617" s="215" t="s">
        <v>1511</v>
      </c>
      <c r="D617" s="142" t="s">
        <v>853</v>
      </c>
      <c r="E617" s="142" t="s">
        <v>854</v>
      </c>
      <c r="F617" s="142" t="s">
        <v>855</v>
      </c>
      <c r="G617" s="143">
        <v>5500</v>
      </c>
      <c r="H617" s="143">
        <v>2271.13</v>
      </c>
      <c r="I617" s="143">
        <f t="shared" si="62"/>
        <v>3228.87</v>
      </c>
      <c r="J617" s="143">
        <f t="shared" si="64"/>
        <v>645.77</v>
      </c>
      <c r="K617" s="143">
        <v>1200</v>
      </c>
      <c r="L617" s="144">
        <f t="shared" si="63"/>
        <v>1845.77</v>
      </c>
      <c r="M617" s="143">
        <f t="shared" si="61"/>
        <v>1383.1</v>
      </c>
    </row>
    <row r="618" spans="1:13">
      <c r="A618" s="137">
        <v>610</v>
      </c>
      <c r="B618" s="138" t="s">
        <v>1512</v>
      </c>
      <c r="C618" s="215" t="s">
        <v>259</v>
      </c>
      <c r="D618" s="142" t="s">
        <v>853</v>
      </c>
      <c r="E618" s="142" t="s">
        <v>854</v>
      </c>
      <c r="F618" s="142" t="s">
        <v>855</v>
      </c>
      <c r="G618" s="143">
        <v>5500</v>
      </c>
      <c r="H618" s="143">
        <v>2272.21</v>
      </c>
      <c r="I618" s="143">
        <f t="shared" si="62"/>
        <v>3227.79</v>
      </c>
      <c r="J618" s="143">
        <f t="shared" si="64"/>
        <v>645.55999999999995</v>
      </c>
      <c r="K618" s="143">
        <v>1200</v>
      </c>
      <c r="L618" s="144">
        <f t="shared" si="63"/>
        <v>1845.56</v>
      </c>
      <c r="M618" s="143">
        <f t="shared" si="61"/>
        <v>1382.23</v>
      </c>
    </row>
    <row r="619" spans="1:13">
      <c r="A619" s="137">
        <v>611</v>
      </c>
      <c r="B619" s="138" t="s">
        <v>1513</v>
      </c>
      <c r="C619" s="215" t="s">
        <v>801</v>
      </c>
      <c r="D619" s="142" t="s">
        <v>853</v>
      </c>
      <c r="E619" s="142" t="s">
        <v>854</v>
      </c>
      <c r="F619" s="142" t="s">
        <v>855</v>
      </c>
      <c r="G619" s="143">
        <v>5500</v>
      </c>
      <c r="H619" s="143">
        <v>2418.59</v>
      </c>
      <c r="I619" s="143">
        <f t="shared" si="62"/>
        <v>3081.41</v>
      </c>
      <c r="J619" s="143">
        <f t="shared" si="64"/>
        <v>616.28</v>
      </c>
      <c r="K619" s="143">
        <v>1200</v>
      </c>
      <c r="L619" s="144">
        <f t="shared" si="63"/>
        <v>1816.28</v>
      </c>
      <c r="M619" s="143">
        <f t="shared" si="61"/>
        <v>1265.1300000000001</v>
      </c>
    </row>
    <row r="620" spans="1:13">
      <c r="A620" s="137">
        <v>612</v>
      </c>
      <c r="B620" s="138" t="s">
        <v>1514</v>
      </c>
      <c r="C620" s="215" t="s">
        <v>204</v>
      </c>
      <c r="D620" s="142" t="s">
        <v>853</v>
      </c>
      <c r="E620" s="142" t="s">
        <v>854</v>
      </c>
      <c r="F620" s="142" t="s">
        <v>855</v>
      </c>
      <c r="G620" s="143">
        <v>5500</v>
      </c>
      <c r="H620" s="143">
        <v>2272.21</v>
      </c>
      <c r="I620" s="143">
        <f t="shared" si="62"/>
        <v>3227.79</v>
      </c>
      <c r="J620" s="143">
        <f t="shared" si="64"/>
        <v>645.55999999999995</v>
      </c>
      <c r="K620" s="143">
        <v>1200</v>
      </c>
      <c r="L620" s="144">
        <f t="shared" si="63"/>
        <v>1845.56</v>
      </c>
      <c r="M620" s="143">
        <f t="shared" si="61"/>
        <v>1382.23</v>
      </c>
    </row>
    <row r="621" spans="1:13">
      <c r="A621" s="137">
        <v>613</v>
      </c>
      <c r="B621" s="138" t="s">
        <v>1515</v>
      </c>
      <c r="C621" s="215" t="s">
        <v>288</v>
      </c>
      <c r="D621" s="142" t="s">
        <v>853</v>
      </c>
      <c r="E621" s="142" t="s">
        <v>854</v>
      </c>
      <c r="F621" s="142" t="s">
        <v>855</v>
      </c>
      <c r="G621" s="143">
        <v>5500</v>
      </c>
      <c r="H621" s="143">
        <v>2222.33</v>
      </c>
      <c r="I621" s="143">
        <f t="shared" si="62"/>
        <v>3277.67</v>
      </c>
      <c r="J621" s="143">
        <f t="shared" si="64"/>
        <v>655.53</v>
      </c>
      <c r="K621" s="143">
        <v>1200</v>
      </c>
      <c r="L621" s="144">
        <f t="shared" si="63"/>
        <v>1855.53</v>
      </c>
      <c r="M621" s="143">
        <f t="shared" si="61"/>
        <v>1422.14</v>
      </c>
    </row>
    <row r="622" spans="1:13">
      <c r="A622" s="137">
        <v>614</v>
      </c>
      <c r="B622" s="138" t="s">
        <v>1516</v>
      </c>
      <c r="C622" s="215" t="s">
        <v>172</v>
      </c>
      <c r="D622" s="142" t="s">
        <v>853</v>
      </c>
      <c r="E622" s="142" t="s">
        <v>854</v>
      </c>
      <c r="F622" s="142" t="s">
        <v>855</v>
      </c>
      <c r="G622" s="143">
        <v>5500</v>
      </c>
      <c r="H622" s="143">
        <v>2430.2199999999998</v>
      </c>
      <c r="I622" s="143">
        <f t="shared" si="62"/>
        <v>3069.78</v>
      </c>
      <c r="J622" s="143">
        <f t="shared" si="64"/>
        <v>613.96</v>
      </c>
      <c r="K622" s="143">
        <v>1200</v>
      </c>
      <c r="L622" s="144">
        <f t="shared" si="63"/>
        <v>1813.96</v>
      </c>
      <c r="M622" s="143">
        <f t="shared" si="61"/>
        <v>1255.82</v>
      </c>
    </row>
    <row r="623" spans="1:13">
      <c r="A623" s="137">
        <v>615</v>
      </c>
      <c r="B623" s="138" t="s">
        <v>1517</v>
      </c>
      <c r="C623" s="215" t="s">
        <v>1518</v>
      </c>
      <c r="D623" s="142" t="s">
        <v>853</v>
      </c>
      <c r="E623" s="142" t="s">
        <v>854</v>
      </c>
      <c r="F623" s="142" t="s">
        <v>855</v>
      </c>
      <c r="G623" s="143">
        <v>5500</v>
      </c>
      <c r="H623" s="143">
        <v>2271.12</v>
      </c>
      <c r="I623" s="143">
        <f t="shared" si="62"/>
        <v>3228.88</v>
      </c>
      <c r="J623" s="143">
        <f t="shared" si="64"/>
        <v>645.78</v>
      </c>
      <c r="K623" s="143">
        <v>1200</v>
      </c>
      <c r="L623" s="144">
        <f t="shared" si="63"/>
        <v>1845.78</v>
      </c>
      <c r="M623" s="143">
        <f t="shared" si="61"/>
        <v>1383.1</v>
      </c>
    </row>
    <row r="624" spans="1:13">
      <c r="A624" s="137">
        <v>616</v>
      </c>
      <c r="B624" s="138" t="s">
        <v>1519</v>
      </c>
      <c r="C624" s="215" t="s">
        <v>385</v>
      </c>
      <c r="D624" s="142" t="s">
        <v>853</v>
      </c>
      <c r="E624" s="142" t="s">
        <v>854</v>
      </c>
      <c r="F624" s="142" t="s">
        <v>855</v>
      </c>
      <c r="G624" s="143">
        <v>5500</v>
      </c>
      <c r="H624" s="143">
        <v>2327.34</v>
      </c>
      <c r="I624" s="143">
        <f t="shared" si="62"/>
        <v>3172.66</v>
      </c>
      <c r="J624" s="143">
        <f t="shared" si="64"/>
        <v>634.53</v>
      </c>
      <c r="K624" s="143">
        <v>1200</v>
      </c>
      <c r="L624" s="144">
        <f t="shared" si="63"/>
        <v>1834.53</v>
      </c>
      <c r="M624" s="143">
        <f t="shared" si="61"/>
        <v>1338.13</v>
      </c>
    </row>
    <row r="625" spans="1:13">
      <c r="A625" s="137">
        <v>617</v>
      </c>
      <c r="B625" s="138" t="s">
        <v>1520</v>
      </c>
      <c r="C625" s="215" t="s">
        <v>386</v>
      </c>
      <c r="D625" s="142" t="s">
        <v>853</v>
      </c>
      <c r="E625" s="142" t="s">
        <v>854</v>
      </c>
      <c r="F625" s="142" t="s">
        <v>855</v>
      </c>
      <c r="G625" s="143">
        <v>5500</v>
      </c>
      <c r="H625" s="143">
        <v>2326.9299999999998</v>
      </c>
      <c r="I625" s="143">
        <f t="shared" si="62"/>
        <v>3173.07</v>
      </c>
      <c r="J625" s="143">
        <f t="shared" si="64"/>
        <v>634.61</v>
      </c>
      <c r="K625" s="143">
        <v>1200</v>
      </c>
      <c r="L625" s="144">
        <f t="shared" si="63"/>
        <v>1834.61</v>
      </c>
      <c r="M625" s="143">
        <f t="shared" si="61"/>
        <v>1338.46</v>
      </c>
    </row>
    <row r="626" spans="1:13">
      <c r="A626" s="137">
        <v>618</v>
      </c>
      <c r="B626" s="138" t="s">
        <v>1521</v>
      </c>
      <c r="C626" s="215" t="s">
        <v>477</v>
      </c>
      <c r="D626" s="142" t="s">
        <v>853</v>
      </c>
      <c r="E626" s="142" t="s">
        <v>854</v>
      </c>
      <c r="F626" s="142" t="s">
        <v>855</v>
      </c>
      <c r="G626" s="143">
        <v>5500</v>
      </c>
      <c r="H626" s="143">
        <v>2273</v>
      </c>
      <c r="I626" s="143">
        <f t="shared" si="62"/>
        <v>3227</v>
      </c>
      <c r="J626" s="143">
        <f t="shared" si="64"/>
        <v>645.4</v>
      </c>
      <c r="K626" s="143">
        <v>1200</v>
      </c>
      <c r="L626" s="144">
        <f t="shared" si="63"/>
        <v>1845.4</v>
      </c>
      <c r="M626" s="143">
        <f t="shared" si="61"/>
        <v>1381.6</v>
      </c>
    </row>
    <row r="627" spans="1:13">
      <c r="A627" s="137">
        <v>619</v>
      </c>
      <c r="B627" s="138" t="s">
        <v>1522</v>
      </c>
      <c r="C627" s="215" t="s">
        <v>1523</v>
      </c>
      <c r="D627" s="142" t="s">
        <v>853</v>
      </c>
      <c r="E627" s="142" t="s">
        <v>854</v>
      </c>
      <c r="F627" s="142" t="s">
        <v>855</v>
      </c>
      <c r="G627" s="143">
        <v>5500</v>
      </c>
      <c r="H627" s="143">
        <v>2327.31</v>
      </c>
      <c r="I627" s="143">
        <f t="shared" si="62"/>
        <v>3172.69</v>
      </c>
      <c r="J627" s="143">
        <f t="shared" si="64"/>
        <v>634.54</v>
      </c>
      <c r="K627" s="143">
        <v>1200</v>
      </c>
      <c r="L627" s="144">
        <f t="shared" si="63"/>
        <v>1834.54</v>
      </c>
      <c r="M627" s="143">
        <f t="shared" si="61"/>
        <v>1338.15</v>
      </c>
    </row>
    <row r="628" spans="1:13">
      <c r="A628" s="137">
        <v>620</v>
      </c>
      <c r="B628" s="138" t="s">
        <v>1524</v>
      </c>
      <c r="C628" s="215" t="s">
        <v>1525</v>
      </c>
      <c r="D628" s="142" t="s">
        <v>853</v>
      </c>
      <c r="E628" s="142" t="s">
        <v>854</v>
      </c>
      <c r="F628" s="142" t="s">
        <v>855</v>
      </c>
      <c r="G628" s="143">
        <v>5500</v>
      </c>
      <c r="H628" s="143">
        <v>2346.08</v>
      </c>
      <c r="I628" s="143">
        <f t="shared" si="62"/>
        <v>3153.92</v>
      </c>
      <c r="J628" s="143">
        <f t="shared" si="64"/>
        <v>630.78</v>
      </c>
      <c r="K628" s="143">
        <v>1200</v>
      </c>
      <c r="L628" s="144">
        <f t="shared" si="63"/>
        <v>1830.78</v>
      </c>
      <c r="M628" s="143">
        <f t="shared" si="61"/>
        <v>1323.14</v>
      </c>
    </row>
    <row r="629" spans="1:13">
      <c r="A629" s="137">
        <v>621</v>
      </c>
      <c r="B629" s="138" t="s">
        <v>1526</v>
      </c>
      <c r="C629" s="215" t="s">
        <v>441</v>
      </c>
      <c r="D629" s="142" t="s">
        <v>853</v>
      </c>
      <c r="E629" s="142" t="s">
        <v>854</v>
      </c>
      <c r="F629" s="142" t="s">
        <v>855</v>
      </c>
      <c r="G629" s="143">
        <v>5500</v>
      </c>
      <c r="H629" s="143">
        <v>2422.6</v>
      </c>
      <c r="I629" s="143">
        <f t="shared" si="62"/>
        <v>3077.4</v>
      </c>
      <c r="J629" s="143">
        <f t="shared" si="64"/>
        <v>615.48</v>
      </c>
      <c r="K629" s="143">
        <v>1200</v>
      </c>
      <c r="L629" s="144">
        <f t="shared" si="63"/>
        <v>1815.48</v>
      </c>
      <c r="M629" s="143">
        <f t="shared" si="61"/>
        <v>1261.92</v>
      </c>
    </row>
    <row r="630" spans="1:13">
      <c r="A630" s="137">
        <v>622</v>
      </c>
      <c r="B630" s="138" t="s">
        <v>1527</v>
      </c>
      <c r="C630" s="215" t="s">
        <v>443</v>
      </c>
      <c r="D630" s="142" t="s">
        <v>853</v>
      </c>
      <c r="E630" s="142" t="s">
        <v>854</v>
      </c>
      <c r="F630" s="142" t="s">
        <v>855</v>
      </c>
      <c r="G630" s="143">
        <v>5500</v>
      </c>
      <c r="H630" s="143">
        <v>2346.09</v>
      </c>
      <c r="I630" s="143">
        <f t="shared" si="62"/>
        <v>3153.91</v>
      </c>
      <c r="J630" s="143">
        <f t="shared" si="64"/>
        <v>630.78</v>
      </c>
      <c r="K630" s="143">
        <v>1200</v>
      </c>
      <c r="L630" s="144">
        <f t="shared" si="63"/>
        <v>1830.78</v>
      </c>
      <c r="M630" s="143">
        <f t="shared" si="61"/>
        <v>1323.13</v>
      </c>
    </row>
    <row r="631" spans="1:13">
      <c r="A631" s="137">
        <v>623</v>
      </c>
      <c r="B631" s="138" t="s">
        <v>1528</v>
      </c>
      <c r="C631" s="215" t="s">
        <v>421</v>
      </c>
      <c r="D631" s="142" t="s">
        <v>853</v>
      </c>
      <c r="E631" s="142" t="s">
        <v>854</v>
      </c>
      <c r="F631" s="142" t="s">
        <v>855</v>
      </c>
      <c r="G631" s="143">
        <v>5500</v>
      </c>
      <c r="H631" s="143">
        <v>2272.21</v>
      </c>
      <c r="I631" s="143">
        <f t="shared" si="62"/>
        <v>3227.79</v>
      </c>
      <c r="J631" s="143">
        <f t="shared" si="64"/>
        <v>645.55999999999995</v>
      </c>
      <c r="K631" s="143">
        <v>1200</v>
      </c>
      <c r="L631" s="144">
        <f t="shared" si="63"/>
        <v>1845.56</v>
      </c>
      <c r="M631" s="143">
        <f t="shared" si="61"/>
        <v>1382.23</v>
      </c>
    </row>
    <row r="632" spans="1:13">
      <c r="A632" s="137">
        <v>624</v>
      </c>
      <c r="B632" s="138" t="s">
        <v>1529</v>
      </c>
      <c r="C632" s="215" t="s">
        <v>1530</v>
      </c>
      <c r="D632" s="142" t="s">
        <v>853</v>
      </c>
      <c r="E632" s="142" t="s">
        <v>854</v>
      </c>
      <c r="F632" s="142" t="s">
        <v>855</v>
      </c>
      <c r="G632" s="143">
        <v>5500</v>
      </c>
      <c r="H632" s="143">
        <v>2327.34</v>
      </c>
      <c r="I632" s="143">
        <f t="shared" si="62"/>
        <v>3172.66</v>
      </c>
      <c r="J632" s="143">
        <f t="shared" si="64"/>
        <v>634.53</v>
      </c>
      <c r="K632" s="143">
        <v>1200</v>
      </c>
      <c r="L632" s="144">
        <f t="shared" si="63"/>
        <v>1834.53</v>
      </c>
      <c r="M632" s="143">
        <f t="shared" si="61"/>
        <v>1338.13</v>
      </c>
    </row>
    <row r="633" spans="1:13">
      <c r="A633" s="137">
        <v>625</v>
      </c>
      <c r="B633" s="138" t="s">
        <v>1531</v>
      </c>
      <c r="C633" s="215" t="s">
        <v>480</v>
      </c>
      <c r="D633" s="142" t="s">
        <v>853</v>
      </c>
      <c r="E633" s="142" t="s">
        <v>854</v>
      </c>
      <c r="F633" s="142" t="s">
        <v>855</v>
      </c>
      <c r="G633" s="143">
        <v>5500</v>
      </c>
      <c r="H633" s="143">
        <v>2272.17</v>
      </c>
      <c r="I633" s="143">
        <f t="shared" si="62"/>
        <v>3227.83</v>
      </c>
      <c r="J633" s="143">
        <f t="shared" si="64"/>
        <v>645.57000000000005</v>
      </c>
      <c r="K633" s="143">
        <v>1200</v>
      </c>
      <c r="L633" s="144">
        <f t="shared" si="63"/>
        <v>1845.57</v>
      </c>
      <c r="M633" s="143">
        <f t="shared" si="61"/>
        <v>1382.26</v>
      </c>
    </row>
    <row r="634" spans="1:13">
      <c r="A634" s="137">
        <v>626</v>
      </c>
      <c r="B634" s="138" t="s">
        <v>1532</v>
      </c>
      <c r="C634" s="215" t="s">
        <v>370</v>
      </c>
      <c r="D634" s="142" t="s">
        <v>853</v>
      </c>
      <c r="E634" s="142" t="s">
        <v>854</v>
      </c>
      <c r="F634" s="142" t="s">
        <v>855</v>
      </c>
      <c r="G634" s="143">
        <v>5500</v>
      </c>
      <c r="H634" s="143">
        <v>2274.73</v>
      </c>
      <c r="I634" s="143">
        <f t="shared" si="62"/>
        <v>3225.27</v>
      </c>
      <c r="J634" s="143">
        <f t="shared" si="64"/>
        <v>645.04999999999995</v>
      </c>
      <c r="K634" s="143">
        <v>1200</v>
      </c>
      <c r="L634" s="144">
        <f t="shared" si="63"/>
        <v>1845.05</v>
      </c>
      <c r="M634" s="143">
        <f t="shared" si="61"/>
        <v>1380.22</v>
      </c>
    </row>
    <row r="635" spans="1:13">
      <c r="A635" s="137">
        <v>627</v>
      </c>
      <c r="B635" s="138" t="s">
        <v>1533</v>
      </c>
      <c r="C635" s="215" t="s">
        <v>422</v>
      </c>
      <c r="D635" s="142" t="s">
        <v>853</v>
      </c>
      <c r="E635" s="142" t="s">
        <v>854</v>
      </c>
      <c r="F635" s="142" t="s">
        <v>855</v>
      </c>
      <c r="G635" s="143">
        <v>5500</v>
      </c>
      <c r="H635" s="143">
        <v>2346.0700000000002</v>
      </c>
      <c r="I635" s="143">
        <f t="shared" si="62"/>
        <v>3153.93</v>
      </c>
      <c r="J635" s="143">
        <f t="shared" si="64"/>
        <v>630.79</v>
      </c>
      <c r="K635" s="143">
        <v>1200</v>
      </c>
      <c r="L635" s="144">
        <f t="shared" si="63"/>
        <v>1830.79</v>
      </c>
      <c r="M635" s="143">
        <f t="shared" si="61"/>
        <v>1323.14</v>
      </c>
    </row>
    <row r="636" spans="1:13">
      <c r="A636" s="137">
        <v>628</v>
      </c>
      <c r="B636" s="138" t="s">
        <v>1534</v>
      </c>
      <c r="C636" s="215" t="s">
        <v>1535</v>
      </c>
      <c r="D636" s="142" t="s">
        <v>853</v>
      </c>
      <c r="E636" s="142" t="s">
        <v>854</v>
      </c>
      <c r="F636" s="142" t="s">
        <v>855</v>
      </c>
      <c r="G636" s="143">
        <v>5500</v>
      </c>
      <c r="H636" s="143">
        <v>2272.1999999999998</v>
      </c>
      <c r="I636" s="143">
        <f t="shared" si="62"/>
        <v>3227.8</v>
      </c>
      <c r="J636" s="143">
        <f t="shared" si="64"/>
        <v>645.55999999999995</v>
      </c>
      <c r="K636" s="143">
        <v>1200</v>
      </c>
      <c r="L636" s="144">
        <f t="shared" si="63"/>
        <v>1845.56</v>
      </c>
      <c r="M636" s="143">
        <f t="shared" si="61"/>
        <v>1382.24</v>
      </c>
    </row>
    <row r="637" spans="1:13">
      <c r="A637" s="137">
        <v>629</v>
      </c>
      <c r="B637" s="138" t="s">
        <v>1536</v>
      </c>
      <c r="C637" s="215" t="s">
        <v>173</v>
      </c>
      <c r="D637" s="142" t="s">
        <v>853</v>
      </c>
      <c r="E637" s="142" t="s">
        <v>854</v>
      </c>
      <c r="F637" s="142" t="s">
        <v>855</v>
      </c>
      <c r="G637" s="143">
        <v>5500</v>
      </c>
      <c r="H637" s="143">
        <v>2327.33</v>
      </c>
      <c r="I637" s="143">
        <f t="shared" si="62"/>
        <v>3172.67</v>
      </c>
      <c r="J637" s="143">
        <f t="shared" si="64"/>
        <v>634.53</v>
      </c>
      <c r="K637" s="143">
        <v>1200</v>
      </c>
      <c r="L637" s="144">
        <f t="shared" si="63"/>
        <v>1834.53</v>
      </c>
      <c r="M637" s="143">
        <f t="shared" si="61"/>
        <v>1338.14</v>
      </c>
    </row>
    <row r="638" spans="1:13">
      <c r="A638" s="137">
        <v>630</v>
      </c>
      <c r="B638" s="138" t="s">
        <v>1537</v>
      </c>
      <c r="C638" s="215" t="s">
        <v>387</v>
      </c>
      <c r="D638" s="142" t="s">
        <v>853</v>
      </c>
      <c r="E638" s="142" t="s">
        <v>854</v>
      </c>
      <c r="F638" s="142" t="s">
        <v>855</v>
      </c>
      <c r="G638" s="143">
        <v>5500</v>
      </c>
      <c r="H638" s="143">
        <v>2222.33</v>
      </c>
      <c r="I638" s="143">
        <f t="shared" si="62"/>
        <v>3277.67</v>
      </c>
      <c r="J638" s="143">
        <f t="shared" si="64"/>
        <v>655.53</v>
      </c>
      <c r="K638" s="143">
        <v>1200</v>
      </c>
      <c r="L638" s="144">
        <f t="shared" si="63"/>
        <v>1855.53</v>
      </c>
      <c r="M638" s="143">
        <f t="shared" si="61"/>
        <v>1422.14</v>
      </c>
    </row>
    <row r="639" spans="1:13">
      <c r="A639" s="137">
        <v>631</v>
      </c>
      <c r="B639" s="138" t="s">
        <v>1538</v>
      </c>
      <c r="C639" s="215" t="s">
        <v>349</v>
      </c>
      <c r="D639" s="142" t="s">
        <v>853</v>
      </c>
      <c r="E639" s="142" t="s">
        <v>854</v>
      </c>
      <c r="F639" s="142" t="s">
        <v>855</v>
      </c>
      <c r="G639" s="143">
        <v>5500</v>
      </c>
      <c r="H639" s="143">
        <v>2263.73</v>
      </c>
      <c r="I639" s="143">
        <f t="shared" si="62"/>
        <v>3236.27</v>
      </c>
      <c r="J639" s="143">
        <f t="shared" si="64"/>
        <v>647.25</v>
      </c>
      <c r="K639" s="143">
        <v>1200</v>
      </c>
      <c r="L639" s="144">
        <f t="shared" si="63"/>
        <v>1847.25</v>
      </c>
      <c r="M639" s="143">
        <f t="shared" si="61"/>
        <v>1389.02</v>
      </c>
    </row>
    <row r="640" spans="1:13">
      <c r="A640" s="137">
        <v>632</v>
      </c>
      <c r="B640" s="138" t="s">
        <v>1539</v>
      </c>
      <c r="C640" s="215" t="s">
        <v>215</v>
      </c>
      <c r="D640" s="142" t="s">
        <v>853</v>
      </c>
      <c r="E640" s="142" t="s">
        <v>854</v>
      </c>
      <c r="F640" s="142" t="s">
        <v>855</v>
      </c>
      <c r="G640" s="143">
        <v>5500</v>
      </c>
      <c r="H640" s="143">
        <v>2327.31</v>
      </c>
      <c r="I640" s="143">
        <f t="shared" si="62"/>
        <v>3172.69</v>
      </c>
      <c r="J640" s="143">
        <f t="shared" si="64"/>
        <v>634.54</v>
      </c>
      <c r="K640" s="143">
        <v>1200</v>
      </c>
      <c r="L640" s="144">
        <f t="shared" si="63"/>
        <v>1834.54</v>
      </c>
      <c r="M640" s="143">
        <f t="shared" si="61"/>
        <v>1338.15</v>
      </c>
    </row>
    <row r="641" spans="1:13">
      <c r="A641" s="137">
        <v>633</v>
      </c>
      <c r="B641" s="138" t="s">
        <v>1540</v>
      </c>
      <c r="C641" s="215" t="s">
        <v>657</v>
      </c>
      <c r="D641" s="142" t="s">
        <v>853</v>
      </c>
      <c r="E641" s="142" t="s">
        <v>854</v>
      </c>
      <c r="F641" s="142" t="s">
        <v>855</v>
      </c>
      <c r="G641" s="143">
        <v>5500</v>
      </c>
      <c r="H641" s="143">
        <v>2222.33</v>
      </c>
      <c r="I641" s="143">
        <f t="shared" si="62"/>
        <v>3277.67</v>
      </c>
      <c r="J641" s="143">
        <f t="shared" si="64"/>
        <v>655.53</v>
      </c>
      <c r="K641" s="143">
        <v>1200</v>
      </c>
      <c r="L641" s="144">
        <f t="shared" si="63"/>
        <v>1855.53</v>
      </c>
      <c r="M641" s="143">
        <f t="shared" si="61"/>
        <v>1422.14</v>
      </c>
    </row>
    <row r="642" spans="1:13">
      <c r="A642" s="137">
        <v>634</v>
      </c>
      <c r="B642" s="138" t="s">
        <v>1541</v>
      </c>
      <c r="C642" s="215" t="s">
        <v>409</v>
      </c>
      <c r="D642" s="142" t="s">
        <v>853</v>
      </c>
      <c r="E642" s="142" t="s">
        <v>854</v>
      </c>
      <c r="F642" s="142" t="s">
        <v>855</v>
      </c>
      <c r="G642" s="143">
        <v>5500</v>
      </c>
      <c r="H642" s="143">
        <v>2259.37</v>
      </c>
      <c r="I642" s="143">
        <f t="shared" si="62"/>
        <v>3240.63</v>
      </c>
      <c r="J642" s="143">
        <f t="shared" si="64"/>
        <v>648.13</v>
      </c>
      <c r="K642" s="143">
        <v>1200</v>
      </c>
      <c r="L642" s="144">
        <f t="shared" si="63"/>
        <v>1848.13</v>
      </c>
      <c r="M642" s="143">
        <f t="shared" si="61"/>
        <v>1392.5</v>
      </c>
    </row>
    <row r="643" spans="1:13">
      <c r="A643" s="137">
        <v>635</v>
      </c>
      <c r="B643" s="138" t="s">
        <v>1542</v>
      </c>
      <c r="C643" s="215" t="s">
        <v>373</v>
      </c>
      <c r="D643" s="142" t="s">
        <v>853</v>
      </c>
      <c r="E643" s="142" t="s">
        <v>854</v>
      </c>
      <c r="F643" s="142" t="s">
        <v>855</v>
      </c>
      <c r="G643" s="143">
        <v>5500</v>
      </c>
      <c r="H643" s="143">
        <v>2388.81</v>
      </c>
      <c r="I643" s="143">
        <f t="shared" si="62"/>
        <v>3111.19</v>
      </c>
      <c r="J643" s="143">
        <f t="shared" si="64"/>
        <v>622.24</v>
      </c>
      <c r="K643" s="143">
        <v>1200</v>
      </c>
      <c r="L643" s="144">
        <f t="shared" si="63"/>
        <v>1822.24</v>
      </c>
      <c r="M643" s="143">
        <f t="shared" si="61"/>
        <v>1288.95</v>
      </c>
    </row>
    <row r="644" spans="1:13">
      <c r="A644" s="137">
        <v>636</v>
      </c>
      <c r="B644" s="138" t="s">
        <v>1543</v>
      </c>
      <c r="C644" s="215" t="s">
        <v>327</v>
      </c>
      <c r="D644" s="142" t="s">
        <v>853</v>
      </c>
      <c r="E644" s="142" t="s">
        <v>854</v>
      </c>
      <c r="F644" s="142" t="s">
        <v>855</v>
      </c>
      <c r="G644" s="143">
        <v>5500</v>
      </c>
      <c r="H644" s="143">
        <v>2258.02</v>
      </c>
      <c r="I644" s="143">
        <f t="shared" si="62"/>
        <v>3241.98</v>
      </c>
      <c r="J644" s="143">
        <f t="shared" si="64"/>
        <v>648.4</v>
      </c>
      <c r="K644" s="143">
        <v>1200</v>
      </c>
      <c r="L644" s="144">
        <f t="shared" si="63"/>
        <v>1848.4</v>
      </c>
      <c r="M644" s="143">
        <f t="shared" si="61"/>
        <v>1393.58</v>
      </c>
    </row>
    <row r="645" spans="1:13">
      <c r="A645" s="137">
        <v>637</v>
      </c>
      <c r="B645" s="138" t="s">
        <v>1544</v>
      </c>
      <c r="C645" s="215" t="s">
        <v>1545</v>
      </c>
      <c r="D645" s="142" t="s">
        <v>853</v>
      </c>
      <c r="E645" s="142" t="s">
        <v>854</v>
      </c>
      <c r="F645" s="142" t="s">
        <v>855</v>
      </c>
      <c r="G645" s="143">
        <v>5500</v>
      </c>
      <c r="H645" s="143">
        <v>2264.66</v>
      </c>
      <c r="I645" s="143">
        <f t="shared" si="62"/>
        <v>3235.34</v>
      </c>
      <c r="J645" s="143">
        <f t="shared" si="64"/>
        <v>647.07000000000005</v>
      </c>
      <c r="K645" s="143">
        <v>1200</v>
      </c>
      <c r="L645" s="144">
        <f t="shared" si="63"/>
        <v>1847.07</v>
      </c>
      <c r="M645" s="143">
        <f t="shared" si="61"/>
        <v>1388.27</v>
      </c>
    </row>
    <row r="646" spans="1:13">
      <c r="A646" s="137">
        <v>638</v>
      </c>
      <c r="B646" s="138" t="s">
        <v>1546</v>
      </c>
      <c r="C646" s="215" t="s">
        <v>1547</v>
      </c>
      <c r="D646" s="142" t="s">
        <v>853</v>
      </c>
      <c r="E646" s="142" t="s">
        <v>854</v>
      </c>
      <c r="F646" s="142" t="s">
        <v>855</v>
      </c>
      <c r="G646" s="143">
        <v>5500</v>
      </c>
      <c r="H646" s="143">
        <v>2272.1799999999998</v>
      </c>
      <c r="I646" s="143">
        <f t="shared" si="62"/>
        <v>3227.82</v>
      </c>
      <c r="J646" s="143">
        <f t="shared" si="64"/>
        <v>645.55999999999995</v>
      </c>
      <c r="K646" s="143">
        <v>1200</v>
      </c>
      <c r="L646" s="144">
        <f t="shared" si="63"/>
        <v>1845.56</v>
      </c>
      <c r="M646" s="143">
        <f t="shared" si="61"/>
        <v>1382.26</v>
      </c>
    </row>
    <row r="647" spans="1:13">
      <c r="A647" s="137">
        <v>639</v>
      </c>
      <c r="B647" s="138" t="s">
        <v>1548</v>
      </c>
      <c r="C647" s="215" t="s">
        <v>260</v>
      </c>
      <c r="D647" s="142" t="s">
        <v>853</v>
      </c>
      <c r="E647" s="142" t="s">
        <v>854</v>
      </c>
      <c r="F647" s="142" t="s">
        <v>855</v>
      </c>
      <c r="G647" s="143">
        <v>5500</v>
      </c>
      <c r="H647" s="143">
        <v>2222.33</v>
      </c>
      <c r="I647" s="143">
        <f t="shared" si="62"/>
        <v>3277.67</v>
      </c>
      <c r="J647" s="143">
        <f t="shared" si="64"/>
        <v>655.53</v>
      </c>
      <c r="K647" s="143">
        <v>1200</v>
      </c>
      <c r="L647" s="144">
        <f t="shared" si="63"/>
        <v>1855.53</v>
      </c>
      <c r="M647" s="143">
        <f t="shared" si="61"/>
        <v>1422.14</v>
      </c>
    </row>
    <row r="648" spans="1:13">
      <c r="A648" s="137">
        <v>640</v>
      </c>
      <c r="B648" s="138" t="s">
        <v>1549</v>
      </c>
      <c r="C648" s="215" t="s">
        <v>1550</v>
      </c>
      <c r="D648" s="142" t="s">
        <v>853</v>
      </c>
      <c r="E648" s="142" t="s">
        <v>854</v>
      </c>
      <c r="F648" s="142" t="s">
        <v>855</v>
      </c>
      <c r="G648" s="143">
        <v>5500</v>
      </c>
      <c r="H648" s="143">
        <v>2272.56</v>
      </c>
      <c r="I648" s="143">
        <f t="shared" si="62"/>
        <v>3227.44</v>
      </c>
      <c r="J648" s="143">
        <f t="shared" si="64"/>
        <v>645.49</v>
      </c>
      <c r="K648" s="143">
        <v>1200</v>
      </c>
      <c r="L648" s="144">
        <f t="shared" si="63"/>
        <v>1845.49</v>
      </c>
      <c r="M648" s="143">
        <f t="shared" si="61"/>
        <v>1381.95</v>
      </c>
    </row>
    <row r="649" spans="1:13">
      <c r="A649" s="137">
        <v>641</v>
      </c>
      <c r="B649" s="138" t="s">
        <v>1551</v>
      </c>
      <c r="C649" s="215" t="s">
        <v>329</v>
      </c>
      <c r="D649" s="142" t="s">
        <v>853</v>
      </c>
      <c r="E649" s="142" t="s">
        <v>854</v>
      </c>
      <c r="F649" s="142" t="s">
        <v>855</v>
      </c>
      <c r="G649" s="143">
        <v>5500</v>
      </c>
      <c r="H649" s="143">
        <v>2222.33</v>
      </c>
      <c r="I649" s="143">
        <f t="shared" si="62"/>
        <v>3277.67</v>
      </c>
      <c r="J649" s="143">
        <f t="shared" si="64"/>
        <v>655.53</v>
      </c>
      <c r="K649" s="143">
        <v>1200</v>
      </c>
      <c r="L649" s="144">
        <f t="shared" si="63"/>
        <v>1855.53</v>
      </c>
      <c r="M649" s="143">
        <f t="shared" ref="M649:M712" si="65">I649-L649</f>
        <v>1422.14</v>
      </c>
    </row>
    <row r="650" spans="1:13">
      <c r="A650" s="137">
        <v>642</v>
      </c>
      <c r="B650" s="138" t="s">
        <v>1552</v>
      </c>
      <c r="C650" s="215" t="s">
        <v>267</v>
      </c>
      <c r="D650" s="142" t="s">
        <v>853</v>
      </c>
      <c r="E650" s="142" t="s">
        <v>854</v>
      </c>
      <c r="F650" s="142" t="s">
        <v>855</v>
      </c>
      <c r="G650" s="143">
        <v>5500</v>
      </c>
      <c r="H650" s="143">
        <v>2222.34</v>
      </c>
      <c r="I650" s="143">
        <f t="shared" si="62"/>
        <v>3277.66</v>
      </c>
      <c r="J650" s="143">
        <f t="shared" si="64"/>
        <v>655.53</v>
      </c>
      <c r="K650" s="143">
        <v>1200</v>
      </c>
      <c r="L650" s="144">
        <f t="shared" si="63"/>
        <v>1855.53</v>
      </c>
      <c r="M650" s="143">
        <f t="shared" si="65"/>
        <v>1422.13</v>
      </c>
    </row>
    <row r="651" spans="1:13">
      <c r="A651" s="137">
        <v>643</v>
      </c>
      <c r="B651" s="138" t="s">
        <v>1553</v>
      </c>
      <c r="C651" s="215" t="s">
        <v>444</v>
      </c>
      <c r="D651" s="142" t="s">
        <v>853</v>
      </c>
      <c r="E651" s="142" t="s">
        <v>854</v>
      </c>
      <c r="F651" s="142" t="s">
        <v>855</v>
      </c>
      <c r="G651" s="143">
        <v>5500</v>
      </c>
      <c r="H651" s="143">
        <v>2392.2199999999998</v>
      </c>
      <c r="I651" s="143">
        <f t="shared" si="62"/>
        <v>3107.78</v>
      </c>
      <c r="J651" s="143">
        <f t="shared" si="64"/>
        <v>621.55999999999995</v>
      </c>
      <c r="K651" s="143">
        <v>1200</v>
      </c>
      <c r="L651" s="144">
        <f t="shared" si="63"/>
        <v>1821.56</v>
      </c>
      <c r="M651" s="143">
        <f t="shared" si="65"/>
        <v>1286.22</v>
      </c>
    </row>
    <row r="652" spans="1:13">
      <c r="A652" s="137">
        <v>644</v>
      </c>
      <c r="B652" s="138" t="s">
        <v>1554</v>
      </c>
      <c r="C652" s="215" t="s">
        <v>293</v>
      </c>
      <c r="D652" s="142" t="s">
        <v>853</v>
      </c>
      <c r="E652" s="142" t="s">
        <v>854</v>
      </c>
      <c r="F652" s="142" t="s">
        <v>855</v>
      </c>
      <c r="G652" s="143">
        <v>5500</v>
      </c>
      <c r="H652" s="143">
        <v>2248.75</v>
      </c>
      <c r="I652" s="143">
        <f t="shared" si="62"/>
        <v>3251.25</v>
      </c>
      <c r="J652" s="143">
        <f t="shared" si="64"/>
        <v>650.25</v>
      </c>
      <c r="K652" s="143">
        <v>1200</v>
      </c>
      <c r="L652" s="144">
        <f t="shared" si="63"/>
        <v>1850.25</v>
      </c>
      <c r="M652" s="143">
        <f t="shared" si="65"/>
        <v>1401</v>
      </c>
    </row>
    <row r="653" spans="1:13">
      <c r="A653" s="137">
        <v>645</v>
      </c>
      <c r="B653" s="138" t="s">
        <v>1555</v>
      </c>
      <c r="C653" s="215" t="s">
        <v>216</v>
      </c>
      <c r="D653" s="142" t="s">
        <v>853</v>
      </c>
      <c r="E653" s="142" t="s">
        <v>854</v>
      </c>
      <c r="F653" s="142" t="s">
        <v>855</v>
      </c>
      <c r="G653" s="143">
        <v>5500</v>
      </c>
      <c r="H653" s="143">
        <v>2300.36</v>
      </c>
      <c r="I653" s="143">
        <f t="shared" si="62"/>
        <v>3199.64</v>
      </c>
      <c r="J653" s="143">
        <f t="shared" si="64"/>
        <v>639.92999999999995</v>
      </c>
      <c r="K653" s="143">
        <v>1200</v>
      </c>
      <c r="L653" s="144">
        <f t="shared" si="63"/>
        <v>1839.93</v>
      </c>
      <c r="M653" s="143">
        <f t="shared" si="65"/>
        <v>1359.71</v>
      </c>
    </row>
    <row r="654" spans="1:13">
      <c r="A654" s="137">
        <v>646</v>
      </c>
      <c r="B654" s="138" t="s">
        <v>1556</v>
      </c>
      <c r="C654" s="215" t="s">
        <v>208</v>
      </c>
      <c r="D654" s="142" t="s">
        <v>853</v>
      </c>
      <c r="E654" s="142" t="s">
        <v>854</v>
      </c>
      <c r="F654" s="142" t="s">
        <v>855</v>
      </c>
      <c r="G654" s="143">
        <v>5500</v>
      </c>
      <c r="H654" s="143">
        <v>2294.9299999999998</v>
      </c>
      <c r="I654" s="143">
        <f t="shared" si="62"/>
        <v>3205.07</v>
      </c>
      <c r="J654" s="143">
        <f t="shared" si="64"/>
        <v>641.01</v>
      </c>
      <c r="K654" s="143">
        <v>1200</v>
      </c>
      <c r="L654" s="144">
        <f t="shared" si="63"/>
        <v>1841.01</v>
      </c>
      <c r="M654" s="143">
        <f t="shared" si="65"/>
        <v>1364.06</v>
      </c>
    </row>
    <row r="655" spans="1:13">
      <c r="A655" s="137">
        <v>647</v>
      </c>
      <c r="B655" s="138" t="s">
        <v>1557</v>
      </c>
      <c r="C655" s="215" t="s">
        <v>177</v>
      </c>
      <c r="D655" s="142" t="s">
        <v>853</v>
      </c>
      <c r="E655" s="142" t="s">
        <v>854</v>
      </c>
      <c r="F655" s="142" t="s">
        <v>855</v>
      </c>
      <c r="G655" s="143">
        <v>5500</v>
      </c>
      <c r="H655" s="143">
        <v>2253.1</v>
      </c>
      <c r="I655" s="143">
        <f t="shared" si="62"/>
        <v>3246.9</v>
      </c>
      <c r="J655" s="143">
        <f t="shared" si="64"/>
        <v>649.38</v>
      </c>
      <c r="K655" s="143">
        <v>1200</v>
      </c>
      <c r="L655" s="144">
        <f t="shared" si="63"/>
        <v>1849.38</v>
      </c>
      <c r="M655" s="143">
        <f t="shared" si="65"/>
        <v>1397.52</v>
      </c>
    </row>
    <row r="656" spans="1:13">
      <c r="A656" s="137">
        <v>648</v>
      </c>
      <c r="B656" s="138" t="s">
        <v>1558</v>
      </c>
      <c r="C656" s="215" t="s">
        <v>1559</v>
      </c>
      <c r="D656" s="142" t="s">
        <v>853</v>
      </c>
      <c r="E656" s="142" t="s">
        <v>854</v>
      </c>
      <c r="F656" s="142" t="s">
        <v>855</v>
      </c>
      <c r="G656" s="143">
        <v>5500</v>
      </c>
      <c r="H656" s="143">
        <v>2259.36</v>
      </c>
      <c r="I656" s="143">
        <f t="shared" si="62"/>
        <v>3240.64</v>
      </c>
      <c r="J656" s="143">
        <f t="shared" si="64"/>
        <v>648.13</v>
      </c>
      <c r="K656" s="143">
        <v>1200</v>
      </c>
      <c r="L656" s="144">
        <f t="shared" si="63"/>
        <v>1848.13</v>
      </c>
      <c r="M656" s="143">
        <f t="shared" si="65"/>
        <v>1392.51</v>
      </c>
    </row>
    <row r="657" spans="1:13">
      <c r="A657" s="137">
        <v>649</v>
      </c>
      <c r="B657" s="138" t="s">
        <v>1560</v>
      </c>
      <c r="C657" s="215" t="s">
        <v>322</v>
      </c>
      <c r="D657" s="142" t="s">
        <v>853</v>
      </c>
      <c r="E657" s="142" t="s">
        <v>854</v>
      </c>
      <c r="F657" s="142" t="s">
        <v>855</v>
      </c>
      <c r="G657" s="143">
        <v>5500</v>
      </c>
      <c r="H657" s="143">
        <v>2222.3200000000002</v>
      </c>
      <c r="I657" s="143">
        <f t="shared" si="62"/>
        <v>3277.68</v>
      </c>
      <c r="J657" s="143">
        <f t="shared" si="64"/>
        <v>655.54</v>
      </c>
      <c r="K657" s="143">
        <v>1200</v>
      </c>
      <c r="L657" s="144">
        <f t="shared" si="63"/>
        <v>1855.54</v>
      </c>
      <c r="M657" s="143">
        <f t="shared" si="65"/>
        <v>1422.14</v>
      </c>
    </row>
    <row r="658" spans="1:13">
      <c r="A658" s="137">
        <v>650</v>
      </c>
      <c r="B658" s="138" t="s">
        <v>1561</v>
      </c>
      <c r="C658" s="215" t="s">
        <v>781</v>
      </c>
      <c r="D658" s="142" t="s">
        <v>853</v>
      </c>
      <c r="E658" s="142" t="s">
        <v>854</v>
      </c>
      <c r="F658" s="142" t="s">
        <v>855</v>
      </c>
      <c r="G658" s="143">
        <v>5500</v>
      </c>
      <c r="H658" s="143">
        <v>2264.66</v>
      </c>
      <c r="I658" s="143">
        <f t="shared" si="62"/>
        <v>3235.34</v>
      </c>
      <c r="J658" s="143">
        <f t="shared" si="64"/>
        <v>647.07000000000005</v>
      </c>
      <c r="K658" s="143">
        <v>1200</v>
      </c>
      <c r="L658" s="144">
        <f t="shared" si="63"/>
        <v>1847.07</v>
      </c>
      <c r="M658" s="143">
        <f t="shared" si="65"/>
        <v>1388.27</v>
      </c>
    </row>
    <row r="659" spans="1:13">
      <c r="A659" s="137">
        <v>651</v>
      </c>
      <c r="B659" s="138" t="s">
        <v>1562</v>
      </c>
      <c r="C659" s="215" t="s">
        <v>113</v>
      </c>
      <c r="D659" s="142" t="s">
        <v>853</v>
      </c>
      <c r="E659" s="142" t="s">
        <v>854</v>
      </c>
      <c r="F659" s="142" t="s">
        <v>855</v>
      </c>
      <c r="G659" s="143">
        <v>5500</v>
      </c>
      <c r="H659" s="143">
        <v>2253.1799999999998</v>
      </c>
      <c r="I659" s="143">
        <f t="shared" si="62"/>
        <v>3246.82</v>
      </c>
      <c r="J659" s="143">
        <f t="shared" si="64"/>
        <v>649.36</v>
      </c>
      <c r="K659" s="143">
        <v>1200</v>
      </c>
      <c r="L659" s="144">
        <f t="shared" si="63"/>
        <v>1849.36</v>
      </c>
      <c r="M659" s="143">
        <f t="shared" si="65"/>
        <v>1397.46</v>
      </c>
    </row>
    <row r="660" spans="1:13">
      <c r="A660" s="137">
        <v>652</v>
      </c>
      <c r="B660" s="138" t="s">
        <v>1563</v>
      </c>
      <c r="C660" s="215" t="s">
        <v>1564</v>
      </c>
      <c r="D660" s="142" t="s">
        <v>853</v>
      </c>
      <c r="E660" s="142" t="s">
        <v>854</v>
      </c>
      <c r="F660" s="142" t="s">
        <v>855</v>
      </c>
      <c r="G660" s="143">
        <v>5500</v>
      </c>
      <c r="H660" s="143">
        <v>2294.9499999999998</v>
      </c>
      <c r="I660" s="143">
        <f t="shared" si="62"/>
        <v>3205.05</v>
      </c>
      <c r="J660" s="143">
        <f t="shared" si="64"/>
        <v>641.01</v>
      </c>
      <c r="K660" s="143">
        <v>1200</v>
      </c>
      <c r="L660" s="144">
        <f t="shared" si="63"/>
        <v>1841.01</v>
      </c>
      <c r="M660" s="143">
        <f t="shared" si="65"/>
        <v>1364.04</v>
      </c>
    </row>
    <row r="661" spans="1:13">
      <c r="A661" s="137">
        <v>653</v>
      </c>
      <c r="B661" s="138" t="s">
        <v>1565</v>
      </c>
      <c r="C661" s="215" t="s">
        <v>261</v>
      </c>
      <c r="D661" s="142" t="s">
        <v>853</v>
      </c>
      <c r="E661" s="142" t="s">
        <v>854</v>
      </c>
      <c r="F661" s="142" t="s">
        <v>855</v>
      </c>
      <c r="G661" s="143">
        <v>5500</v>
      </c>
      <c r="H661" s="143">
        <v>2264.2199999999998</v>
      </c>
      <c r="I661" s="143">
        <f t="shared" si="62"/>
        <v>3235.78</v>
      </c>
      <c r="J661" s="143">
        <f t="shared" si="64"/>
        <v>647.16</v>
      </c>
      <c r="K661" s="143">
        <v>1200</v>
      </c>
      <c r="L661" s="144">
        <f t="shared" si="63"/>
        <v>1847.16</v>
      </c>
      <c r="M661" s="143">
        <f t="shared" si="65"/>
        <v>1388.62</v>
      </c>
    </row>
    <row r="662" spans="1:13">
      <c r="A662" s="137">
        <v>654</v>
      </c>
      <c r="B662" s="138" t="s">
        <v>1566</v>
      </c>
      <c r="C662" s="215" t="s">
        <v>336</v>
      </c>
      <c r="D662" s="142" t="s">
        <v>853</v>
      </c>
      <c r="E662" s="142" t="s">
        <v>854</v>
      </c>
      <c r="F662" s="142" t="s">
        <v>855</v>
      </c>
      <c r="G662" s="143">
        <v>5500</v>
      </c>
      <c r="H662" s="143">
        <v>2327.3000000000002</v>
      </c>
      <c r="I662" s="143">
        <f t="shared" si="62"/>
        <v>3172.7</v>
      </c>
      <c r="J662" s="143">
        <f t="shared" si="64"/>
        <v>634.54</v>
      </c>
      <c r="K662" s="143">
        <v>1200</v>
      </c>
      <c r="L662" s="144">
        <f t="shared" si="63"/>
        <v>1834.54</v>
      </c>
      <c r="M662" s="143">
        <f t="shared" si="65"/>
        <v>1338.16</v>
      </c>
    </row>
    <row r="663" spans="1:13">
      <c r="A663" s="137">
        <v>655</v>
      </c>
      <c r="B663" s="138" t="s">
        <v>1567</v>
      </c>
      <c r="C663" s="215" t="s">
        <v>1568</v>
      </c>
      <c r="D663" s="142" t="s">
        <v>853</v>
      </c>
      <c r="E663" s="142" t="s">
        <v>854</v>
      </c>
      <c r="F663" s="142" t="s">
        <v>855</v>
      </c>
      <c r="G663" s="143">
        <v>5500</v>
      </c>
      <c r="H663" s="143">
        <v>2264.1</v>
      </c>
      <c r="I663" s="143">
        <f t="shared" si="62"/>
        <v>3235.9</v>
      </c>
      <c r="J663" s="143">
        <f t="shared" si="64"/>
        <v>647.17999999999995</v>
      </c>
      <c r="K663" s="143">
        <v>1200</v>
      </c>
      <c r="L663" s="144">
        <f t="shared" si="63"/>
        <v>1847.18</v>
      </c>
      <c r="M663" s="143">
        <f t="shared" si="65"/>
        <v>1388.72</v>
      </c>
    </row>
    <row r="664" spans="1:13">
      <c r="A664" s="137">
        <v>656</v>
      </c>
      <c r="B664" s="138" t="s">
        <v>1569</v>
      </c>
      <c r="C664" s="215" t="s">
        <v>1570</v>
      </c>
      <c r="D664" s="142" t="s">
        <v>853</v>
      </c>
      <c r="E664" s="142" t="s">
        <v>854</v>
      </c>
      <c r="F664" s="142" t="s">
        <v>855</v>
      </c>
      <c r="G664" s="143">
        <v>5500</v>
      </c>
      <c r="H664" s="143">
        <v>2272.9699999999998</v>
      </c>
      <c r="I664" s="143">
        <f t="shared" si="62"/>
        <v>3227.03</v>
      </c>
      <c r="J664" s="143">
        <f t="shared" si="64"/>
        <v>645.41</v>
      </c>
      <c r="K664" s="143">
        <v>1200</v>
      </c>
      <c r="L664" s="144">
        <f t="shared" si="63"/>
        <v>1845.41</v>
      </c>
      <c r="M664" s="143">
        <f t="shared" si="65"/>
        <v>1381.62</v>
      </c>
    </row>
    <row r="665" spans="1:13">
      <c r="A665" s="137">
        <v>657</v>
      </c>
      <c r="B665" s="138" t="s">
        <v>1571</v>
      </c>
      <c r="C665" s="215" t="s">
        <v>209</v>
      </c>
      <c r="D665" s="142" t="s">
        <v>853</v>
      </c>
      <c r="E665" s="142" t="s">
        <v>854</v>
      </c>
      <c r="F665" s="142" t="s">
        <v>855</v>
      </c>
      <c r="G665" s="143">
        <v>5500</v>
      </c>
      <c r="H665" s="143">
        <v>2249.5100000000002</v>
      </c>
      <c r="I665" s="143">
        <f t="shared" si="62"/>
        <v>3250.49</v>
      </c>
      <c r="J665" s="143">
        <f t="shared" si="64"/>
        <v>650.1</v>
      </c>
      <c r="K665" s="143">
        <v>1200</v>
      </c>
      <c r="L665" s="144">
        <f t="shared" si="63"/>
        <v>1850.1</v>
      </c>
      <c r="M665" s="143">
        <f t="shared" si="65"/>
        <v>1400.39</v>
      </c>
    </row>
    <row r="666" spans="1:13">
      <c r="A666" s="137">
        <v>658</v>
      </c>
      <c r="B666" s="138" t="s">
        <v>1572</v>
      </c>
      <c r="C666" s="215" t="s">
        <v>1573</v>
      </c>
      <c r="D666" s="142" t="s">
        <v>853</v>
      </c>
      <c r="E666" s="142" t="s">
        <v>854</v>
      </c>
      <c r="F666" s="142" t="s">
        <v>855</v>
      </c>
      <c r="G666" s="143">
        <v>5500</v>
      </c>
      <c r="H666" s="143">
        <v>2300.34</v>
      </c>
      <c r="I666" s="143">
        <f t="shared" si="62"/>
        <v>3199.66</v>
      </c>
      <c r="J666" s="143">
        <f t="shared" si="64"/>
        <v>639.92999999999995</v>
      </c>
      <c r="K666" s="143">
        <v>1200</v>
      </c>
      <c r="L666" s="144">
        <f t="shared" si="63"/>
        <v>1839.93</v>
      </c>
      <c r="M666" s="143">
        <f t="shared" si="65"/>
        <v>1359.73</v>
      </c>
    </row>
    <row r="667" spans="1:13">
      <c r="A667" s="137">
        <v>659</v>
      </c>
      <c r="B667" s="138" t="s">
        <v>1574</v>
      </c>
      <c r="C667" s="215" t="s">
        <v>430</v>
      </c>
      <c r="D667" s="142" t="s">
        <v>853</v>
      </c>
      <c r="E667" s="142" t="s">
        <v>854</v>
      </c>
      <c r="F667" s="142" t="s">
        <v>855</v>
      </c>
      <c r="G667" s="143">
        <v>5500</v>
      </c>
      <c r="H667" s="143">
        <v>2272.14</v>
      </c>
      <c r="I667" s="143">
        <f t="shared" si="62"/>
        <v>3227.86</v>
      </c>
      <c r="J667" s="143">
        <f t="shared" si="64"/>
        <v>645.57000000000005</v>
      </c>
      <c r="K667" s="143">
        <v>1200</v>
      </c>
      <c r="L667" s="144">
        <f t="shared" si="63"/>
        <v>1845.57</v>
      </c>
      <c r="M667" s="143">
        <f t="shared" si="65"/>
        <v>1382.29</v>
      </c>
    </row>
    <row r="668" spans="1:13">
      <c r="A668" s="137">
        <v>660</v>
      </c>
      <c r="B668" s="138" t="s">
        <v>1575</v>
      </c>
      <c r="C668" s="215" t="s">
        <v>1576</v>
      </c>
      <c r="D668" s="142" t="s">
        <v>853</v>
      </c>
      <c r="E668" s="142" t="s">
        <v>854</v>
      </c>
      <c r="F668" s="142" t="s">
        <v>855</v>
      </c>
      <c r="G668" s="143">
        <v>5500</v>
      </c>
      <c r="H668" s="143">
        <v>2300.34</v>
      </c>
      <c r="I668" s="143">
        <f t="shared" si="62"/>
        <v>3199.66</v>
      </c>
      <c r="J668" s="143">
        <f t="shared" si="64"/>
        <v>639.92999999999995</v>
      </c>
      <c r="K668" s="143">
        <v>1200</v>
      </c>
      <c r="L668" s="144">
        <f t="shared" si="63"/>
        <v>1839.93</v>
      </c>
      <c r="M668" s="143">
        <f t="shared" si="65"/>
        <v>1359.73</v>
      </c>
    </row>
    <row r="669" spans="1:13">
      <c r="A669" s="137">
        <v>661</v>
      </c>
      <c r="B669" s="138" t="s">
        <v>1577</v>
      </c>
      <c r="C669" s="215" t="s">
        <v>352</v>
      </c>
      <c r="D669" s="142" t="s">
        <v>853</v>
      </c>
      <c r="E669" s="142" t="s">
        <v>854</v>
      </c>
      <c r="F669" s="142" t="s">
        <v>855</v>
      </c>
      <c r="G669" s="143">
        <v>5500</v>
      </c>
      <c r="H669" s="143">
        <v>2289.39</v>
      </c>
      <c r="I669" s="143">
        <f t="shared" si="62"/>
        <v>3210.61</v>
      </c>
      <c r="J669" s="143">
        <f t="shared" si="64"/>
        <v>642.12</v>
      </c>
      <c r="K669" s="143">
        <v>1200</v>
      </c>
      <c r="L669" s="144">
        <f t="shared" si="63"/>
        <v>1842.12</v>
      </c>
      <c r="M669" s="143">
        <f t="shared" si="65"/>
        <v>1368.49</v>
      </c>
    </row>
    <row r="670" spans="1:13">
      <c r="A670" s="137">
        <v>662</v>
      </c>
      <c r="B670" s="138" t="s">
        <v>1578</v>
      </c>
      <c r="C670" s="215" t="s">
        <v>1579</v>
      </c>
      <c r="D670" s="142" t="s">
        <v>853</v>
      </c>
      <c r="E670" s="142" t="s">
        <v>854</v>
      </c>
      <c r="F670" s="142" t="s">
        <v>855</v>
      </c>
      <c r="G670" s="143">
        <v>5500</v>
      </c>
      <c r="H670" s="143">
        <v>2388.86</v>
      </c>
      <c r="I670" s="143">
        <f t="shared" si="62"/>
        <v>3111.14</v>
      </c>
      <c r="J670" s="143">
        <f t="shared" si="64"/>
        <v>622.23</v>
      </c>
      <c r="K670" s="143">
        <v>1200</v>
      </c>
      <c r="L670" s="144">
        <f t="shared" si="63"/>
        <v>1822.23</v>
      </c>
      <c r="M670" s="143">
        <f t="shared" si="65"/>
        <v>1288.9100000000001</v>
      </c>
    </row>
    <row r="671" spans="1:13">
      <c r="A671" s="137">
        <v>663</v>
      </c>
      <c r="B671" s="138" t="s">
        <v>1580</v>
      </c>
      <c r="C671" s="215" t="s">
        <v>1581</v>
      </c>
      <c r="D671" s="142" t="s">
        <v>853</v>
      </c>
      <c r="E671" s="142" t="s">
        <v>854</v>
      </c>
      <c r="F671" s="142" t="s">
        <v>855</v>
      </c>
      <c r="G671" s="143">
        <v>5500</v>
      </c>
      <c r="H671" s="143">
        <v>2222.36</v>
      </c>
      <c r="I671" s="143">
        <f t="shared" si="62"/>
        <v>3277.64</v>
      </c>
      <c r="J671" s="143">
        <f t="shared" si="64"/>
        <v>655.53</v>
      </c>
      <c r="K671" s="143">
        <v>1200</v>
      </c>
      <c r="L671" s="144">
        <f t="shared" si="63"/>
        <v>1855.53</v>
      </c>
      <c r="M671" s="143">
        <f t="shared" si="65"/>
        <v>1422.11</v>
      </c>
    </row>
    <row r="672" spans="1:13">
      <c r="A672" s="137">
        <v>664</v>
      </c>
      <c r="B672" s="138" t="s">
        <v>1582</v>
      </c>
      <c r="C672" s="215" t="s">
        <v>345</v>
      </c>
      <c r="D672" s="142" t="s">
        <v>853</v>
      </c>
      <c r="E672" s="142" t="s">
        <v>854</v>
      </c>
      <c r="F672" s="142" t="s">
        <v>855</v>
      </c>
      <c r="G672" s="143">
        <v>5500</v>
      </c>
      <c r="H672" s="143">
        <v>2327.34</v>
      </c>
      <c r="I672" s="143">
        <f t="shared" si="62"/>
        <v>3172.66</v>
      </c>
      <c r="J672" s="143">
        <f t="shared" si="64"/>
        <v>634.53</v>
      </c>
      <c r="K672" s="143">
        <v>1200</v>
      </c>
      <c r="L672" s="144">
        <f t="shared" si="63"/>
        <v>1834.53</v>
      </c>
      <c r="M672" s="143">
        <f t="shared" si="65"/>
        <v>1338.13</v>
      </c>
    </row>
    <row r="673" spans="1:13">
      <c r="A673" s="137">
        <v>665</v>
      </c>
      <c r="B673" s="138" t="s">
        <v>1583</v>
      </c>
      <c r="C673" s="215" t="s">
        <v>343</v>
      </c>
      <c r="D673" s="142" t="s">
        <v>853</v>
      </c>
      <c r="E673" s="142" t="s">
        <v>854</v>
      </c>
      <c r="F673" s="142" t="s">
        <v>855</v>
      </c>
      <c r="G673" s="143">
        <v>5500</v>
      </c>
      <c r="H673" s="143">
        <v>2327.33</v>
      </c>
      <c r="I673" s="143">
        <f t="shared" ref="I673:I737" si="66">+G673-H673</f>
        <v>3172.67</v>
      </c>
      <c r="J673" s="143">
        <f t="shared" si="64"/>
        <v>634.53</v>
      </c>
      <c r="K673" s="143">
        <v>1200</v>
      </c>
      <c r="L673" s="144">
        <f t="shared" ref="L673:L737" si="67">+J673+K673</f>
        <v>1834.53</v>
      </c>
      <c r="M673" s="143">
        <f t="shared" si="65"/>
        <v>1338.14</v>
      </c>
    </row>
    <row r="674" spans="1:13">
      <c r="A674" s="137">
        <v>666</v>
      </c>
      <c r="B674" s="138" t="s">
        <v>1584</v>
      </c>
      <c r="C674" s="215" t="s">
        <v>1585</v>
      </c>
      <c r="D674" s="142" t="s">
        <v>853</v>
      </c>
      <c r="E674" s="142" t="s">
        <v>854</v>
      </c>
      <c r="F674" s="142" t="s">
        <v>855</v>
      </c>
      <c r="G674" s="143">
        <v>5500</v>
      </c>
      <c r="H674" s="143">
        <v>2271.13</v>
      </c>
      <c r="I674" s="143">
        <f t="shared" si="66"/>
        <v>3228.87</v>
      </c>
      <c r="J674" s="143">
        <f t="shared" ref="J674:J730" si="68">ROUND(+I674*0.2,2)</f>
        <v>645.77</v>
      </c>
      <c r="K674" s="143">
        <v>1200</v>
      </c>
      <c r="L674" s="144">
        <f t="shared" si="67"/>
        <v>1845.77</v>
      </c>
      <c r="M674" s="143">
        <f t="shared" si="65"/>
        <v>1383.1</v>
      </c>
    </row>
    <row r="675" spans="1:13">
      <c r="A675" s="137">
        <v>667</v>
      </c>
      <c r="B675" s="138" t="s">
        <v>1586</v>
      </c>
      <c r="C675" s="215" t="s">
        <v>241</v>
      </c>
      <c r="D675" s="142" t="s">
        <v>853</v>
      </c>
      <c r="E675" s="142" t="s">
        <v>854</v>
      </c>
      <c r="F675" s="142" t="s">
        <v>855</v>
      </c>
      <c r="G675" s="143">
        <v>5500</v>
      </c>
      <c r="H675" s="143">
        <v>2272.21</v>
      </c>
      <c r="I675" s="143">
        <f t="shared" si="66"/>
        <v>3227.79</v>
      </c>
      <c r="J675" s="143">
        <f t="shared" si="68"/>
        <v>645.55999999999995</v>
      </c>
      <c r="K675" s="143">
        <v>1200</v>
      </c>
      <c r="L675" s="144">
        <f t="shared" si="67"/>
        <v>1845.56</v>
      </c>
      <c r="M675" s="143">
        <f t="shared" si="65"/>
        <v>1382.23</v>
      </c>
    </row>
    <row r="676" spans="1:13">
      <c r="A676" s="137">
        <v>668</v>
      </c>
      <c r="B676" s="138" t="s">
        <v>1587</v>
      </c>
      <c r="C676" s="215" t="s">
        <v>353</v>
      </c>
      <c r="D676" s="142" t="s">
        <v>853</v>
      </c>
      <c r="E676" s="142" t="s">
        <v>854</v>
      </c>
      <c r="F676" s="142" t="s">
        <v>855</v>
      </c>
      <c r="G676" s="143">
        <v>5500</v>
      </c>
      <c r="H676" s="143">
        <v>2348.59</v>
      </c>
      <c r="I676" s="143">
        <f t="shared" si="66"/>
        <v>3151.41</v>
      </c>
      <c r="J676" s="143">
        <f t="shared" si="68"/>
        <v>630.28</v>
      </c>
      <c r="K676" s="143">
        <v>1200</v>
      </c>
      <c r="L676" s="144">
        <f t="shared" si="67"/>
        <v>1830.28</v>
      </c>
      <c r="M676" s="143">
        <f t="shared" si="65"/>
        <v>1321.13</v>
      </c>
    </row>
    <row r="677" spans="1:13">
      <c r="A677" s="137">
        <v>669</v>
      </c>
      <c r="B677" s="138" t="s">
        <v>1588</v>
      </c>
      <c r="C677" s="215" t="s">
        <v>388</v>
      </c>
      <c r="D677" s="142" t="s">
        <v>853</v>
      </c>
      <c r="E677" s="142" t="s">
        <v>854</v>
      </c>
      <c r="F677" s="142" t="s">
        <v>855</v>
      </c>
      <c r="G677" s="143">
        <v>5500</v>
      </c>
      <c r="H677" s="143">
        <v>2348.58</v>
      </c>
      <c r="I677" s="143">
        <f t="shared" si="66"/>
        <v>3151.42</v>
      </c>
      <c r="J677" s="143">
        <f t="shared" si="68"/>
        <v>630.28</v>
      </c>
      <c r="K677" s="143">
        <v>1200</v>
      </c>
      <c r="L677" s="144">
        <f t="shared" si="67"/>
        <v>1830.28</v>
      </c>
      <c r="M677" s="143">
        <f t="shared" si="65"/>
        <v>1321.14</v>
      </c>
    </row>
    <row r="678" spans="1:13">
      <c r="A678" s="137">
        <v>670</v>
      </c>
      <c r="B678" s="138" t="s">
        <v>1589</v>
      </c>
      <c r="C678" s="215" t="s">
        <v>174</v>
      </c>
      <c r="D678" s="142" t="s">
        <v>853</v>
      </c>
      <c r="E678" s="142" t="s">
        <v>854</v>
      </c>
      <c r="F678" s="142" t="s">
        <v>855</v>
      </c>
      <c r="G678" s="143">
        <v>5500</v>
      </c>
      <c r="H678" s="143">
        <v>2272.1999999999998</v>
      </c>
      <c r="I678" s="143">
        <f t="shared" si="66"/>
        <v>3227.8</v>
      </c>
      <c r="J678" s="143">
        <f t="shared" si="68"/>
        <v>645.55999999999995</v>
      </c>
      <c r="K678" s="143">
        <v>1200</v>
      </c>
      <c r="L678" s="144">
        <f t="shared" si="67"/>
        <v>1845.56</v>
      </c>
      <c r="M678" s="143">
        <f t="shared" si="65"/>
        <v>1382.24</v>
      </c>
    </row>
    <row r="679" spans="1:13">
      <c r="A679" s="137">
        <v>671</v>
      </c>
      <c r="B679" s="138" t="s">
        <v>1590</v>
      </c>
      <c r="C679" s="215" t="s">
        <v>610</v>
      </c>
      <c r="D679" s="142" t="s">
        <v>853</v>
      </c>
      <c r="E679" s="142" t="s">
        <v>854</v>
      </c>
      <c r="F679" s="142" t="s">
        <v>855</v>
      </c>
      <c r="G679" s="143">
        <v>5500</v>
      </c>
      <c r="H679" s="143">
        <v>2264.64</v>
      </c>
      <c r="I679" s="143">
        <f t="shared" si="66"/>
        <v>3235.36</v>
      </c>
      <c r="J679" s="143">
        <f t="shared" si="68"/>
        <v>647.07000000000005</v>
      </c>
      <c r="K679" s="143">
        <v>1200</v>
      </c>
      <c r="L679" s="144">
        <f t="shared" si="67"/>
        <v>1847.07</v>
      </c>
      <c r="M679" s="143">
        <f t="shared" si="65"/>
        <v>1388.29</v>
      </c>
    </row>
    <row r="680" spans="1:13">
      <c r="A680" s="137">
        <v>672</v>
      </c>
      <c r="B680" s="138" t="s">
        <v>1591</v>
      </c>
      <c r="C680" s="215" t="s">
        <v>378</v>
      </c>
      <c r="D680" s="142" t="s">
        <v>853</v>
      </c>
      <c r="E680" s="142" t="s">
        <v>854</v>
      </c>
      <c r="F680" s="142" t="s">
        <v>855</v>
      </c>
      <c r="G680" s="143">
        <v>5500</v>
      </c>
      <c r="H680" s="143">
        <v>2289.39</v>
      </c>
      <c r="I680" s="143">
        <f t="shared" si="66"/>
        <v>3210.61</v>
      </c>
      <c r="J680" s="143">
        <f t="shared" si="68"/>
        <v>642.12</v>
      </c>
      <c r="K680" s="143">
        <v>1200</v>
      </c>
      <c r="L680" s="144">
        <f t="shared" si="67"/>
        <v>1842.12</v>
      </c>
      <c r="M680" s="143">
        <f t="shared" si="65"/>
        <v>1368.49</v>
      </c>
    </row>
    <row r="681" spans="1:13">
      <c r="A681" s="137">
        <v>673</v>
      </c>
      <c r="B681" s="138" t="s">
        <v>1592</v>
      </c>
      <c r="C681" s="215" t="s">
        <v>1593</v>
      </c>
      <c r="D681" s="142" t="s">
        <v>853</v>
      </c>
      <c r="E681" s="142" t="s">
        <v>854</v>
      </c>
      <c r="F681" s="142" t="s">
        <v>855</v>
      </c>
      <c r="G681" s="143">
        <v>5500</v>
      </c>
      <c r="H681" s="143">
        <v>2300.36</v>
      </c>
      <c r="I681" s="143">
        <f t="shared" si="66"/>
        <v>3199.64</v>
      </c>
      <c r="J681" s="143">
        <f t="shared" si="68"/>
        <v>639.92999999999995</v>
      </c>
      <c r="K681" s="143">
        <v>1200</v>
      </c>
      <c r="L681" s="144">
        <f t="shared" si="67"/>
        <v>1839.93</v>
      </c>
      <c r="M681" s="143">
        <f t="shared" si="65"/>
        <v>1359.71</v>
      </c>
    </row>
    <row r="682" spans="1:13">
      <c r="A682" s="137">
        <v>674</v>
      </c>
      <c r="B682" s="138" t="s">
        <v>1594</v>
      </c>
      <c r="C682" s="215" t="s">
        <v>1595</v>
      </c>
      <c r="D682" s="142" t="s">
        <v>853</v>
      </c>
      <c r="E682" s="142" t="s">
        <v>854</v>
      </c>
      <c r="F682" s="142" t="s">
        <v>855</v>
      </c>
      <c r="G682" s="143">
        <v>5500</v>
      </c>
      <c r="H682" s="143">
        <v>2328.41</v>
      </c>
      <c r="I682" s="143">
        <f t="shared" si="66"/>
        <v>3171.59</v>
      </c>
      <c r="J682" s="143">
        <f t="shared" si="68"/>
        <v>634.32000000000005</v>
      </c>
      <c r="K682" s="143">
        <v>1200</v>
      </c>
      <c r="L682" s="144">
        <f t="shared" si="67"/>
        <v>1834.32</v>
      </c>
      <c r="M682" s="143">
        <f t="shared" si="65"/>
        <v>1337.27</v>
      </c>
    </row>
    <row r="683" spans="1:13">
      <c r="A683" s="137">
        <v>675</v>
      </c>
      <c r="B683" s="138" t="s">
        <v>1596</v>
      </c>
      <c r="C683" s="215" t="s">
        <v>804</v>
      </c>
      <c r="D683" s="142" t="s">
        <v>853</v>
      </c>
      <c r="E683" s="142" t="s">
        <v>854</v>
      </c>
      <c r="F683" s="142" t="s">
        <v>855</v>
      </c>
      <c r="G683" s="143">
        <v>5500</v>
      </c>
      <c r="H683" s="143">
        <v>2327.3200000000002</v>
      </c>
      <c r="I683" s="143">
        <f t="shared" si="66"/>
        <v>3172.68</v>
      </c>
      <c r="J683" s="143">
        <f t="shared" si="68"/>
        <v>634.54</v>
      </c>
      <c r="K683" s="143">
        <v>1200</v>
      </c>
      <c r="L683" s="144">
        <f t="shared" si="67"/>
        <v>1834.54</v>
      </c>
      <c r="M683" s="143">
        <f t="shared" si="65"/>
        <v>1338.14</v>
      </c>
    </row>
    <row r="684" spans="1:13">
      <c r="A684" s="137">
        <v>676</v>
      </c>
      <c r="B684" s="138" t="s">
        <v>1597</v>
      </c>
      <c r="C684" s="215" t="s">
        <v>341</v>
      </c>
      <c r="D684" s="142" t="s">
        <v>853</v>
      </c>
      <c r="E684" s="142" t="s">
        <v>854</v>
      </c>
      <c r="F684" s="142" t="s">
        <v>855</v>
      </c>
      <c r="G684" s="143">
        <v>5500</v>
      </c>
      <c r="H684" s="143">
        <v>2287.3200000000002</v>
      </c>
      <c r="I684" s="143">
        <f t="shared" si="66"/>
        <v>3212.68</v>
      </c>
      <c r="J684" s="143">
        <f t="shared" si="68"/>
        <v>642.54</v>
      </c>
      <c r="K684" s="143">
        <v>1200</v>
      </c>
      <c r="L684" s="144">
        <f t="shared" si="67"/>
        <v>1842.54</v>
      </c>
      <c r="M684" s="143">
        <f t="shared" si="65"/>
        <v>1370.14</v>
      </c>
    </row>
    <row r="685" spans="1:13">
      <c r="A685" s="137">
        <v>677</v>
      </c>
      <c r="B685" s="138" t="s">
        <v>1598</v>
      </c>
      <c r="C685" s="215" t="s">
        <v>458</v>
      </c>
      <c r="D685" s="142" t="s">
        <v>853</v>
      </c>
      <c r="E685" s="142" t="s">
        <v>854</v>
      </c>
      <c r="F685" s="142" t="s">
        <v>855</v>
      </c>
      <c r="G685" s="143">
        <v>5500</v>
      </c>
      <c r="H685" s="143">
        <v>2300.36</v>
      </c>
      <c r="I685" s="143">
        <f t="shared" si="66"/>
        <v>3199.64</v>
      </c>
      <c r="J685" s="143">
        <f t="shared" si="68"/>
        <v>639.92999999999995</v>
      </c>
      <c r="K685" s="143">
        <v>1200</v>
      </c>
      <c r="L685" s="144">
        <f t="shared" si="67"/>
        <v>1839.93</v>
      </c>
      <c r="M685" s="143">
        <f t="shared" si="65"/>
        <v>1359.71</v>
      </c>
    </row>
    <row r="686" spans="1:13">
      <c r="A686" s="137">
        <v>678</v>
      </c>
      <c r="B686" s="138" t="s">
        <v>1599</v>
      </c>
      <c r="C686" s="215" t="s">
        <v>1600</v>
      </c>
      <c r="D686" s="142" t="s">
        <v>853</v>
      </c>
      <c r="E686" s="142" t="s">
        <v>854</v>
      </c>
      <c r="F686" s="142" t="s">
        <v>855</v>
      </c>
      <c r="G686" s="143">
        <v>5500</v>
      </c>
      <c r="H686" s="143">
        <v>2253.1</v>
      </c>
      <c r="I686" s="143">
        <f t="shared" si="66"/>
        <v>3246.9</v>
      </c>
      <c r="J686" s="143">
        <f t="shared" si="68"/>
        <v>649.38</v>
      </c>
      <c r="K686" s="143">
        <v>1200</v>
      </c>
      <c r="L686" s="144">
        <f t="shared" si="67"/>
        <v>1849.38</v>
      </c>
      <c r="M686" s="143">
        <f t="shared" si="65"/>
        <v>1397.52</v>
      </c>
    </row>
    <row r="687" spans="1:13">
      <c r="A687" s="137">
        <v>679</v>
      </c>
      <c r="B687" s="138" t="s">
        <v>1601</v>
      </c>
      <c r="C687" s="215" t="s">
        <v>262</v>
      </c>
      <c r="D687" s="142" t="s">
        <v>853</v>
      </c>
      <c r="E687" s="142" t="s">
        <v>854</v>
      </c>
      <c r="F687" s="142" t="s">
        <v>855</v>
      </c>
      <c r="G687" s="143">
        <v>5500</v>
      </c>
      <c r="H687" s="143">
        <v>2326.85</v>
      </c>
      <c r="I687" s="143">
        <f t="shared" si="66"/>
        <v>3173.15</v>
      </c>
      <c r="J687" s="143">
        <f t="shared" si="68"/>
        <v>634.63</v>
      </c>
      <c r="K687" s="143">
        <v>1200</v>
      </c>
      <c r="L687" s="144">
        <f t="shared" si="67"/>
        <v>1834.63</v>
      </c>
      <c r="M687" s="143">
        <f t="shared" si="65"/>
        <v>1338.52</v>
      </c>
    </row>
    <row r="688" spans="1:13">
      <c r="A688" s="137">
        <v>680</v>
      </c>
      <c r="B688" s="138" t="s">
        <v>1602</v>
      </c>
      <c r="C688" s="215" t="s">
        <v>460</v>
      </c>
      <c r="D688" s="142" t="s">
        <v>853</v>
      </c>
      <c r="E688" s="142" t="s">
        <v>854</v>
      </c>
      <c r="F688" s="142" t="s">
        <v>855</v>
      </c>
      <c r="G688" s="143">
        <v>5500</v>
      </c>
      <c r="H688" s="143">
        <v>2253.1</v>
      </c>
      <c r="I688" s="143">
        <f t="shared" si="66"/>
        <v>3246.9</v>
      </c>
      <c r="J688" s="143">
        <f t="shared" si="68"/>
        <v>649.38</v>
      </c>
      <c r="K688" s="143">
        <v>1200</v>
      </c>
      <c r="L688" s="144">
        <f t="shared" si="67"/>
        <v>1849.38</v>
      </c>
      <c r="M688" s="143">
        <f t="shared" si="65"/>
        <v>1397.52</v>
      </c>
    </row>
    <row r="689" spans="1:13">
      <c r="A689" s="137">
        <v>681</v>
      </c>
      <c r="B689" s="138" t="s">
        <v>1603</v>
      </c>
      <c r="C689" s="215" t="s">
        <v>805</v>
      </c>
      <c r="D689" s="142" t="s">
        <v>853</v>
      </c>
      <c r="E689" s="142" t="s">
        <v>854</v>
      </c>
      <c r="F689" s="142" t="s">
        <v>855</v>
      </c>
      <c r="G689" s="143">
        <v>5500</v>
      </c>
      <c r="H689" s="143">
        <v>2392.2399999999998</v>
      </c>
      <c r="I689" s="143">
        <f t="shared" si="66"/>
        <v>3107.76</v>
      </c>
      <c r="J689" s="143">
        <f t="shared" si="68"/>
        <v>621.54999999999995</v>
      </c>
      <c r="K689" s="143">
        <v>1200</v>
      </c>
      <c r="L689" s="144">
        <f t="shared" si="67"/>
        <v>1821.55</v>
      </c>
      <c r="M689" s="143">
        <f t="shared" si="65"/>
        <v>1286.21</v>
      </c>
    </row>
    <row r="690" spans="1:13">
      <c r="A690" s="137">
        <v>682</v>
      </c>
      <c r="B690" s="138" t="s">
        <v>1604</v>
      </c>
      <c r="C690" s="215" t="s">
        <v>427</v>
      </c>
      <c r="D690" s="142" t="s">
        <v>853</v>
      </c>
      <c r="E690" s="142" t="s">
        <v>854</v>
      </c>
      <c r="F690" s="142" t="s">
        <v>855</v>
      </c>
      <c r="G690" s="143">
        <v>5500</v>
      </c>
      <c r="H690" s="143">
        <v>2327.3200000000002</v>
      </c>
      <c r="I690" s="143">
        <f t="shared" si="66"/>
        <v>3172.68</v>
      </c>
      <c r="J690" s="143">
        <f t="shared" si="68"/>
        <v>634.54</v>
      </c>
      <c r="K690" s="143">
        <v>1200</v>
      </c>
      <c r="L690" s="144">
        <f t="shared" si="67"/>
        <v>1834.54</v>
      </c>
      <c r="M690" s="143">
        <f t="shared" si="65"/>
        <v>1338.14</v>
      </c>
    </row>
    <row r="691" spans="1:13">
      <c r="A691" s="137">
        <v>683</v>
      </c>
      <c r="B691" s="138" t="s">
        <v>1605</v>
      </c>
      <c r="C691" s="215" t="s">
        <v>1606</v>
      </c>
      <c r="D691" s="142" t="s">
        <v>853</v>
      </c>
      <c r="E691" s="142" t="s">
        <v>854</v>
      </c>
      <c r="F691" s="142" t="s">
        <v>855</v>
      </c>
      <c r="G691" s="143">
        <v>5500</v>
      </c>
      <c r="H691" s="143">
        <v>2302.96</v>
      </c>
      <c r="I691" s="143">
        <f t="shared" si="66"/>
        <v>3197.04</v>
      </c>
      <c r="J691" s="143">
        <f t="shared" si="68"/>
        <v>639.41</v>
      </c>
      <c r="K691" s="143">
        <v>1200</v>
      </c>
      <c r="L691" s="144">
        <f t="shared" si="67"/>
        <v>1839.41</v>
      </c>
      <c r="M691" s="143">
        <f t="shared" si="65"/>
        <v>1357.63</v>
      </c>
    </row>
    <row r="692" spans="1:13">
      <c r="A692" s="137">
        <v>684</v>
      </c>
      <c r="B692" s="138" t="s">
        <v>1607</v>
      </c>
      <c r="C692" s="215" t="s">
        <v>390</v>
      </c>
      <c r="D692" s="142" t="s">
        <v>853</v>
      </c>
      <c r="E692" s="142" t="s">
        <v>854</v>
      </c>
      <c r="F692" s="142" t="s">
        <v>855</v>
      </c>
      <c r="G692" s="143">
        <v>5500</v>
      </c>
      <c r="H692" s="143">
        <v>2289.38</v>
      </c>
      <c r="I692" s="143">
        <f t="shared" si="66"/>
        <v>3210.62</v>
      </c>
      <c r="J692" s="143">
        <f t="shared" si="68"/>
        <v>642.12</v>
      </c>
      <c r="K692" s="143">
        <v>1200</v>
      </c>
      <c r="L692" s="144">
        <f t="shared" si="67"/>
        <v>1842.12</v>
      </c>
      <c r="M692" s="143">
        <f t="shared" si="65"/>
        <v>1368.5</v>
      </c>
    </row>
    <row r="693" spans="1:13">
      <c r="A693" s="137">
        <v>685</v>
      </c>
      <c r="B693" s="138" t="s">
        <v>1608</v>
      </c>
      <c r="C693" s="215" t="s">
        <v>428</v>
      </c>
      <c r="D693" s="142" t="s">
        <v>853</v>
      </c>
      <c r="E693" s="142" t="s">
        <v>854</v>
      </c>
      <c r="F693" s="142" t="s">
        <v>855</v>
      </c>
      <c r="G693" s="143">
        <v>5500</v>
      </c>
      <c r="H693" s="143">
        <v>2348.58</v>
      </c>
      <c r="I693" s="143">
        <f t="shared" si="66"/>
        <v>3151.42</v>
      </c>
      <c r="J693" s="143">
        <f t="shared" si="68"/>
        <v>630.28</v>
      </c>
      <c r="K693" s="143">
        <v>1200</v>
      </c>
      <c r="L693" s="144">
        <f t="shared" si="67"/>
        <v>1830.28</v>
      </c>
      <c r="M693" s="143">
        <f t="shared" si="65"/>
        <v>1321.14</v>
      </c>
    </row>
    <row r="694" spans="1:13">
      <c r="A694" s="137">
        <v>686</v>
      </c>
      <c r="B694" s="138" t="s">
        <v>1609</v>
      </c>
      <c r="C694" s="215" t="s">
        <v>374</v>
      </c>
      <c r="D694" s="142" t="s">
        <v>853</v>
      </c>
      <c r="E694" s="142" t="s">
        <v>854</v>
      </c>
      <c r="F694" s="142" t="s">
        <v>855</v>
      </c>
      <c r="G694" s="143">
        <v>5500</v>
      </c>
      <c r="H694" s="143">
        <v>2327.3200000000002</v>
      </c>
      <c r="I694" s="143">
        <f t="shared" si="66"/>
        <v>3172.68</v>
      </c>
      <c r="J694" s="143">
        <f t="shared" si="68"/>
        <v>634.54</v>
      </c>
      <c r="K694" s="143">
        <v>1200</v>
      </c>
      <c r="L694" s="144">
        <f t="shared" si="67"/>
        <v>1834.54</v>
      </c>
      <c r="M694" s="143">
        <f t="shared" si="65"/>
        <v>1338.14</v>
      </c>
    </row>
    <row r="695" spans="1:13">
      <c r="A695" s="137">
        <v>687</v>
      </c>
      <c r="B695" s="138" t="s">
        <v>1610</v>
      </c>
      <c r="C695" s="215" t="s">
        <v>354</v>
      </c>
      <c r="D695" s="142" t="s">
        <v>853</v>
      </c>
      <c r="E695" s="142" t="s">
        <v>854</v>
      </c>
      <c r="F695" s="142" t="s">
        <v>855</v>
      </c>
      <c r="G695" s="143">
        <v>5500</v>
      </c>
      <c r="H695" s="143">
        <v>2289.39</v>
      </c>
      <c r="I695" s="143">
        <f t="shared" si="66"/>
        <v>3210.61</v>
      </c>
      <c r="J695" s="143">
        <f t="shared" si="68"/>
        <v>642.12</v>
      </c>
      <c r="K695" s="143">
        <v>1200</v>
      </c>
      <c r="L695" s="144">
        <f t="shared" si="67"/>
        <v>1842.12</v>
      </c>
      <c r="M695" s="143">
        <f t="shared" si="65"/>
        <v>1368.49</v>
      </c>
    </row>
    <row r="696" spans="1:13">
      <c r="A696" s="137">
        <v>688</v>
      </c>
      <c r="B696" s="138" t="s">
        <v>1611</v>
      </c>
      <c r="C696" s="215" t="s">
        <v>429</v>
      </c>
      <c r="D696" s="142" t="s">
        <v>853</v>
      </c>
      <c r="E696" s="142" t="s">
        <v>854</v>
      </c>
      <c r="F696" s="142" t="s">
        <v>855</v>
      </c>
      <c r="G696" s="143">
        <v>5500</v>
      </c>
      <c r="H696" s="143">
        <v>2348.58</v>
      </c>
      <c r="I696" s="143">
        <f t="shared" si="66"/>
        <v>3151.42</v>
      </c>
      <c r="J696" s="143">
        <f t="shared" si="68"/>
        <v>630.28</v>
      </c>
      <c r="K696" s="143">
        <v>1200</v>
      </c>
      <c r="L696" s="144">
        <f t="shared" si="67"/>
        <v>1830.28</v>
      </c>
      <c r="M696" s="143">
        <f t="shared" si="65"/>
        <v>1321.14</v>
      </c>
    </row>
    <row r="697" spans="1:13">
      <c r="A697" s="137">
        <v>689</v>
      </c>
      <c r="B697" s="138" t="s">
        <v>1612</v>
      </c>
      <c r="C697" s="215" t="s">
        <v>291</v>
      </c>
      <c r="D697" s="142" t="s">
        <v>853</v>
      </c>
      <c r="E697" s="142" t="s">
        <v>854</v>
      </c>
      <c r="F697" s="142" t="s">
        <v>855</v>
      </c>
      <c r="G697" s="143">
        <v>5500</v>
      </c>
      <c r="H697" s="143">
        <v>2253.09</v>
      </c>
      <c r="I697" s="143">
        <f t="shared" si="66"/>
        <v>3246.91</v>
      </c>
      <c r="J697" s="143">
        <f t="shared" si="68"/>
        <v>649.38</v>
      </c>
      <c r="K697" s="143">
        <v>1200</v>
      </c>
      <c r="L697" s="144">
        <f t="shared" si="67"/>
        <v>1849.38</v>
      </c>
      <c r="M697" s="143">
        <f t="shared" si="65"/>
        <v>1397.53</v>
      </c>
    </row>
    <row r="698" spans="1:13">
      <c r="A698" s="137">
        <v>690</v>
      </c>
      <c r="B698" s="138" t="s">
        <v>1613</v>
      </c>
      <c r="C698" s="215" t="s">
        <v>478</v>
      </c>
      <c r="D698" s="142" t="s">
        <v>853</v>
      </c>
      <c r="E698" s="142" t="s">
        <v>854</v>
      </c>
      <c r="F698" s="142" t="s">
        <v>855</v>
      </c>
      <c r="G698" s="143">
        <v>5500</v>
      </c>
      <c r="H698" s="143">
        <v>2222.33</v>
      </c>
      <c r="I698" s="143">
        <f t="shared" si="66"/>
        <v>3277.67</v>
      </c>
      <c r="J698" s="143">
        <f t="shared" si="68"/>
        <v>655.53</v>
      </c>
      <c r="K698" s="143">
        <v>1200</v>
      </c>
      <c r="L698" s="144">
        <f t="shared" si="67"/>
        <v>1855.53</v>
      </c>
      <c r="M698" s="143">
        <f t="shared" si="65"/>
        <v>1422.14</v>
      </c>
    </row>
    <row r="699" spans="1:13">
      <c r="A699" s="137">
        <v>691</v>
      </c>
      <c r="B699" s="138" t="s">
        <v>1614</v>
      </c>
      <c r="C699" s="215" t="s">
        <v>355</v>
      </c>
      <c r="D699" s="142" t="s">
        <v>853</v>
      </c>
      <c r="E699" s="142" t="s">
        <v>854</v>
      </c>
      <c r="F699" s="142" t="s">
        <v>855</v>
      </c>
      <c r="G699" s="143">
        <v>5500</v>
      </c>
      <c r="H699" s="143">
        <v>2348.58</v>
      </c>
      <c r="I699" s="143">
        <f t="shared" si="66"/>
        <v>3151.42</v>
      </c>
      <c r="J699" s="143">
        <f t="shared" si="68"/>
        <v>630.28</v>
      </c>
      <c r="K699" s="143">
        <v>1200</v>
      </c>
      <c r="L699" s="144">
        <f t="shared" si="67"/>
        <v>1830.28</v>
      </c>
      <c r="M699" s="143">
        <f t="shared" si="65"/>
        <v>1321.14</v>
      </c>
    </row>
    <row r="700" spans="1:13">
      <c r="A700" s="137">
        <v>692</v>
      </c>
      <c r="B700" s="138" t="s">
        <v>1615</v>
      </c>
      <c r="C700" s="215" t="s">
        <v>1616</v>
      </c>
      <c r="D700" s="142" t="s">
        <v>853</v>
      </c>
      <c r="E700" s="142" t="s">
        <v>854</v>
      </c>
      <c r="F700" s="142" t="s">
        <v>855</v>
      </c>
      <c r="G700" s="143">
        <v>5500</v>
      </c>
      <c r="H700" s="143">
        <v>2289.37</v>
      </c>
      <c r="I700" s="143">
        <f t="shared" si="66"/>
        <v>3210.63</v>
      </c>
      <c r="J700" s="143">
        <f t="shared" si="68"/>
        <v>642.13</v>
      </c>
      <c r="K700" s="143">
        <v>1200</v>
      </c>
      <c r="L700" s="144">
        <f t="shared" si="67"/>
        <v>1842.13</v>
      </c>
      <c r="M700" s="143">
        <f t="shared" si="65"/>
        <v>1368.5</v>
      </c>
    </row>
    <row r="701" spans="1:13">
      <c r="A701" s="137">
        <v>693</v>
      </c>
      <c r="B701" s="138" t="s">
        <v>1617</v>
      </c>
      <c r="C701" s="215" t="s">
        <v>191</v>
      </c>
      <c r="D701" s="142" t="s">
        <v>853</v>
      </c>
      <c r="E701" s="142" t="s">
        <v>854</v>
      </c>
      <c r="F701" s="142" t="s">
        <v>855</v>
      </c>
      <c r="G701" s="143">
        <v>5500</v>
      </c>
      <c r="H701" s="143">
        <v>2328.6799999999998</v>
      </c>
      <c r="I701" s="143">
        <f t="shared" si="66"/>
        <v>3171.32</v>
      </c>
      <c r="J701" s="143">
        <f t="shared" si="68"/>
        <v>634.26</v>
      </c>
      <c r="K701" s="143">
        <v>1200</v>
      </c>
      <c r="L701" s="144">
        <f t="shared" si="67"/>
        <v>1834.26</v>
      </c>
      <c r="M701" s="143">
        <f t="shared" si="65"/>
        <v>1337.06</v>
      </c>
    </row>
    <row r="702" spans="1:13">
      <c r="A702" s="137">
        <v>694</v>
      </c>
      <c r="B702" s="138" t="s">
        <v>1618</v>
      </c>
      <c r="C702" s="215" t="s">
        <v>1619</v>
      </c>
      <c r="D702" s="142" t="s">
        <v>853</v>
      </c>
      <c r="E702" s="142" t="s">
        <v>854</v>
      </c>
      <c r="F702" s="142" t="s">
        <v>855</v>
      </c>
      <c r="G702" s="143">
        <v>5500</v>
      </c>
      <c r="H702" s="143">
        <v>2288.88</v>
      </c>
      <c r="I702" s="143">
        <f t="shared" si="66"/>
        <v>3211.12</v>
      </c>
      <c r="J702" s="143">
        <f t="shared" si="68"/>
        <v>642.22</v>
      </c>
      <c r="K702" s="143">
        <v>1200</v>
      </c>
      <c r="L702" s="144">
        <f t="shared" si="67"/>
        <v>1842.22</v>
      </c>
      <c r="M702" s="143">
        <f t="shared" si="65"/>
        <v>1368.9</v>
      </c>
    </row>
    <row r="703" spans="1:13">
      <c r="A703" s="137">
        <v>695</v>
      </c>
      <c r="B703" s="138" t="s">
        <v>1620</v>
      </c>
      <c r="C703" s="215" t="s">
        <v>1621</v>
      </c>
      <c r="D703" s="142" t="s">
        <v>853</v>
      </c>
      <c r="E703" s="142" t="s">
        <v>854</v>
      </c>
      <c r="F703" s="142" t="s">
        <v>855</v>
      </c>
      <c r="G703" s="143">
        <v>5500</v>
      </c>
      <c r="H703" s="143">
        <v>2253.08</v>
      </c>
      <c r="I703" s="143">
        <f t="shared" si="66"/>
        <v>3246.92</v>
      </c>
      <c r="J703" s="143">
        <f t="shared" si="68"/>
        <v>649.38</v>
      </c>
      <c r="K703" s="143">
        <v>1200</v>
      </c>
      <c r="L703" s="144">
        <f t="shared" si="67"/>
        <v>1849.38</v>
      </c>
      <c r="M703" s="143">
        <f t="shared" si="65"/>
        <v>1397.54</v>
      </c>
    </row>
    <row r="704" spans="1:13">
      <c r="A704" s="137">
        <v>696</v>
      </c>
      <c r="B704" s="138" t="s">
        <v>1622</v>
      </c>
      <c r="C704" s="215" t="s">
        <v>1623</v>
      </c>
      <c r="D704" s="142" t="s">
        <v>853</v>
      </c>
      <c r="E704" s="142" t="s">
        <v>854</v>
      </c>
      <c r="F704" s="142" t="s">
        <v>855</v>
      </c>
      <c r="G704" s="143">
        <v>5500</v>
      </c>
      <c r="H704" s="143">
        <v>2289.37</v>
      </c>
      <c r="I704" s="143">
        <f t="shared" si="66"/>
        <v>3210.63</v>
      </c>
      <c r="J704" s="143">
        <f t="shared" si="68"/>
        <v>642.13</v>
      </c>
      <c r="K704" s="143">
        <v>1200</v>
      </c>
      <c r="L704" s="144">
        <f t="shared" si="67"/>
        <v>1842.13</v>
      </c>
      <c r="M704" s="143">
        <f t="shared" si="65"/>
        <v>1368.5</v>
      </c>
    </row>
    <row r="705" spans="1:13">
      <c r="A705" s="137">
        <v>697</v>
      </c>
      <c r="B705" s="138" t="s">
        <v>1624</v>
      </c>
      <c r="C705" s="215" t="s">
        <v>774</v>
      </c>
      <c r="D705" s="142" t="s">
        <v>853</v>
      </c>
      <c r="E705" s="142" t="s">
        <v>854</v>
      </c>
      <c r="F705" s="142" t="s">
        <v>855</v>
      </c>
      <c r="G705" s="143">
        <v>5500</v>
      </c>
      <c r="H705" s="143">
        <v>2289.37</v>
      </c>
      <c r="I705" s="143">
        <f t="shared" si="66"/>
        <v>3210.63</v>
      </c>
      <c r="J705" s="143">
        <f t="shared" si="68"/>
        <v>642.13</v>
      </c>
      <c r="K705" s="143">
        <v>1200</v>
      </c>
      <c r="L705" s="144">
        <f t="shared" si="67"/>
        <v>1842.13</v>
      </c>
      <c r="M705" s="143">
        <f t="shared" si="65"/>
        <v>1368.5</v>
      </c>
    </row>
    <row r="706" spans="1:13">
      <c r="A706" s="137">
        <v>698</v>
      </c>
      <c r="B706" s="138" t="s">
        <v>1625</v>
      </c>
      <c r="C706" s="215" t="s">
        <v>806</v>
      </c>
      <c r="D706" s="142" t="s">
        <v>853</v>
      </c>
      <c r="E706" s="142" t="s">
        <v>854</v>
      </c>
      <c r="F706" s="142" t="s">
        <v>855</v>
      </c>
      <c r="G706" s="143">
        <v>5500</v>
      </c>
      <c r="H706" s="143">
        <v>2272.4</v>
      </c>
      <c r="I706" s="143">
        <f t="shared" si="66"/>
        <v>3227.6</v>
      </c>
      <c r="J706" s="143">
        <f t="shared" si="68"/>
        <v>645.52</v>
      </c>
      <c r="K706" s="143">
        <v>1200</v>
      </c>
      <c r="L706" s="144">
        <f t="shared" si="67"/>
        <v>1845.52</v>
      </c>
      <c r="M706" s="143">
        <f t="shared" si="65"/>
        <v>1382.08</v>
      </c>
    </row>
    <row r="707" spans="1:13">
      <c r="A707" s="137">
        <v>699</v>
      </c>
      <c r="B707" s="138" t="s">
        <v>1626</v>
      </c>
      <c r="C707" s="215" t="s">
        <v>481</v>
      </c>
      <c r="D707" s="142" t="s">
        <v>853</v>
      </c>
      <c r="E707" s="142" t="s">
        <v>854</v>
      </c>
      <c r="F707" s="142" t="s">
        <v>855</v>
      </c>
      <c r="G707" s="143">
        <v>5500</v>
      </c>
      <c r="H707" s="143">
        <v>2272.15</v>
      </c>
      <c r="I707" s="143">
        <f t="shared" si="66"/>
        <v>3227.85</v>
      </c>
      <c r="J707" s="143">
        <f t="shared" si="68"/>
        <v>645.57000000000005</v>
      </c>
      <c r="K707" s="143">
        <v>1200</v>
      </c>
      <c r="L707" s="144">
        <f t="shared" si="67"/>
        <v>1845.57</v>
      </c>
      <c r="M707" s="143">
        <f t="shared" si="65"/>
        <v>1382.28</v>
      </c>
    </row>
    <row r="708" spans="1:13">
      <c r="A708" s="137">
        <v>700</v>
      </c>
      <c r="B708" s="138" t="s">
        <v>1627</v>
      </c>
      <c r="C708" s="215" t="s">
        <v>346</v>
      </c>
      <c r="D708" s="142" t="s">
        <v>853</v>
      </c>
      <c r="E708" s="142" t="s">
        <v>854</v>
      </c>
      <c r="F708" s="142" t="s">
        <v>855</v>
      </c>
      <c r="G708" s="143">
        <v>5500</v>
      </c>
      <c r="H708" s="143">
        <v>2253.08</v>
      </c>
      <c r="I708" s="143">
        <f t="shared" si="66"/>
        <v>3246.92</v>
      </c>
      <c r="J708" s="143">
        <f t="shared" si="68"/>
        <v>649.38</v>
      </c>
      <c r="K708" s="143">
        <v>1200</v>
      </c>
      <c r="L708" s="144">
        <f t="shared" si="67"/>
        <v>1849.38</v>
      </c>
      <c r="M708" s="143">
        <f t="shared" si="65"/>
        <v>1397.54</v>
      </c>
    </row>
    <row r="709" spans="1:13">
      <c r="A709" s="137">
        <v>701</v>
      </c>
      <c r="B709" s="138" t="s">
        <v>1628</v>
      </c>
      <c r="C709" s="215" t="s">
        <v>807</v>
      </c>
      <c r="D709" s="142" t="s">
        <v>853</v>
      </c>
      <c r="E709" s="142" t="s">
        <v>854</v>
      </c>
      <c r="F709" s="142" t="s">
        <v>855</v>
      </c>
      <c r="G709" s="143">
        <v>5500</v>
      </c>
      <c r="H709" s="143">
        <v>2253.08</v>
      </c>
      <c r="I709" s="143">
        <f t="shared" si="66"/>
        <v>3246.92</v>
      </c>
      <c r="J709" s="143">
        <f t="shared" si="68"/>
        <v>649.38</v>
      </c>
      <c r="K709" s="143">
        <v>1200</v>
      </c>
      <c r="L709" s="144">
        <f t="shared" si="67"/>
        <v>1849.38</v>
      </c>
      <c r="M709" s="143">
        <f t="shared" si="65"/>
        <v>1397.54</v>
      </c>
    </row>
    <row r="710" spans="1:13">
      <c r="A710" s="137">
        <v>702</v>
      </c>
      <c r="B710" s="138" t="s">
        <v>1629</v>
      </c>
      <c r="C710" s="215" t="s">
        <v>1630</v>
      </c>
      <c r="D710" s="142" t="s">
        <v>853</v>
      </c>
      <c r="E710" s="142" t="s">
        <v>854</v>
      </c>
      <c r="F710" s="142" t="s">
        <v>855</v>
      </c>
      <c r="G710" s="143">
        <v>5500</v>
      </c>
      <c r="H710" s="143">
        <v>2263.7199999999998</v>
      </c>
      <c r="I710" s="143">
        <f t="shared" si="66"/>
        <v>3236.28</v>
      </c>
      <c r="J710" s="143">
        <f t="shared" si="68"/>
        <v>647.26</v>
      </c>
      <c r="K710" s="143">
        <v>1200</v>
      </c>
      <c r="L710" s="144">
        <f t="shared" si="67"/>
        <v>1847.26</v>
      </c>
      <c r="M710" s="143">
        <f t="shared" si="65"/>
        <v>1389.02</v>
      </c>
    </row>
    <row r="711" spans="1:13">
      <c r="A711" s="137">
        <v>703</v>
      </c>
      <c r="B711" s="138" t="s">
        <v>1631</v>
      </c>
      <c r="C711" s="215" t="s">
        <v>269</v>
      </c>
      <c r="D711" s="142" t="s">
        <v>853</v>
      </c>
      <c r="E711" s="142" t="s">
        <v>854</v>
      </c>
      <c r="F711" s="142" t="s">
        <v>855</v>
      </c>
      <c r="G711" s="143">
        <v>5500</v>
      </c>
      <c r="H711" s="143">
        <v>2272.4</v>
      </c>
      <c r="I711" s="143">
        <f t="shared" si="66"/>
        <v>3227.6</v>
      </c>
      <c r="J711" s="143">
        <f t="shared" si="68"/>
        <v>645.52</v>
      </c>
      <c r="K711" s="143">
        <v>1200</v>
      </c>
      <c r="L711" s="144">
        <f t="shared" si="67"/>
        <v>1845.52</v>
      </c>
      <c r="M711" s="143">
        <f t="shared" si="65"/>
        <v>1382.08</v>
      </c>
    </row>
    <row r="712" spans="1:13">
      <c r="A712" s="137">
        <v>704</v>
      </c>
      <c r="B712" s="138" t="s">
        <v>1632</v>
      </c>
      <c r="C712" s="215" t="s">
        <v>462</v>
      </c>
      <c r="D712" s="142" t="s">
        <v>853</v>
      </c>
      <c r="E712" s="142" t="s">
        <v>854</v>
      </c>
      <c r="F712" s="142" t="s">
        <v>855</v>
      </c>
      <c r="G712" s="143">
        <v>5500</v>
      </c>
      <c r="H712" s="143">
        <v>2241.94</v>
      </c>
      <c r="I712" s="143">
        <f t="shared" si="66"/>
        <v>3258.06</v>
      </c>
      <c r="J712" s="143">
        <f t="shared" si="68"/>
        <v>651.61</v>
      </c>
      <c r="K712" s="143">
        <v>1200</v>
      </c>
      <c r="L712" s="144">
        <f t="shared" si="67"/>
        <v>1851.61</v>
      </c>
      <c r="M712" s="143">
        <f t="shared" si="65"/>
        <v>1406.45</v>
      </c>
    </row>
    <row r="713" spans="1:13">
      <c r="A713" s="137">
        <v>705</v>
      </c>
      <c r="B713" s="138" t="s">
        <v>1633</v>
      </c>
      <c r="C713" s="215" t="s">
        <v>808</v>
      </c>
      <c r="D713" s="142" t="s">
        <v>853</v>
      </c>
      <c r="E713" s="142" t="s">
        <v>854</v>
      </c>
      <c r="F713" s="142" t="s">
        <v>855</v>
      </c>
      <c r="G713" s="143">
        <v>5500</v>
      </c>
      <c r="H713" s="143">
        <v>2327.9899999999998</v>
      </c>
      <c r="I713" s="143">
        <f t="shared" si="66"/>
        <v>3172.01</v>
      </c>
      <c r="J713" s="143">
        <f t="shared" si="68"/>
        <v>634.4</v>
      </c>
      <c r="K713" s="143">
        <v>1200</v>
      </c>
      <c r="L713" s="144">
        <f t="shared" si="67"/>
        <v>1834.4</v>
      </c>
      <c r="M713" s="143">
        <f t="shared" ref="M713:M777" si="69">I713-L713</f>
        <v>1337.61</v>
      </c>
    </row>
    <row r="714" spans="1:13">
      <c r="A714" s="137">
        <v>706</v>
      </c>
      <c r="B714" s="138" t="s">
        <v>1634</v>
      </c>
      <c r="C714" s="215" t="s">
        <v>1635</v>
      </c>
      <c r="D714" s="142" t="s">
        <v>853</v>
      </c>
      <c r="E714" s="142" t="s">
        <v>854</v>
      </c>
      <c r="F714" s="142" t="s">
        <v>855</v>
      </c>
      <c r="G714" s="143">
        <v>5500</v>
      </c>
      <c r="H714" s="143">
        <v>2300.35</v>
      </c>
      <c r="I714" s="143">
        <f t="shared" si="66"/>
        <v>3199.65</v>
      </c>
      <c r="J714" s="143">
        <f t="shared" si="68"/>
        <v>639.92999999999995</v>
      </c>
      <c r="K714" s="143">
        <v>1200</v>
      </c>
      <c r="L714" s="144">
        <f t="shared" si="67"/>
        <v>1839.93</v>
      </c>
      <c r="M714" s="143">
        <f t="shared" si="69"/>
        <v>1359.72</v>
      </c>
    </row>
    <row r="715" spans="1:13">
      <c r="A715" s="137">
        <v>707</v>
      </c>
      <c r="B715" s="138" t="s">
        <v>1636</v>
      </c>
      <c r="C715" s="215" t="s">
        <v>604</v>
      </c>
      <c r="D715" s="142" t="s">
        <v>853</v>
      </c>
      <c r="E715" s="142" t="s">
        <v>854</v>
      </c>
      <c r="F715" s="142" t="s">
        <v>855</v>
      </c>
      <c r="G715" s="143">
        <v>5500</v>
      </c>
      <c r="H715" s="143">
        <v>2248.75</v>
      </c>
      <c r="I715" s="143">
        <f t="shared" si="66"/>
        <v>3251.25</v>
      </c>
      <c r="J715" s="143">
        <f t="shared" si="68"/>
        <v>650.25</v>
      </c>
      <c r="K715" s="143">
        <v>1200</v>
      </c>
      <c r="L715" s="144">
        <f t="shared" si="67"/>
        <v>1850.25</v>
      </c>
      <c r="M715" s="143">
        <f t="shared" si="69"/>
        <v>1401</v>
      </c>
    </row>
    <row r="716" spans="1:13">
      <c r="A716" s="137">
        <v>708</v>
      </c>
      <c r="B716" s="138" t="s">
        <v>1637</v>
      </c>
      <c r="C716" s="215" t="s">
        <v>1638</v>
      </c>
      <c r="D716" s="142" t="s">
        <v>853</v>
      </c>
      <c r="E716" s="142" t="s">
        <v>854</v>
      </c>
      <c r="F716" s="142" t="s">
        <v>855</v>
      </c>
      <c r="G716" s="143">
        <v>5500</v>
      </c>
      <c r="H716" s="143">
        <v>2248.7600000000002</v>
      </c>
      <c r="I716" s="143">
        <f t="shared" si="66"/>
        <v>3251.24</v>
      </c>
      <c r="J716" s="143">
        <f t="shared" si="68"/>
        <v>650.25</v>
      </c>
      <c r="K716" s="143">
        <v>1200</v>
      </c>
      <c r="L716" s="144">
        <f t="shared" si="67"/>
        <v>1850.25</v>
      </c>
      <c r="M716" s="143">
        <f t="shared" si="69"/>
        <v>1400.99</v>
      </c>
    </row>
    <row r="717" spans="1:13">
      <c r="A717" s="137">
        <v>709</v>
      </c>
      <c r="B717" s="138" t="s">
        <v>1639</v>
      </c>
      <c r="C717" s="215" t="s">
        <v>1640</v>
      </c>
      <c r="D717" s="142" t="s">
        <v>853</v>
      </c>
      <c r="E717" s="142" t="s">
        <v>854</v>
      </c>
      <c r="F717" s="142" t="s">
        <v>855</v>
      </c>
      <c r="G717" s="143">
        <v>5500</v>
      </c>
      <c r="H717" s="143">
        <v>2288.89</v>
      </c>
      <c r="I717" s="143">
        <f t="shared" si="66"/>
        <v>3211.11</v>
      </c>
      <c r="J717" s="143">
        <f t="shared" si="68"/>
        <v>642.22</v>
      </c>
      <c r="K717" s="143">
        <v>1200</v>
      </c>
      <c r="L717" s="144">
        <f t="shared" si="67"/>
        <v>1842.22</v>
      </c>
      <c r="M717" s="143">
        <f t="shared" si="69"/>
        <v>1368.89</v>
      </c>
    </row>
    <row r="718" spans="1:13">
      <c r="A718" s="137">
        <v>710</v>
      </c>
      <c r="B718" s="138" t="s">
        <v>1641</v>
      </c>
      <c r="C718" s="215" t="s">
        <v>1642</v>
      </c>
      <c r="D718" s="142" t="s">
        <v>853</v>
      </c>
      <c r="E718" s="142" t="s">
        <v>854</v>
      </c>
      <c r="F718" s="142" t="s">
        <v>855</v>
      </c>
      <c r="G718" s="143">
        <v>5500</v>
      </c>
      <c r="H718" s="143">
        <v>2289.37</v>
      </c>
      <c r="I718" s="143">
        <f t="shared" si="66"/>
        <v>3210.63</v>
      </c>
      <c r="J718" s="143">
        <f t="shared" si="68"/>
        <v>642.13</v>
      </c>
      <c r="K718" s="143">
        <v>1200</v>
      </c>
      <c r="L718" s="144">
        <f t="shared" si="67"/>
        <v>1842.13</v>
      </c>
      <c r="M718" s="143">
        <f t="shared" si="69"/>
        <v>1368.5</v>
      </c>
    </row>
    <row r="719" spans="1:13">
      <c r="A719" s="137">
        <v>711</v>
      </c>
      <c r="B719" s="138" t="s">
        <v>1643</v>
      </c>
      <c r="C719" s="215" t="s">
        <v>379</v>
      </c>
      <c r="D719" s="142" t="s">
        <v>853</v>
      </c>
      <c r="E719" s="142" t="s">
        <v>854</v>
      </c>
      <c r="F719" s="142" t="s">
        <v>855</v>
      </c>
      <c r="G719" s="143">
        <v>5500</v>
      </c>
      <c r="H719" s="143">
        <v>2330.8200000000002</v>
      </c>
      <c r="I719" s="143">
        <f t="shared" si="66"/>
        <v>3169.18</v>
      </c>
      <c r="J719" s="143">
        <f t="shared" si="68"/>
        <v>633.84</v>
      </c>
      <c r="K719" s="143">
        <v>1200</v>
      </c>
      <c r="L719" s="144">
        <f t="shared" si="67"/>
        <v>1833.84</v>
      </c>
      <c r="M719" s="143">
        <f t="shared" si="69"/>
        <v>1335.34</v>
      </c>
    </row>
    <row r="720" spans="1:13">
      <c r="A720" s="137">
        <v>712</v>
      </c>
      <c r="B720" s="138" t="s">
        <v>1644</v>
      </c>
      <c r="C720" s="215" t="s">
        <v>302</v>
      </c>
      <c r="D720" s="142" t="s">
        <v>853</v>
      </c>
      <c r="E720" s="142" t="s">
        <v>854</v>
      </c>
      <c r="F720" s="142" t="s">
        <v>855</v>
      </c>
      <c r="G720" s="143">
        <v>5500</v>
      </c>
      <c r="H720" s="143">
        <v>2248.75</v>
      </c>
      <c r="I720" s="143">
        <f t="shared" si="66"/>
        <v>3251.25</v>
      </c>
      <c r="J720" s="143">
        <f t="shared" si="68"/>
        <v>650.25</v>
      </c>
      <c r="K720" s="143">
        <v>1200</v>
      </c>
      <c r="L720" s="144">
        <f t="shared" si="67"/>
        <v>1850.25</v>
      </c>
      <c r="M720" s="143">
        <f t="shared" si="69"/>
        <v>1401</v>
      </c>
    </row>
    <row r="721" spans="1:13">
      <c r="A721" s="137">
        <v>713</v>
      </c>
      <c r="B721" s="138" t="s">
        <v>1645</v>
      </c>
      <c r="C721" s="215" t="s">
        <v>270</v>
      </c>
      <c r="D721" s="142" t="s">
        <v>853</v>
      </c>
      <c r="E721" s="142" t="s">
        <v>854</v>
      </c>
      <c r="F721" s="142" t="s">
        <v>855</v>
      </c>
      <c r="G721" s="143">
        <v>5500</v>
      </c>
      <c r="H721" s="143">
        <v>2289.37</v>
      </c>
      <c r="I721" s="143">
        <f t="shared" si="66"/>
        <v>3210.63</v>
      </c>
      <c r="J721" s="143">
        <f t="shared" si="68"/>
        <v>642.13</v>
      </c>
      <c r="K721" s="143">
        <v>1200</v>
      </c>
      <c r="L721" s="144">
        <f t="shared" si="67"/>
        <v>1842.13</v>
      </c>
      <c r="M721" s="143">
        <f t="shared" si="69"/>
        <v>1368.5</v>
      </c>
    </row>
    <row r="722" spans="1:13">
      <c r="A722" s="137">
        <v>714</v>
      </c>
      <c r="B722" s="138" t="s">
        <v>1646</v>
      </c>
      <c r="C722" s="215" t="s">
        <v>217</v>
      </c>
      <c r="D722" s="142" t="s">
        <v>853</v>
      </c>
      <c r="E722" s="142" t="s">
        <v>854</v>
      </c>
      <c r="F722" s="142" t="s">
        <v>855</v>
      </c>
      <c r="G722" s="143">
        <v>5500</v>
      </c>
      <c r="H722" s="143">
        <v>2248.77</v>
      </c>
      <c r="I722" s="143">
        <f t="shared" si="66"/>
        <v>3251.23</v>
      </c>
      <c r="J722" s="143">
        <f t="shared" si="68"/>
        <v>650.25</v>
      </c>
      <c r="K722" s="143">
        <v>1200</v>
      </c>
      <c r="L722" s="144">
        <f t="shared" si="67"/>
        <v>1850.25</v>
      </c>
      <c r="M722" s="143">
        <f t="shared" si="69"/>
        <v>1400.98</v>
      </c>
    </row>
    <row r="723" spans="1:13">
      <c r="A723" s="137">
        <v>715</v>
      </c>
      <c r="B723" s="138" t="s">
        <v>1647</v>
      </c>
      <c r="C723" s="215" t="s">
        <v>1648</v>
      </c>
      <c r="D723" s="142" t="s">
        <v>853</v>
      </c>
      <c r="E723" s="142" t="s">
        <v>854</v>
      </c>
      <c r="F723" s="142" t="s">
        <v>855</v>
      </c>
      <c r="G723" s="143">
        <v>5500</v>
      </c>
      <c r="H723" s="143">
        <v>2248.7600000000002</v>
      </c>
      <c r="I723" s="143">
        <f t="shared" si="66"/>
        <v>3251.24</v>
      </c>
      <c r="J723" s="143">
        <f t="shared" si="68"/>
        <v>650.25</v>
      </c>
      <c r="K723" s="143">
        <v>1200</v>
      </c>
      <c r="L723" s="144">
        <f t="shared" si="67"/>
        <v>1850.25</v>
      </c>
      <c r="M723" s="143">
        <f t="shared" si="69"/>
        <v>1400.99</v>
      </c>
    </row>
    <row r="724" spans="1:13">
      <c r="A724" s="137">
        <v>716</v>
      </c>
      <c r="B724" s="138" t="s">
        <v>1649</v>
      </c>
      <c r="C724" s="215" t="s">
        <v>218</v>
      </c>
      <c r="D724" s="142" t="s">
        <v>853</v>
      </c>
      <c r="E724" s="142" t="s">
        <v>854</v>
      </c>
      <c r="F724" s="142" t="s">
        <v>855</v>
      </c>
      <c r="G724" s="143">
        <v>5500</v>
      </c>
      <c r="H724" s="143">
        <v>2248.75</v>
      </c>
      <c r="I724" s="143">
        <f t="shared" si="66"/>
        <v>3251.25</v>
      </c>
      <c r="J724" s="143">
        <f t="shared" si="68"/>
        <v>650.25</v>
      </c>
      <c r="K724" s="143">
        <v>1200</v>
      </c>
      <c r="L724" s="144">
        <f t="shared" si="67"/>
        <v>1850.25</v>
      </c>
      <c r="M724" s="143">
        <f t="shared" si="69"/>
        <v>1401</v>
      </c>
    </row>
    <row r="725" spans="1:13">
      <c r="A725" s="137">
        <v>717</v>
      </c>
      <c r="B725" s="138" t="s">
        <v>1650</v>
      </c>
      <c r="C725" s="215" t="s">
        <v>347</v>
      </c>
      <c r="D725" s="142" t="s">
        <v>853</v>
      </c>
      <c r="E725" s="142" t="s">
        <v>854</v>
      </c>
      <c r="F725" s="142" t="s">
        <v>855</v>
      </c>
      <c r="G725" s="143">
        <v>5500</v>
      </c>
      <c r="H725" s="143">
        <v>2253.08</v>
      </c>
      <c r="I725" s="143">
        <f t="shared" si="66"/>
        <v>3246.92</v>
      </c>
      <c r="J725" s="143">
        <f t="shared" si="68"/>
        <v>649.38</v>
      </c>
      <c r="K725" s="143">
        <v>1200</v>
      </c>
      <c r="L725" s="144">
        <f t="shared" si="67"/>
        <v>1849.38</v>
      </c>
      <c r="M725" s="143">
        <f t="shared" si="69"/>
        <v>1397.54</v>
      </c>
    </row>
    <row r="726" spans="1:13">
      <c r="A726" s="137">
        <v>718</v>
      </c>
      <c r="B726" s="138" t="s">
        <v>1651</v>
      </c>
      <c r="C726" s="215" t="s">
        <v>812</v>
      </c>
      <c r="D726" s="142" t="s">
        <v>853</v>
      </c>
      <c r="E726" s="142" t="s">
        <v>854</v>
      </c>
      <c r="F726" s="142" t="s">
        <v>855</v>
      </c>
      <c r="G726" s="143">
        <v>5500</v>
      </c>
      <c r="H726" s="143">
        <v>2241.9499999999998</v>
      </c>
      <c r="I726" s="143">
        <f t="shared" si="66"/>
        <v>3258.05</v>
      </c>
      <c r="J726" s="143">
        <f t="shared" si="68"/>
        <v>651.61</v>
      </c>
      <c r="K726" s="143">
        <v>1200</v>
      </c>
      <c r="L726" s="144">
        <f t="shared" si="67"/>
        <v>1851.61</v>
      </c>
      <c r="M726" s="143">
        <f t="shared" si="69"/>
        <v>1406.44</v>
      </c>
    </row>
    <row r="727" spans="1:13">
      <c r="A727" s="137">
        <v>719</v>
      </c>
      <c r="B727" s="138" t="s">
        <v>1652</v>
      </c>
      <c r="C727" s="215" t="s">
        <v>457</v>
      </c>
      <c r="D727" s="142" t="s">
        <v>853</v>
      </c>
      <c r="E727" s="142" t="s">
        <v>854</v>
      </c>
      <c r="F727" s="142" t="s">
        <v>855</v>
      </c>
      <c r="G727" s="143">
        <v>5500</v>
      </c>
      <c r="H727" s="143">
        <v>2272.41</v>
      </c>
      <c r="I727" s="143">
        <f t="shared" si="66"/>
        <v>3227.59</v>
      </c>
      <c r="J727" s="143">
        <f t="shared" si="68"/>
        <v>645.52</v>
      </c>
      <c r="K727" s="143">
        <v>1200</v>
      </c>
      <c r="L727" s="144">
        <f t="shared" si="67"/>
        <v>1845.52</v>
      </c>
      <c r="M727" s="143">
        <f t="shared" si="69"/>
        <v>1382.07</v>
      </c>
    </row>
    <row r="728" spans="1:13">
      <c r="A728" s="137">
        <v>720</v>
      </c>
      <c r="B728" s="138" t="s">
        <v>1653</v>
      </c>
      <c r="C728" s="215" t="s">
        <v>344</v>
      </c>
      <c r="D728" s="142" t="s">
        <v>853</v>
      </c>
      <c r="E728" s="142" t="s">
        <v>854</v>
      </c>
      <c r="F728" s="142" t="s">
        <v>855</v>
      </c>
      <c r="G728" s="143">
        <v>5500</v>
      </c>
      <c r="H728" s="143">
        <v>2222.33</v>
      </c>
      <c r="I728" s="143">
        <f t="shared" si="66"/>
        <v>3277.67</v>
      </c>
      <c r="J728" s="143">
        <f t="shared" si="68"/>
        <v>655.53</v>
      </c>
      <c r="K728" s="143">
        <v>1200</v>
      </c>
      <c r="L728" s="144">
        <f t="shared" si="67"/>
        <v>1855.53</v>
      </c>
      <c r="M728" s="143">
        <f t="shared" si="69"/>
        <v>1422.14</v>
      </c>
    </row>
    <row r="729" spans="1:13">
      <c r="A729" s="137">
        <v>721</v>
      </c>
      <c r="B729" s="138" t="s">
        <v>1654</v>
      </c>
      <c r="C729" s="215" t="s">
        <v>1655</v>
      </c>
      <c r="D729" s="142" t="s">
        <v>853</v>
      </c>
      <c r="E729" s="142" t="s">
        <v>854</v>
      </c>
      <c r="F729" s="142" t="s">
        <v>855</v>
      </c>
      <c r="G729" s="143">
        <v>5500</v>
      </c>
      <c r="H729" s="143">
        <v>2253.08</v>
      </c>
      <c r="I729" s="143">
        <f t="shared" si="66"/>
        <v>3246.92</v>
      </c>
      <c r="J729" s="143">
        <f t="shared" si="68"/>
        <v>649.38</v>
      </c>
      <c r="K729" s="143">
        <v>1200</v>
      </c>
      <c r="L729" s="144">
        <f t="shared" si="67"/>
        <v>1849.38</v>
      </c>
      <c r="M729" s="143">
        <f t="shared" si="69"/>
        <v>1397.54</v>
      </c>
    </row>
    <row r="730" spans="1:13">
      <c r="A730" s="137">
        <v>722</v>
      </c>
      <c r="B730" s="138" t="s">
        <v>1656</v>
      </c>
      <c r="C730" s="215" t="s">
        <v>778</v>
      </c>
      <c r="D730" s="142" t="s">
        <v>853</v>
      </c>
      <c r="E730" s="139" t="s">
        <v>854</v>
      </c>
      <c r="F730" s="139" t="s">
        <v>855</v>
      </c>
      <c r="G730" s="143">
        <v>5500</v>
      </c>
      <c r="H730" s="143">
        <v>1807.3</v>
      </c>
      <c r="I730" s="143">
        <f t="shared" si="66"/>
        <v>3692.7</v>
      </c>
      <c r="J730" s="143">
        <f t="shared" si="68"/>
        <v>738.54</v>
      </c>
      <c r="K730" s="143">
        <v>1170</v>
      </c>
      <c r="L730" s="144">
        <f t="shared" si="67"/>
        <v>1908.54</v>
      </c>
      <c r="M730" s="143">
        <f t="shared" si="69"/>
        <v>1784.16</v>
      </c>
    </row>
    <row r="731" spans="1:13">
      <c r="A731" s="137">
        <v>723</v>
      </c>
      <c r="B731" s="138">
        <v>1827</v>
      </c>
      <c r="C731" s="139" t="s">
        <v>1657</v>
      </c>
      <c r="D731" s="139" t="s">
        <v>853</v>
      </c>
      <c r="E731" s="139" t="s">
        <v>854</v>
      </c>
      <c r="F731" s="139" t="s">
        <v>855</v>
      </c>
      <c r="G731" s="140">
        <v>5500</v>
      </c>
      <c r="H731" s="140">
        <v>2259.98</v>
      </c>
      <c r="I731" s="140">
        <f t="shared" si="66"/>
        <v>3240.02</v>
      </c>
      <c r="J731" s="140">
        <v>628.41999999999996</v>
      </c>
      <c r="K731" s="140">
        <v>1170</v>
      </c>
      <c r="L731" s="141">
        <f t="shared" si="67"/>
        <v>1798.42</v>
      </c>
      <c r="M731" s="140">
        <f t="shared" si="69"/>
        <v>1441.6</v>
      </c>
    </row>
    <row r="732" spans="1:13">
      <c r="A732" s="137">
        <v>724</v>
      </c>
      <c r="B732" s="138">
        <v>2841</v>
      </c>
      <c r="C732" s="139" t="s">
        <v>298</v>
      </c>
      <c r="D732" s="139" t="s">
        <v>853</v>
      </c>
      <c r="E732" s="139" t="s">
        <v>854</v>
      </c>
      <c r="F732" s="139" t="s">
        <v>855</v>
      </c>
      <c r="G732" s="140">
        <v>5500</v>
      </c>
      <c r="H732" s="140">
        <v>2235.96</v>
      </c>
      <c r="I732" s="140">
        <f t="shared" si="66"/>
        <v>3264.04</v>
      </c>
      <c r="J732" s="140">
        <v>631.82000000000005</v>
      </c>
      <c r="K732" s="140">
        <v>1200</v>
      </c>
      <c r="L732" s="141">
        <f t="shared" si="67"/>
        <v>1831.82</v>
      </c>
      <c r="M732" s="140">
        <f t="shared" si="69"/>
        <v>1432.22</v>
      </c>
    </row>
    <row r="733" spans="1:13">
      <c r="A733" s="137">
        <v>725</v>
      </c>
      <c r="B733" s="138">
        <v>2854</v>
      </c>
      <c r="C733" s="139" t="s">
        <v>471</v>
      </c>
      <c r="D733" s="139" t="s">
        <v>853</v>
      </c>
      <c r="E733" s="139" t="s">
        <v>854</v>
      </c>
      <c r="F733" s="139" t="s">
        <v>855</v>
      </c>
      <c r="G733" s="140">
        <v>5500</v>
      </c>
      <c r="H733" s="140">
        <v>2281.0700000000002</v>
      </c>
      <c r="I733" s="140">
        <f t="shared" si="66"/>
        <v>3218.93</v>
      </c>
      <c r="J733" s="140">
        <v>622.79999999999995</v>
      </c>
      <c r="K733" s="140">
        <v>1200</v>
      </c>
      <c r="L733" s="141">
        <f t="shared" si="67"/>
        <v>1822.8</v>
      </c>
      <c r="M733" s="140">
        <f t="shared" si="69"/>
        <v>1396.13</v>
      </c>
    </row>
    <row r="734" spans="1:13">
      <c r="A734" s="137">
        <v>726</v>
      </c>
      <c r="B734" s="138">
        <v>3362</v>
      </c>
      <c r="C734" s="139" t="s">
        <v>337</v>
      </c>
      <c r="D734" s="139" t="s">
        <v>853</v>
      </c>
      <c r="E734" s="139" t="s">
        <v>854</v>
      </c>
      <c r="F734" s="139" t="s">
        <v>855</v>
      </c>
      <c r="G734" s="140">
        <v>5500</v>
      </c>
      <c r="H734" s="140">
        <v>2297.5700000000002</v>
      </c>
      <c r="I734" s="140">
        <f t="shared" si="66"/>
        <v>3202.43</v>
      </c>
      <c r="J734" s="140">
        <v>635.9</v>
      </c>
      <c r="K734" s="140">
        <v>1200</v>
      </c>
      <c r="L734" s="141">
        <f t="shared" si="67"/>
        <v>1835.9</v>
      </c>
      <c r="M734" s="140">
        <f t="shared" si="69"/>
        <v>1366.53</v>
      </c>
    </row>
    <row r="735" spans="1:13">
      <c r="A735" s="137">
        <v>727</v>
      </c>
      <c r="B735" s="138">
        <v>4336</v>
      </c>
      <c r="C735" s="139" t="s">
        <v>1658</v>
      </c>
      <c r="D735" s="139" t="s">
        <v>853</v>
      </c>
      <c r="E735" s="139" t="s">
        <v>854</v>
      </c>
      <c r="F735" s="139" t="s">
        <v>855</v>
      </c>
      <c r="G735" s="140">
        <v>5500</v>
      </c>
      <c r="H735" s="140">
        <v>2272.42</v>
      </c>
      <c r="I735" s="140">
        <f t="shared" si="66"/>
        <v>3227.58</v>
      </c>
      <c r="J735" s="140">
        <v>625.05999999999995</v>
      </c>
      <c r="K735" s="140">
        <v>1200</v>
      </c>
      <c r="L735" s="141">
        <f t="shared" si="67"/>
        <v>1825.06</v>
      </c>
      <c r="M735" s="140">
        <f t="shared" si="69"/>
        <v>1402.52</v>
      </c>
    </row>
    <row r="736" spans="1:13">
      <c r="A736" s="137"/>
      <c r="B736" s="138"/>
      <c r="C736" s="139" t="s">
        <v>1929</v>
      </c>
      <c r="D736" s="139" t="s">
        <v>853</v>
      </c>
      <c r="E736" s="139" t="s">
        <v>854</v>
      </c>
      <c r="F736" s="139" t="s">
        <v>855</v>
      </c>
      <c r="G736" s="140">
        <v>5500</v>
      </c>
      <c r="H736" s="140">
        <v>2272.42</v>
      </c>
      <c r="I736" s="140">
        <f t="shared" ref="I736" si="70">+G736-H736</f>
        <v>3227.58</v>
      </c>
      <c r="J736" s="140">
        <v>625.05999999999995</v>
      </c>
      <c r="K736" s="140">
        <v>1200</v>
      </c>
      <c r="L736" s="141">
        <f t="shared" ref="L736" si="71">+J736+K736</f>
        <v>1825.06</v>
      </c>
      <c r="M736" s="140">
        <f t="shared" ref="M736" si="72">I736-L736</f>
        <v>1402.52</v>
      </c>
    </row>
    <row r="737" spans="1:13">
      <c r="A737" s="137">
        <v>728</v>
      </c>
      <c r="B737" s="138">
        <v>1187</v>
      </c>
      <c r="C737" s="139" t="s">
        <v>681</v>
      </c>
      <c r="D737" s="139" t="s">
        <v>853</v>
      </c>
      <c r="E737" s="139" t="s">
        <v>1038</v>
      </c>
      <c r="F737" s="139" t="s">
        <v>1659</v>
      </c>
      <c r="G737" s="140">
        <v>5000</v>
      </c>
      <c r="H737" s="140">
        <v>1807.31</v>
      </c>
      <c r="I737" s="140">
        <f t="shared" si="66"/>
        <v>3192.69</v>
      </c>
      <c r="J737" s="140">
        <v>0</v>
      </c>
      <c r="K737" s="140">
        <v>0</v>
      </c>
      <c r="L737" s="141">
        <f t="shared" si="67"/>
        <v>0</v>
      </c>
      <c r="M737" s="140">
        <f t="shared" si="69"/>
        <v>3192.69</v>
      </c>
    </row>
    <row r="738" spans="1:13">
      <c r="A738" s="137">
        <v>729</v>
      </c>
      <c r="B738" s="138" t="s">
        <v>1660</v>
      </c>
      <c r="C738" s="139" t="s">
        <v>660</v>
      </c>
      <c r="D738" s="146" t="s">
        <v>853</v>
      </c>
      <c r="E738" s="146" t="s">
        <v>1038</v>
      </c>
      <c r="F738" s="146" t="s">
        <v>1659</v>
      </c>
      <c r="G738" s="147">
        <v>5000</v>
      </c>
      <c r="H738" s="147">
        <v>1807.31</v>
      </c>
      <c r="I738" s="147">
        <f t="shared" ref="I738:I801" si="73">+G738-H738</f>
        <v>3192.69</v>
      </c>
      <c r="J738" s="147">
        <f>ROUND(+I738*0.2,2)</f>
        <v>638.54</v>
      </c>
      <c r="K738" s="147">
        <v>1170</v>
      </c>
      <c r="L738" s="148">
        <f t="shared" ref="L738:L801" si="74">+J738+K738</f>
        <v>1808.54</v>
      </c>
      <c r="M738" s="147">
        <f t="shared" si="69"/>
        <v>1384.15</v>
      </c>
    </row>
    <row r="739" spans="1:13">
      <c r="A739" s="137">
        <v>730</v>
      </c>
      <c r="B739" s="138">
        <v>1494</v>
      </c>
      <c r="C739" s="139" t="s">
        <v>469</v>
      </c>
      <c r="D739" s="139" t="s">
        <v>853</v>
      </c>
      <c r="E739" s="139" t="s">
        <v>1038</v>
      </c>
      <c r="F739" s="139" t="s">
        <v>1659</v>
      </c>
      <c r="G739" s="140">
        <v>5000</v>
      </c>
      <c r="H739" s="140">
        <v>1807.27</v>
      </c>
      <c r="I739" s="140">
        <f t="shared" si="73"/>
        <v>3192.73</v>
      </c>
      <c r="J739" s="140">
        <v>0</v>
      </c>
      <c r="K739" s="140">
        <v>1170</v>
      </c>
      <c r="L739" s="141">
        <f t="shared" si="74"/>
        <v>1170</v>
      </c>
      <c r="M739" s="140">
        <f t="shared" si="69"/>
        <v>2022.73</v>
      </c>
    </row>
    <row r="740" spans="1:13">
      <c r="A740" s="137">
        <v>731</v>
      </c>
      <c r="B740" s="138" t="s">
        <v>1661</v>
      </c>
      <c r="C740" s="215" t="s">
        <v>1662</v>
      </c>
      <c r="D740" s="142" t="s">
        <v>853</v>
      </c>
      <c r="E740" s="142" t="s">
        <v>1038</v>
      </c>
      <c r="F740" s="142" t="s">
        <v>1659</v>
      </c>
      <c r="G740" s="143">
        <v>5000</v>
      </c>
      <c r="H740" s="143">
        <v>1807.31</v>
      </c>
      <c r="I740" s="143">
        <f t="shared" si="73"/>
        <v>3192.69</v>
      </c>
      <c r="J740" s="143">
        <f t="shared" ref="J740:J744" si="75">ROUND(+I740*0.2,2)</f>
        <v>638.54</v>
      </c>
      <c r="K740" s="143">
        <v>1170</v>
      </c>
      <c r="L740" s="144">
        <f t="shared" si="74"/>
        <v>1808.54</v>
      </c>
      <c r="M740" s="143">
        <f t="shared" si="69"/>
        <v>1384.15</v>
      </c>
    </row>
    <row r="741" spans="1:13">
      <c r="A741" s="137">
        <v>732</v>
      </c>
      <c r="B741" s="138" t="s">
        <v>1663</v>
      </c>
      <c r="C741" s="215" t="s">
        <v>131</v>
      </c>
      <c r="D741" s="142" t="s">
        <v>853</v>
      </c>
      <c r="E741" s="142" t="s">
        <v>1038</v>
      </c>
      <c r="F741" s="142" t="s">
        <v>1659</v>
      </c>
      <c r="G741" s="143">
        <v>5500</v>
      </c>
      <c r="H741" s="143">
        <v>1807.33</v>
      </c>
      <c r="I741" s="143">
        <f t="shared" si="73"/>
        <v>3692.67</v>
      </c>
      <c r="J741" s="143">
        <f t="shared" si="75"/>
        <v>738.53</v>
      </c>
      <c r="K741" s="143">
        <v>1170</v>
      </c>
      <c r="L741" s="144">
        <f t="shared" si="74"/>
        <v>1908.53</v>
      </c>
      <c r="M741" s="143">
        <f t="shared" si="69"/>
        <v>1784.14</v>
      </c>
    </row>
    <row r="742" spans="1:13">
      <c r="A742" s="137">
        <v>733</v>
      </c>
      <c r="B742" s="138" t="s">
        <v>1664</v>
      </c>
      <c r="C742" s="215" t="s">
        <v>132</v>
      </c>
      <c r="D742" s="142" t="s">
        <v>853</v>
      </c>
      <c r="E742" s="142" t="s">
        <v>1038</v>
      </c>
      <c r="F742" s="142" t="s">
        <v>1659</v>
      </c>
      <c r="G742" s="143">
        <v>5000</v>
      </c>
      <c r="H742" s="143">
        <v>1845.04</v>
      </c>
      <c r="I742" s="143">
        <f t="shared" si="73"/>
        <v>3154.96</v>
      </c>
      <c r="J742" s="143">
        <f t="shared" si="75"/>
        <v>630.99</v>
      </c>
      <c r="K742" s="143">
        <v>1170</v>
      </c>
      <c r="L742" s="144">
        <f t="shared" si="74"/>
        <v>1800.99</v>
      </c>
      <c r="M742" s="143">
        <f t="shared" si="69"/>
        <v>1353.97</v>
      </c>
    </row>
    <row r="743" spans="1:13">
      <c r="A743" s="137">
        <v>734</v>
      </c>
      <c r="B743" s="138" t="s">
        <v>1665</v>
      </c>
      <c r="C743" s="215" t="s">
        <v>1666</v>
      </c>
      <c r="D743" s="142" t="s">
        <v>853</v>
      </c>
      <c r="E743" s="142" t="s">
        <v>1038</v>
      </c>
      <c r="F743" s="142" t="s">
        <v>1659</v>
      </c>
      <c r="G743" s="143">
        <v>5000</v>
      </c>
      <c r="H743" s="143">
        <v>1845.04</v>
      </c>
      <c r="I743" s="143">
        <f t="shared" si="73"/>
        <v>3154.96</v>
      </c>
      <c r="J743" s="143">
        <f t="shared" si="75"/>
        <v>630.99</v>
      </c>
      <c r="K743" s="143">
        <v>1170</v>
      </c>
      <c r="L743" s="144">
        <f t="shared" si="74"/>
        <v>1800.99</v>
      </c>
      <c r="M743" s="143">
        <f t="shared" si="69"/>
        <v>1353.97</v>
      </c>
    </row>
    <row r="744" spans="1:13">
      <c r="A744" s="137">
        <v>735</v>
      </c>
      <c r="B744" s="138" t="s">
        <v>1667</v>
      </c>
      <c r="C744" s="215" t="s">
        <v>1668</v>
      </c>
      <c r="D744" s="142" t="s">
        <v>853</v>
      </c>
      <c r="E744" s="142" t="s">
        <v>1038</v>
      </c>
      <c r="F744" s="142" t="s">
        <v>1659</v>
      </c>
      <c r="G744" s="143">
        <v>5000</v>
      </c>
      <c r="H744" s="143">
        <v>1845.03</v>
      </c>
      <c r="I744" s="143">
        <f t="shared" si="73"/>
        <v>3154.97</v>
      </c>
      <c r="J744" s="143">
        <f t="shared" si="75"/>
        <v>630.99</v>
      </c>
      <c r="K744" s="143">
        <v>1170</v>
      </c>
      <c r="L744" s="144">
        <f t="shared" si="74"/>
        <v>1800.99</v>
      </c>
      <c r="M744" s="143">
        <f t="shared" si="69"/>
        <v>1353.98</v>
      </c>
    </row>
    <row r="745" spans="1:13">
      <c r="A745" s="137">
        <v>736</v>
      </c>
      <c r="B745" s="138">
        <v>2014</v>
      </c>
      <c r="C745" s="139" t="s">
        <v>115</v>
      </c>
      <c r="D745" s="139" t="s">
        <v>853</v>
      </c>
      <c r="E745" s="139" t="s">
        <v>1038</v>
      </c>
      <c r="F745" s="139" t="s">
        <v>1669</v>
      </c>
      <c r="G745" s="140">
        <v>5000</v>
      </c>
      <c r="H745" s="140">
        <v>1830.79</v>
      </c>
      <c r="I745" s="140">
        <f t="shared" si="73"/>
        <v>3169.21</v>
      </c>
      <c r="J745" s="140">
        <v>280.62</v>
      </c>
      <c r="K745" s="141">
        <v>560</v>
      </c>
      <c r="L745" s="141">
        <f t="shared" si="74"/>
        <v>840.62</v>
      </c>
      <c r="M745" s="140">
        <f t="shared" si="69"/>
        <v>2328.59</v>
      </c>
    </row>
    <row r="746" spans="1:13">
      <c r="A746" s="137">
        <v>737</v>
      </c>
      <c r="B746" s="138">
        <v>2731</v>
      </c>
      <c r="C746" s="139" t="s">
        <v>1670</v>
      </c>
      <c r="D746" s="139" t="s">
        <v>853</v>
      </c>
      <c r="E746" s="139" t="s">
        <v>1038</v>
      </c>
      <c r="F746" s="139" t="s">
        <v>1669</v>
      </c>
      <c r="G746" s="140">
        <v>5000</v>
      </c>
      <c r="H746" s="140">
        <v>1826.65</v>
      </c>
      <c r="I746" s="140">
        <f t="shared" si="73"/>
        <v>3173.35</v>
      </c>
      <c r="J746" s="140">
        <v>281.8</v>
      </c>
      <c r="K746" s="141">
        <v>1170</v>
      </c>
      <c r="L746" s="141">
        <f t="shared" si="74"/>
        <v>1451.8</v>
      </c>
      <c r="M746" s="140">
        <f t="shared" si="69"/>
        <v>1721.55</v>
      </c>
    </row>
    <row r="747" spans="1:13">
      <c r="A747" s="137">
        <v>738</v>
      </c>
      <c r="B747" s="138">
        <v>2881</v>
      </c>
      <c r="C747" s="139" t="s">
        <v>123</v>
      </c>
      <c r="D747" s="139" t="s">
        <v>853</v>
      </c>
      <c r="E747" s="139" t="s">
        <v>1038</v>
      </c>
      <c r="F747" s="139" t="s">
        <v>1669</v>
      </c>
      <c r="G747" s="140">
        <v>5000</v>
      </c>
      <c r="H747" s="140">
        <v>1856.95</v>
      </c>
      <c r="I747" s="140">
        <f t="shared" si="73"/>
        <v>3143.05</v>
      </c>
      <c r="J747" s="140">
        <v>273.72000000000003</v>
      </c>
      <c r="K747" s="141">
        <v>560</v>
      </c>
      <c r="L747" s="141">
        <f t="shared" si="74"/>
        <v>833.72</v>
      </c>
      <c r="M747" s="140">
        <f t="shared" si="69"/>
        <v>2309.33</v>
      </c>
    </row>
    <row r="748" spans="1:13">
      <c r="A748" s="137">
        <v>739</v>
      </c>
      <c r="B748" s="138">
        <v>3349</v>
      </c>
      <c r="C748" s="139" t="s">
        <v>140</v>
      </c>
      <c r="D748" s="139" t="s">
        <v>853</v>
      </c>
      <c r="E748" s="139" t="s">
        <v>1038</v>
      </c>
      <c r="F748" s="139" t="s">
        <v>1669</v>
      </c>
      <c r="G748" s="140">
        <v>5000</v>
      </c>
      <c r="H748" s="140">
        <v>1886.03</v>
      </c>
      <c r="I748" s="140">
        <f t="shared" si="73"/>
        <v>3113.97</v>
      </c>
      <c r="J748" s="140">
        <v>265.89999999999998</v>
      </c>
      <c r="K748" s="141">
        <v>1170</v>
      </c>
      <c r="L748" s="141">
        <f t="shared" si="74"/>
        <v>1435.9</v>
      </c>
      <c r="M748" s="140">
        <f t="shared" si="69"/>
        <v>1678.07</v>
      </c>
    </row>
    <row r="749" spans="1:13">
      <c r="A749" s="137">
        <v>740</v>
      </c>
      <c r="B749" s="138">
        <v>4085</v>
      </c>
      <c r="C749" s="139" t="s">
        <v>251</v>
      </c>
      <c r="D749" s="139" t="s">
        <v>853</v>
      </c>
      <c r="E749" s="139" t="s">
        <v>1038</v>
      </c>
      <c r="F749" s="139" t="s">
        <v>1669</v>
      </c>
      <c r="G749" s="140">
        <v>5000</v>
      </c>
      <c r="H749" s="140">
        <v>1820.53</v>
      </c>
      <c r="I749" s="140">
        <f t="shared" si="73"/>
        <v>3179.47</v>
      </c>
      <c r="J749" s="140">
        <v>283.52</v>
      </c>
      <c r="K749" s="141">
        <v>1170</v>
      </c>
      <c r="L749" s="141">
        <f t="shared" si="74"/>
        <v>1453.52</v>
      </c>
      <c r="M749" s="140">
        <f t="shared" si="69"/>
        <v>1725.95</v>
      </c>
    </row>
    <row r="750" spans="1:13">
      <c r="A750" s="137">
        <v>741</v>
      </c>
      <c r="B750" s="138">
        <v>4107</v>
      </c>
      <c r="C750" s="139" t="s">
        <v>1671</v>
      </c>
      <c r="D750" s="139" t="s">
        <v>853</v>
      </c>
      <c r="E750" s="139" t="s">
        <v>1038</v>
      </c>
      <c r="F750" s="139" t="s">
        <v>1669</v>
      </c>
      <c r="G750" s="140">
        <v>5000</v>
      </c>
      <c r="H750" s="140">
        <v>1826.91</v>
      </c>
      <c r="I750" s="140">
        <f t="shared" si="73"/>
        <v>3173.09</v>
      </c>
      <c r="J750" s="140">
        <v>281.8</v>
      </c>
      <c r="K750" s="141">
        <v>1170</v>
      </c>
      <c r="L750" s="141">
        <f t="shared" si="74"/>
        <v>1451.8</v>
      </c>
      <c r="M750" s="140">
        <f t="shared" si="69"/>
        <v>1721.29</v>
      </c>
    </row>
    <row r="751" spans="1:13">
      <c r="A751" s="137">
        <v>742</v>
      </c>
      <c r="B751" s="138">
        <v>4683</v>
      </c>
      <c r="C751" s="139" t="s">
        <v>815</v>
      </c>
      <c r="D751" s="139" t="s">
        <v>853</v>
      </c>
      <c r="E751" s="139" t="s">
        <v>1038</v>
      </c>
      <c r="F751" s="139" t="s">
        <v>1669</v>
      </c>
      <c r="G751" s="140">
        <v>5000</v>
      </c>
      <c r="H751" s="140">
        <v>1820.55</v>
      </c>
      <c r="I751" s="140">
        <f t="shared" si="73"/>
        <v>3179.45</v>
      </c>
      <c r="J751" s="140">
        <v>284.22000000000003</v>
      </c>
      <c r="K751" s="141">
        <v>1170</v>
      </c>
      <c r="L751" s="141">
        <f t="shared" si="74"/>
        <v>1454.22</v>
      </c>
      <c r="M751" s="140">
        <f t="shared" si="69"/>
        <v>1725.23</v>
      </c>
    </row>
    <row r="752" spans="1:13">
      <c r="A752" s="137">
        <v>743</v>
      </c>
      <c r="B752" s="138">
        <v>4687</v>
      </c>
      <c r="C752" s="139" t="s">
        <v>1672</v>
      </c>
      <c r="D752" s="139" t="s">
        <v>853</v>
      </c>
      <c r="E752" s="139" t="s">
        <v>1038</v>
      </c>
      <c r="F752" s="139" t="s">
        <v>1669</v>
      </c>
      <c r="G752" s="140">
        <v>5000</v>
      </c>
      <c r="H752" s="140">
        <v>1842.35</v>
      </c>
      <c r="I752" s="140">
        <f t="shared" si="73"/>
        <v>3157.65</v>
      </c>
      <c r="J752" s="140">
        <v>277.66000000000003</v>
      </c>
      <c r="K752" s="141">
        <v>1170</v>
      </c>
      <c r="L752" s="141">
        <f t="shared" si="74"/>
        <v>1447.66</v>
      </c>
      <c r="M752" s="140">
        <f t="shared" si="69"/>
        <v>1709.99</v>
      </c>
    </row>
    <row r="753" spans="1:13">
      <c r="A753" s="137">
        <v>744</v>
      </c>
      <c r="B753" s="138">
        <v>5001</v>
      </c>
      <c r="C753" s="139" t="s">
        <v>139</v>
      </c>
      <c r="D753" s="139" t="s">
        <v>853</v>
      </c>
      <c r="E753" s="139" t="s">
        <v>1038</v>
      </c>
      <c r="F753" s="139" t="s">
        <v>1669</v>
      </c>
      <c r="G753" s="140">
        <v>5000</v>
      </c>
      <c r="H753" s="140">
        <v>1857.38</v>
      </c>
      <c r="I753" s="140">
        <f t="shared" si="73"/>
        <v>3142.62</v>
      </c>
      <c r="J753" s="140">
        <v>273.62</v>
      </c>
      <c r="K753" s="141">
        <v>560</v>
      </c>
      <c r="L753" s="141">
        <f t="shared" si="74"/>
        <v>833.62</v>
      </c>
      <c r="M753" s="140">
        <f t="shared" si="69"/>
        <v>2309</v>
      </c>
    </row>
    <row r="754" spans="1:13">
      <c r="A754" s="137">
        <v>745</v>
      </c>
      <c r="B754" s="138">
        <v>5034</v>
      </c>
      <c r="C754" s="139" t="s">
        <v>818</v>
      </c>
      <c r="D754" s="139" t="s">
        <v>853</v>
      </c>
      <c r="E754" s="139" t="s">
        <v>1038</v>
      </c>
      <c r="F754" s="139" t="s">
        <v>1669</v>
      </c>
      <c r="G754" s="140">
        <v>5000</v>
      </c>
      <c r="H754" s="140">
        <v>1857.37</v>
      </c>
      <c r="I754" s="140">
        <f t="shared" si="73"/>
        <v>3142.63</v>
      </c>
      <c r="J754" s="140">
        <v>278.62</v>
      </c>
      <c r="K754" s="141">
        <v>1170</v>
      </c>
      <c r="L754" s="141">
        <f t="shared" si="74"/>
        <v>1448.62</v>
      </c>
      <c r="M754" s="140">
        <f t="shared" si="69"/>
        <v>1694.01</v>
      </c>
    </row>
    <row r="755" spans="1:13">
      <c r="A755" s="137">
        <v>746</v>
      </c>
      <c r="B755" s="138" t="s">
        <v>1673</v>
      </c>
      <c r="C755" s="215" t="s">
        <v>249</v>
      </c>
      <c r="D755" s="142" t="s">
        <v>853</v>
      </c>
      <c r="E755" s="142" t="s">
        <v>1038</v>
      </c>
      <c r="F755" s="142" t="s">
        <v>1669</v>
      </c>
      <c r="G755" s="143">
        <v>5000</v>
      </c>
      <c r="H755" s="143">
        <v>1807.3</v>
      </c>
      <c r="I755" s="143">
        <f t="shared" si="73"/>
        <v>3192.7</v>
      </c>
      <c r="J755" s="143">
        <f t="shared" ref="J755:J802" si="76">ROUND(+I755*0.2,2)</f>
        <v>638.54</v>
      </c>
      <c r="K755" s="143">
        <v>1170</v>
      </c>
      <c r="L755" s="144">
        <f t="shared" si="74"/>
        <v>1808.54</v>
      </c>
      <c r="M755" s="143">
        <f t="shared" si="69"/>
        <v>1384.16</v>
      </c>
    </row>
    <row r="756" spans="1:13">
      <c r="A756" s="137">
        <v>747</v>
      </c>
      <c r="B756" s="138" t="s">
        <v>1674</v>
      </c>
      <c r="C756" s="215" t="s">
        <v>468</v>
      </c>
      <c r="D756" s="142" t="s">
        <v>853</v>
      </c>
      <c r="E756" s="142" t="s">
        <v>1038</v>
      </c>
      <c r="F756" s="142" t="s">
        <v>1669</v>
      </c>
      <c r="G756" s="143">
        <v>5000</v>
      </c>
      <c r="H756" s="143">
        <v>1956.47</v>
      </c>
      <c r="I756" s="143">
        <f t="shared" si="73"/>
        <v>3043.53</v>
      </c>
      <c r="J756" s="143">
        <f t="shared" si="76"/>
        <v>608.71</v>
      </c>
      <c r="K756" s="143">
        <v>1170</v>
      </c>
      <c r="L756" s="144">
        <f t="shared" si="74"/>
        <v>1778.71</v>
      </c>
      <c r="M756" s="143">
        <f t="shared" si="69"/>
        <v>1264.82</v>
      </c>
    </row>
    <row r="757" spans="1:13">
      <c r="A757" s="137">
        <v>748</v>
      </c>
      <c r="B757" s="138" t="s">
        <v>1675</v>
      </c>
      <c r="C757" s="215" t="s">
        <v>619</v>
      </c>
      <c r="D757" s="142" t="s">
        <v>853</v>
      </c>
      <c r="E757" s="142" t="s">
        <v>1038</v>
      </c>
      <c r="F757" s="142" t="s">
        <v>1669</v>
      </c>
      <c r="G757" s="143">
        <v>5000</v>
      </c>
      <c r="H757" s="143">
        <v>1807.32</v>
      </c>
      <c r="I757" s="143">
        <f t="shared" si="73"/>
        <v>3192.68</v>
      </c>
      <c r="J757" s="143">
        <f t="shared" si="76"/>
        <v>638.54</v>
      </c>
      <c r="K757" s="143">
        <v>1170</v>
      </c>
      <c r="L757" s="144">
        <f t="shared" si="74"/>
        <v>1808.54</v>
      </c>
      <c r="M757" s="143">
        <f t="shared" si="69"/>
        <v>1384.14</v>
      </c>
    </row>
    <row r="758" spans="1:13">
      <c r="A758" s="137">
        <v>749</v>
      </c>
      <c r="B758" s="138" t="s">
        <v>1676</v>
      </c>
      <c r="C758" s="215" t="s">
        <v>130</v>
      </c>
      <c r="D758" s="142" t="s">
        <v>853</v>
      </c>
      <c r="E758" s="142" t="s">
        <v>1038</v>
      </c>
      <c r="F758" s="142" t="s">
        <v>1669</v>
      </c>
      <c r="G758" s="143">
        <v>5000</v>
      </c>
      <c r="H758" s="143">
        <v>1807.3</v>
      </c>
      <c r="I758" s="143">
        <f t="shared" si="73"/>
        <v>3192.7</v>
      </c>
      <c r="J758" s="143">
        <f t="shared" si="76"/>
        <v>638.54</v>
      </c>
      <c r="K758" s="143">
        <v>1170</v>
      </c>
      <c r="L758" s="144">
        <f t="shared" si="74"/>
        <v>1808.54</v>
      </c>
      <c r="M758" s="143">
        <f t="shared" si="69"/>
        <v>1384.16</v>
      </c>
    </row>
    <row r="759" spans="1:13">
      <c r="A759" s="137">
        <v>750</v>
      </c>
      <c r="B759" s="138" t="s">
        <v>1677</v>
      </c>
      <c r="C759" s="215" t="s">
        <v>1678</v>
      </c>
      <c r="D759" s="142" t="s">
        <v>853</v>
      </c>
      <c r="E759" s="142" t="s">
        <v>1038</v>
      </c>
      <c r="F759" s="142" t="s">
        <v>1669</v>
      </c>
      <c r="G759" s="143">
        <v>5000</v>
      </c>
      <c r="H759" s="143">
        <v>1807.3</v>
      </c>
      <c r="I759" s="143">
        <f t="shared" si="73"/>
        <v>3192.7</v>
      </c>
      <c r="J759" s="143">
        <f t="shared" si="76"/>
        <v>638.54</v>
      </c>
      <c r="K759" s="143">
        <v>1170</v>
      </c>
      <c r="L759" s="144">
        <f t="shared" si="74"/>
        <v>1808.54</v>
      </c>
      <c r="M759" s="143">
        <f t="shared" si="69"/>
        <v>1384.16</v>
      </c>
    </row>
    <row r="760" spans="1:13">
      <c r="A760" s="137">
        <v>751</v>
      </c>
      <c r="B760" s="138" t="s">
        <v>1679</v>
      </c>
      <c r="C760" s="215" t="s">
        <v>623</v>
      </c>
      <c r="D760" s="142" t="s">
        <v>853</v>
      </c>
      <c r="E760" s="142" t="s">
        <v>1038</v>
      </c>
      <c r="F760" s="142" t="s">
        <v>1669</v>
      </c>
      <c r="G760" s="143">
        <v>5000</v>
      </c>
      <c r="H760" s="143">
        <v>1807.3</v>
      </c>
      <c r="I760" s="143">
        <f t="shared" si="73"/>
        <v>3192.7</v>
      </c>
      <c r="J760" s="143">
        <f t="shared" si="76"/>
        <v>638.54</v>
      </c>
      <c r="K760" s="143">
        <v>1170</v>
      </c>
      <c r="L760" s="144">
        <f t="shared" si="74"/>
        <v>1808.54</v>
      </c>
      <c r="M760" s="143">
        <f t="shared" si="69"/>
        <v>1384.16</v>
      </c>
    </row>
    <row r="761" spans="1:13">
      <c r="A761" s="137">
        <v>752</v>
      </c>
      <c r="B761" s="138" t="s">
        <v>1680</v>
      </c>
      <c r="C761" s="215" t="s">
        <v>1681</v>
      </c>
      <c r="D761" s="142" t="s">
        <v>853</v>
      </c>
      <c r="E761" s="142" t="s">
        <v>1038</v>
      </c>
      <c r="F761" s="142" t="s">
        <v>1669</v>
      </c>
      <c r="G761" s="143">
        <v>5000</v>
      </c>
      <c r="H761" s="143">
        <v>1807.3</v>
      </c>
      <c r="I761" s="143">
        <f t="shared" si="73"/>
        <v>3192.7</v>
      </c>
      <c r="J761" s="143">
        <f t="shared" si="76"/>
        <v>638.54</v>
      </c>
      <c r="K761" s="143">
        <v>1170</v>
      </c>
      <c r="L761" s="144">
        <f t="shared" si="74"/>
        <v>1808.54</v>
      </c>
      <c r="M761" s="143">
        <f t="shared" si="69"/>
        <v>1384.16</v>
      </c>
    </row>
    <row r="762" spans="1:13">
      <c r="A762" s="137">
        <v>753</v>
      </c>
      <c r="B762" s="138" t="s">
        <v>1682</v>
      </c>
      <c r="C762" s="215" t="s">
        <v>1683</v>
      </c>
      <c r="D762" s="142" t="s">
        <v>853</v>
      </c>
      <c r="E762" s="142" t="s">
        <v>1038</v>
      </c>
      <c r="F762" s="142" t="s">
        <v>1669</v>
      </c>
      <c r="G762" s="143">
        <v>5000</v>
      </c>
      <c r="H762" s="143">
        <v>1807.3</v>
      </c>
      <c r="I762" s="143">
        <f t="shared" si="73"/>
        <v>3192.7</v>
      </c>
      <c r="J762" s="143">
        <f t="shared" si="76"/>
        <v>638.54</v>
      </c>
      <c r="K762" s="143">
        <v>1170</v>
      </c>
      <c r="L762" s="144">
        <f t="shared" si="74"/>
        <v>1808.54</v>
      </c>
      <c r="M762" s="143">
        <f t="shared" si="69"/>
        <v>1384.16</v>
      </c>
    </row>
    <row r="763" spans="1:13">
      <c r="A763" s="137">
        <v>754</v>
      </c>
      <c r="B763" s="138" t="s">
        <v>1684</v>
      </c>
      <c r="C763" s="215" t="s">
        <v>10</v>
      </c>
      <c r="D763" s="142" t="s">
        <v>853</v>
      </c>
      <c r="E763" s="142" t="s">
        <v>1038</v>
      </c>
      <c r="F763" s="142" t="s">
        <v>1669</v>
      </c>
      <c r="G763" s="143">
        <v>5000</v>
      </c>
      <c r="H763" s="143">
        <v>1807.31</v>
      </c>
      <c r="I763" s="143">
        <f t="shared" si="73"/>
        <v>3192.69</v>
      </c>
      <c r="J763" s="143">
        <f t="shared" si="76"/>
        <v>638.54</v>
      </c>
      <c r="K763" s="143">
        <v>1170</v>
      </c>
      <c r="L763" s="144">
        <f t="shared" si="74"/>
        <v>1808.54</v>
      </c>
      <c r="M763" s="143">
        <f t="shared" si="69"/>
        <v>1384.15</v>
      </c>
    </row>
    <row r="764" spans="1:13">
      <c r="A764" s="137">
        <v>755</v>
      </c>
      <c r="B764" s="138" t="s">
        <v>1685</v>
      </c>
      <c r="C764" s="215" t="s">
        <v>232</v>
      </c>
      <c r="D764" s="142" t="s">
        <v>853</v>
      </c>
      <c r="E764" s="142" t="s">
        <v>1038</v>
      </c>
      <c r="F764" s="142" t="s">
        <v>1669</v>
      </c>
      <c r="G764" s="143">
        <v>5000</v>
      </c>
      <c r="H764" s="143">
        <v>1844.22</v>
      </c>
      <c r="I764" s="143">
        <f t="shared" si="73"/>
        <v>3155.78</v>
      </c>
      <c r="J764" s="143">
        <f t="shared" si="76"/>
        <v>631.16</v>
      </c>
      <c r="K764" s="143">
        <v>1170</v>
      </c>
      <c r="L764" s="144">
        <f t="shared" si="74"/>
        <v>1801.16</v>
      </c>
      <c r="M764" s="143">
        <f t="shared" si="69"/>
        <v>1354.62</v>
      </c>
    </row>
    <row r="765" spans="1:13">
      <c r="A765" s="137">
        <v>756</v>
      </c>
      <c r="B765" s="138" t="s">
        <v>1686</v>
      </c>
      <c r="C765" s="215" t="s">
        <v>137</v>
      </c>
      <c r="D765" s="142" t="s">
        <v>853</v>
      </c>
      <c r="E765" s="142" t="s">
        <v>1038</v>
      </c>
      <c r="F765" s="142" t="s">
        <v>1669</v>
      </c>
      <c r="G765" s="143">
        <v>5000</v>
      </c>
      <c r="H765" s="143">
        <v>1830.79</v>
      </c>
      <c r="I765" s="143">
        <f t="shared" si="73"/>
        <v>3169.21</v>
      </c>
      <c r="J765" s="143">
        <f t="shared" si="76"/>
        <v>633.84</v>
      </c>
      <c r="K765" s="143">
        <v>1170</v>
      </c>
      <c r="L765" s="144">
        <f t="shared" si="74"/>
        <v>1803.84</v>
      </c>
      <c r="M765" s="143">
        <f t="shared" si="69"/>
        <v>1365.37</v>
      </c>
    </row>
    <row r="766" spans="1:13">
      <c r="A766" s="137">
        <v>757</v>
      </c>
      <c r="B766" s="138" t="s">
        <v>1687</v>
      </c>
      <c r="C766" s="215" t="s">
        <v>13</v>
      </c>
      <c r="D766" s="142" t="s">
        <v>853</v>
      </c>
      <c r="E766" s="142" t="s">
        <v>1038</v>
      </c>
      <c r="F766" s="142" t="s">
        <v>1669</v>
      </c>
      <c r="G766" s="143">
        <v>5000</v>
      </c>
      <c r="H766" s="143">
        <v>1857.38</v>
      </c>
      <c r="I766" s="143">
        <f t="shared" si="73"/>
        <v>3142.62</v>
      </c>
      <c r="J766" s="143">
        <f t="shared" si="76"/>
        <v>628.52</v>
      </c>
      <c r="K766" s="143">
        <v>1170</v>
      </c>
      <c r="L766" s="144">
        <f t="shared" si="74"/>
        <v>1798.52</v>
      </c>
      <c r="M766" s="143">
        <f t="shared" si="69"/>
        <v>1344.1</v>
      </c>
    </row>
    <row r="767" spans="1:13">
      <c r="A767" s="137">
        <v>758</v>
      </c>
      <c r="B767" s="138" t="s">
        <v>1688</v>
      </c>
      <c r="C767" s="215" t="s">
        <v>1689</v>
      </c>
      <c r="D767" s="142" t="s">
        <v>853</v>
      </c>
      <c r="E767" s="142" t="s">
        <v>1038</v>
      </c>
      <c r="F767" s="142" t="s">
        <v>1669</v>
      </c>
      <c r="G767" s="143">
        <v>5000</v>
      </c>
      <c r="H767" s="143">
        <v>1845.03</v>
      </c>
      <c r="I767" s="143">
        <f t="shared" si="73"/>
        <v>3154.97</v>
      </c>
      <c r="J767" s="143">
        <f t="shared" si="76"/>
        <v>630.99</v>
      </c>
      <c r="K767" s="143">
        <v>1170</v>
      </c>
      <c r="L767" s="144">
        <f t="shared" si="74"/>
        <v>1800.99</v>
      </c>
      <c r="M767" s="143">
        <f t="shared" si="69"/>
        <v>1353.98</v>
      </c>
    </row>
    <row r="768" spans="1:13">
      <c r="A768" s="137">
        <v>759</v>
      </c>
      <c r="B768" s="138" t="s">
        <v>1690</v>
      </c>
      <c r="C768" s="215" t="s">
        <v>133</v>
      </c>
      <c r="D768" s="142" t="s">
        <v>853</v>
      </c>
      <c r="E768" s="142" t="s">
        <v>1038</v>
      </c>
      <c r="F768" s="142" t="s">
        <v>1669</v>
      </c>
      <c r="G768" s="143">
        <v>5000</v>
      </c>
      <c r="H768" s="143">
        <v>1887.95</v>
      </c>
      <c r="I768" s="143">
        <f t="shared" si="73"/>
        <v>3112.05</v>
      </c>
      <c r="J768" s="143">
        <f t="shared" si="76"/>
        <v>622.41</v>
      </c>
      <c r="K768" s="143">
        <v>1170</v>
      </c>
      <c r="L768" s="144">
        <f t="shared" si="74"/>
        <v>1792.41</v>
      </c>
      <c r="M768" s="143">
        <f t="shared" si="69"/>
        <v>1319.64</v>
      </c>
    </row>
    <row r="769" spans="1:13">
      <c r="A769" s="137">
        <v>760</v>
      </c>
      <c r="B769" s="138" t="s">
        <v>1691</v>
      </c>
      <c r="C769" s="215" t="s">
        <v>7</v>
      </c>
      <c r="D769" s="142" t="s">
        <v>853</v>
      </c>
      <c r="E769" s="142" t="s">
        <v>1038</v>
      </c>
      <c r="F769" s="142" t="s">
        <v>1669</v>
      </c>
      <c r="G769" s="143">
        <v>5000</v>
      </c>
      <c r="H769" s="143">
        <v>1826.91</v>
      </c>
      <c r="I769" s="143">
        <f t="shared" si="73"/>
        <v>3173.09</v>
      </c>
      <c r="J769" s="143">
        <f t="shared" si="76"/>
        <v>634.62</v>
      </c>
      <c r="K769" s="143">
        <v>1170</v>
      </c>
      <c r="L769" s="144">
        <f t="shared" si="74"/>
        <v>1804.62</v>
      </c>
      <c r="M769" s="143">
        <f t="shared" si="69"/>
        <v>1368.47</v>
      </c>
    </row>
    <row r="770" spans="1:13">
      <c r="A770" s="137">
        <v>761</v>
      </c>
      <c r="B770" s="138" t="s">
        <v>1692</v>
      </c>
      <c r="C770" s="215" t="s">
        <v>1693</v>
      </c>
      <c r="D770" s="142" t="s">
        <v>853</v>
      </c>
      <c r="E770" s="142" t="s">
        <v>1038</v>
      </c>
      <c r="F770" s="142" t="s">
        <v>1669</v>
      </c>
      <c r="G770" s="143">
        <v>5000</v>
      </c>
      <c r="H770" s="143">
        <v>1807.31</v>
      </c>
      <c r="I770" s="143">
        <f t="shared" si="73"/>
        <v>3192.69</v>
      </c>
      <c r="J770" s="143">
        <f t="shared" si="76"/>
        <v>638.54</v>
      </c>
      <c r="K770" s="143">
        <v>1170</v>
      </c>
      <c r="L770" s="144">
        <f t="shared" si="74"/>
        <v>1808.54</v>
      </c>
      <c r="M770" s="143">
        <f t="shared" si="69"/>
        <v>1384.15</v>
      </c>
    </row>
    <row r="771" spans="1:13">
      <c r="A771" s="137">
        <v>762</v>
      </c>
      <c r="B771" s="138" t="s">
        <v>1694</v>
      </c>
      <c r="C771" s="215" t="s">
        <v>431</v>
      </c>
      <c r="D771" s="142" t="s">
        <v>853</v>
      </c>
      <c r="E771" s="142" t="s">
        <v>1038</v>
      </c>
      <c r="F771" s="142" t="s">
        <v>1669</v>
      </c>
      <c r="G771" s="143">
        <v>5000</v>
      </c>
      <c r="H771" s="143">
        <v>1843.84</v>
      </c>
      <c r="I771" s="143">
        <f t="shared" si="73"/>
        <v>3156.16</v>
      </c>
      <c r="J771" s="143">
        <f t="shared" si="76"/>
        <v>631.23</v>
      </c>
      <c r="K771" s="143">
        <v>1170</v>
      </c>
      <c r="L771" s="144">
        <f t="shared" si="74"/>
        <v>1801.23</v>
      </c>
      <c r="M771" s="143">
        <f t="shared" si="69"/>
        <v>1354.93</v>
      </c>
    </row>
    <row r="772" spans="1:13">
      <c r="A772" s="137">
        <v>763</v>
      </c>
      <c r="B772" s="138" t="s">
        <v>1695</v>
      </c>
      <c r="C772" s="215" t="s">
        <v>1696</v>
      </c>
      <c r="D772" s="142" t="s">
        <v>853</v>
      </c>
      <c r="E772" s="142" t="s">
        <v>1038</v>
      </c>
      <c r="F772" s="142" t="s">
        <v>1669</v>
      </c>
      <c r="G772" s="143">
        <v>5000</v>
      </c>
      <c r="H772" s="143">
        <v>1895.92</v>
      </c>
      <c r="I772" s="143">
        <f t="shared" si="73"/>
        <v>3104.08</v>
      </c>
      <c r="J772" s="143">
        <f t="shared" si="76"/>
        <v>620.82000000000005</v>
      </c>
      <c r="K772" s="143">
        <v>1170</v>
      </c>
      <c r="L772" s="144">
        <f t="shared" si="74"/>
        <v>1790.82</v>
      </c>
      <c r="M772" s="143">
        <f t="shared" si="69"/>
        <v>1313.26</v>
      </c>
    </row>
    <row r="773" spans="1:13">
      <c r="A773" s="137">
        <v>764</v>
      </c>
      <c r="B773" s="138" t="s">
        <v>1697</v>
      </c>
      <c r="C773" s="215" t="s">
        <v>4</v>
      </c>
      <c r="D773" s="142" t="s">
        <v>853</v>
      </c>
      <c r="E773" s="142" t="s">
        <v>1038</v>
      </c>
      <c r="F773" s="142" t="s">
        <v>1669</v>
      </c>
      <c r="G773" s="143">
        <v>5000</v>
      </c>
      <c r="H773" s="143">
        <v>1861.43</v>
      </c>
      <c r="I773" s="143">
        <f t="shared" si="73"/>
        <v>3138.57</v>
      </c>
      <c r="J773" s="143">
        <f t="shared" si="76"/>
        <v>627.71</v>
      </c>
      <c r="K773" s="143">
        <v>1170</v>
      </c>
      <c r="L773" s="144">
        <f t="shared" si="74"/>
        <v>1797.71</v>
      </c>
      <c r="M773" s="143">
        <f t="shared" si="69"/>
        <v>1340.86</v>
      </c>
    </row>
    <row r="774" spans="1:13">
      <c r="A774" s="137">
        <v>765</v>
      </c>
      <c r="B774" s="138" t="s">
        <v>1698</v>
      </c>
      <c r="C774" s="215" t="s">
        <v>792</v>
      </c>
      <c r="D774" s="142" t="s">
        <v>853</v>
      </c>
      <c r="E774" s="142" t="s">
        <v>1038</v>
      </c>
      <c r="F774" s="142" t="s">
        <v>1669</v>
      </c>
      <c r="G774" s="143">
        <v>5000</v>
      </c>
      <c r="H774" s="143">
        <v>1888.19</v>
      </c>
      <c r="I774" s="143">
        <f t="shared" si="73"/>
        <v>3111.81</v>
      </c>
      <c r="J774" s="143">
        <f t="shared" si="76"/>
        <v>622.36</v>
      </c>
      <c r="K774" s="143">
        <v>1170</v>
      </c>
      <c r="L774" s="144">
        <f t="shared" si="74"/>
        <v>1792.36</v>
      </c>
      <c r="M774" s="143">
        <f t="shared" si="69"/>
        <v>1319.45</v>
      </c>
    </row>
    <row r="775" spans="1:13">
      <c r="A775" s="137">
        <v>766</v>
      </c>
      <c r="B775" s="138" t="s">
        <v>1699</v>
      </c>
      <c r="C775" s="215" t="s">
        <v>228</v>
      </c>
      <c r="D775" s="142" t="s">
        <v>853</v>
      </c>
      <c r="E775" s="142" t="s">
        <v>1038</v>
      </c>
      <c r="F775" s="142" t="s">
        <v>1669</v>
      </c>
      <c r="G775" s="143">
        <v>5000</v>
      </c>
      <c r="H775" s="143">
        <v>1845.03</v>
      </c>
      <c r="I775" s="143">
        <f t="shared" si="73"/>
        <v>3154.97</v>
      </c>
      <c r="J775" s="143">
        <f t="shared" si="76"/>
        <v>630.99</v>
      </c>
      <c r="K775" s="143">
        <v>1170</v>
      </c>
      <c r="L775" s="144">
        <f t="shared" si="74"/>
        <v>1800.99</v>
      </c>
      <c r="M775" s="143">
        <f t="shared" si="69"/>
        <v>1353.98</v>
      </c>
    </row>
    <row r="776" spans="1:13">
      <c r="A776" s="137">
        <v>767</v>
      </c>
      <c r="B776" s="138" t="s">
        <v>1700</v>
      </c>
      <c r="C776" s="215" t="s">
        <v>1701</v>
      </c>
      <c r="D776" s="142" t="s">
        <v>853</v>
      </c>
      <c r="E776" s="142" t="s">
        <v>1038</v>
      </c>
      <c r="F776" s="142" t="s">
        <v>1669</v>
      </c>
      <c r="G776" s="143">
        <v>5000</v>
      </c>
      <c r="H776" s="143">
        <v>2069.59</v>
      </c>
      <c r="I776" s="143">
        <f t="shared" si="73"/>
        <v>2930.41</v>
      </c>
      <c r="J776" s="143">
        <f t="shared" si="76"/>
        <v>586.08000000000004</v>
      </c>
      <c r="K776" s="143">
        <v>1170</v>
      </c>
      <c r="L776" s="144">
        <f t="shared" si="74"/>
        <v>1756.08</v>
      </c>
      <c r="M776" s="143">
        <f t="shared" si="69"/>
        <v>1174.33</v>
      </c>
    </row>
    <row r="777" spans="1:13">
      <c r="A777" s="137">
        <v>768</v>
      </c>
      <c r="B777" s="138" t="s">
        <v>1702</v>
      </c>
      <c r="C777" s="215" t="s">
        <v>1703</v>
      </c>
      <c r="D777" s="142" t="s">
        <v>853</v>
      </c>
      <c r="E777" s="142" t="s">
        <v>1038</v>
      </c>
      <c r="F777" s="142" t="s">
        <v>1669</v>
      </c>
      <c r="G777" s="143">
        <v>5000</v>
      </c>
      <c r="H777" s="143">
        <v>1867.23</v>
      </c>
      <c r="I777" s="143">
        <f t="shared" si="73"/>
        <v>3132.77</v>
      </c>
      <c r="J777" s="143">
        <f t="shared" si="76"/>
        <v>626.54999999999995</v>
      </c>
      <c r="K777" s="143">
        <v>1170</v>
      </c>
      <c r="L777" s="144">
        <f t="shared" si="74"/>
        <v>1796.55</v>
      </c>
      <c r="M777" s="143">
        <f t="shared" si="69"/>
        <v>1336.22</v>
      </c>
    </row>
    <row r="778" spans="1:13">
      <c r="A778" s="137">
        <v>769</v>
      </c>
      <c r="B778" s="138" t="s">
        <v>1704</v>
      </c>
      <c r="C778" s="215" t="s">
        <v>1705</v>
      </c>
      <c r="D778" s="142" t="s">
        <v>853</v>
      </c>
      <c r="E778" s="142" t="s">
        <v>1038</v>
      </c>
      <c r="F778" s="142" t="s">
        <v>1669</v>
      </c>
      <c r="G778" s="143">
        <v>5000</v>
      </c>
      <c r="H778" s="143">
        <v>1867.23</v>
      </c>
      <c r="I778" s="143">
        <f t="shared" si="73"/>
        <v>3132.77</v>
      </c>
      <c r="J778" s="143">
        <f t="shared" si="76"/>
        <v>626.54999999999995</v>
      </c>
      <c r="K778" s="143">
        <v>1170</v>
      </c>
      <c r="L778" s="144">
        <f t="shared" si="74"/>
        <v>1796.55</v>
      </c>
      <c r="M778" s="143">
        <f t="shared" ref="M778:M819" si="77">I778-L778</f>
        <v>1336.22</v>
      </c>
    </row>
    <row r="779" spans="1:13">
      <c r="A779" s="137">
        <v>770</v>
      </c>
      <c r="B779" s="138" t="s">
        <v>1706</v>
      </c>
      <c r="C779" s="215" t="s">
        <v>802</v>
      </c>
      <c r="D779" s="142" t="s">
        <v>853</v>
      </c>
      <c r="E779" s="142" t="s">
        <v>1038</v>
      </c>
      <c r="F779" s="142" t="s">
        <v>1669</v>
      </c>
      <c r="G779" s="143">
        <v>5000</v>
      </c>
      <c r="H779" s="143">
        <v>1830.79</v>
      </c>
      <c r="I779" s="143">
        <f t="shared" si="73"/>
        <v>3169.21</v>
      </c>
      <c r="J779" s="143">
        <f t="shared" si="76"/>
        <v>633.84</v>
      </c>
      <c r="K779" s="143">
        <v>1170</v>
      </c>
      <c r="L779" s="144">
        <f t="shared" si="74"/>
        <v>1803.84</v>
      </c>
      <c r="M779" s="143">
        <f t="shared" si="77"/>
        <v>1365.37</v>
      </c>
    </row>
    <row r="780" spans="1:13">
      <c r="A780" s="137">
        <v>771</v>
      </c>
      <c r="B780" s="138" t="s">
        <v>1707</v>
      </c>
      <c r="C780" s="215" t="s">
        <v>1708</v>
      </c>
      <c r="D780" s="142" t="s">
        <v>853</v>
      </c>
      <c r="E780" s="142" t="s">
        <v>1038</v>
      </c>
      <c r="F780" s="142" t="s">
        <v>1669</v>
      </c>
      <c r="G780" s="143">
        <v>5000</v>
      </c>
      <c r="H780" s="143">
        <v>1807.28</v>
      </c>
      <c r="I780" s="143">
        <f t="shared" si="73"/>
        <v>3192.72</v>
      </c>
      <c r="J780" s="143">
        <f t="shared" si="76"/>
        <v>638.54</v>
      </c>
      <c r="K780" s="143">
        <v>1170</v>
      </c>
      <c r="L780" s="144">
        <f t="shared" si="74"/>
        <v>1808.54</v>
      </c>
      <c r="M780" s="143">
        <f t="shared" si="77"/>
        <v>1384.18</v>
      </c>
    </row>
    <row r="781" spans="1:13">
      <c r="A781" s="137">
        <v>772</v>
      </c>
      <c r="B781" s="138" t="s">
        <v>1709</v>
      </c>
      <c r="C781" s="215" t="s">
        <v>11</v>
      </c>
      <c r="D781" s="142" t="s">
        <v>853</v>
      </c>
      <c r="E781" s="142" t="s">
        <v>1038</v>
      </c>
      <c r="F781" s="142" t="s">
        <v>1669</v>
      </c>
      <c r="G781" s="143">
        <v>5000</v>
      </c>
      <c r="H781" s="143">
        <v>1887.95</v>
      </c>
      <c r="I781" s="143">
        <f t="shared" si="73"/>
        <v>3112.05</v>
      </c>
      <c r="J781" s="143">
        <f t="shared" si="76"/>
        <v>622.41</v>
      </c>
      <c r="K781" s="143">
        <v>1170</v>
      </c>
      <c r="L781" s="144">
        <f t="shared" si="74"/>
        <v>1792.41</v>
      </c>
      <c r="M781" s="143">
        <f t="shared" si="77"/>
        <v>1319.64</v>
      </c>
    </row>
    <row r="782" spans="1:13">
      <c r="A782" s="137">
        <v>773</v>
      </c>
      <c r="B782" s="138" t="s">
        <v>1710</v>
      </c>
      <c r="C782" s="215" t="s">
        <v>1711</v>
      </c>
      <c r="D782" s="142" t="s">
        <v>853</v>
      </c>
      <c r="E782" s="142" t="s">
        <v>1038</v>
      </c>
      <c r="F782" s="142" t="s">
        <v>1669</v>
      </c>
      <c r="G782" s="143">
        <v>5000</v>
      </c>
      <c r="H782" s="143">
        <v>1839.62</v>
      </c>
      <c r="I782" s="143">
        <f t="shared" si="73"/>
        <v>3160.38</v>
      </c>
      <c r="J782" s="143">
        <f t="shared" si="76"/>
        <v>632.08000000000004</v>
      </c>
      <c r="K782" s="143">
        <v>1170</v>
      </c>
      <c r="L782" s="144">
        <f t="shared" si="74"/>
        <v>1802.08</v>
      </c>
      <c r="M782" s="143">
        <f t="shared" si="77"/>
        <v>1358.3</v>
      </c>
    </row>
    <row r="783" spans="1:13">
      <c r="A783" s="137">
        <v>774</v>
      </c>
      <c r="B783" s="138" t="s">
        <v>1712</v>
      </c>
      <c r="C783" s="215" t="s">
        <v>250</v>
      </c>
      <c r="D783" s="142" t="s">
        <v>853</v>
      </c>
      <c r="E783" s="142" t="s">
        <v>1038</v>
      </c>
      <c r="F783" s="142" t="s">
        <v>1669</v>
      </c>
      <c r="G783" s="143">
        <v>5000</v>
      </c>
      <c r="H783" s="143">
        <v>1838.92</v>
      </c>
      <c r="I783" s="143">
        <f t="shared" si="73"/>
        <v>3161.08</v>
      </c>
      <c r="J783" s="143">
        <f t="shared" si="76"/>
        <v>632.22</v>
      </c>
      <c r="K783" s="143">
        <v>1170</v>
      </c>
      <c r="L783" s="144">
        <f t="shared" si="74"/>
        <v>1802.22</v>
      </c>
      <c r="M783" s="143">
        <f t="shared" si="77"/>
        <v>1358.86</v>
      </c>
    </row>
    <row r="784" spans="1:13">
      <c r="A784" s="137">
        <v>775</v>
      </c>
      <c r="B784" s="138" t="s">
        <v>1713</v>
      </c>
      <c r="C784" s="215" t="s">
        <v>1714</v>
      </c>
      <c r="D784" s="142" t="s">
        <v>853</v>
      </c>
      <c r="E784" s="142" t="s">
        <v>1038</v>
      </c>
      <c r="F784" s="142" t="s">
        <v>1669</v>
      </c>
      <c r="G784" s="143">
        <v>5000</v>
      </c>
      <c r="H784" s="143">
        <v>1830.79</v>
      </c>
      <c r="I784" s="143">
        <f t="shared" si="73"/>
        <v>3169.21</v>
      </c>
      <c r="J784" s="143">
        <f t="shared" si="76"/>
        <v>633.84</v>
      </c>
      <c r="K784" s="143">
        <v>1170</v>
      </c>
      <c r="L784" s="144">
        <f t="shared" si="74"/>
        <v>1803.84</v>
      </c>
      <c r="M784" s="143">
        <f t="shared" si="77"/>
        <v>1365.37</v>
      </c>
    </row>
    <row r="785" spans="1:13">
      <c r="A785" s="137">
        <v>776</v>
      </c>
      <c r="B785" s="138" t="s">
        <v>1715</v>
      </c>
      <c r="C785" s="215" t="s">
        <v>15</v>
      </c>
      <c r="D785" s="142" t="s">
        <v>853</v>
      </c>
      <c r="E785" s="142" t="s">
        <v>1038</v>
      </c>
      <c r="F785" s="142" t="s">
        <v>1669</v>
      </c>
      <c r="G785" s="143">
        <v>5000</v>
      </c>
      <c r="H785" s="143">
        <v>1857.37</v>
      </c>
      <c r="I785" s="143">
        <f t="shared" si="73"/>
        <v>3142.63</v>
      </c>
      <c r="J785" s="143">
        <f t="shared" si="76"/>
        <v>628.53</v>
      </c>
      <c r="K785" s="143">
        <v>1170</v>
      </c>
      <c r="L785" s="144">
        <f t="shared" si="74"/>
        <v>1798.53</v>
      </c>
      <c r="M785" s="143">
        <f t="shared" si="77"/>
        <v>1344.1</v>
      </c>
    </row>
    <row r="786" spans="1:13">
      <c r="A786" s="137">
        <v>777</v>
      </c>
      <c r="B786" s="138" t="s">
        <v>1716</v>
      </c>
      <c r="C786" s="215" t="s">
        <v>1717</v>
      </c>
      <c r="D786" s="142" t="s">
        <v>853</v>
      </c>
      <c r="E786" s="142" t="s">
        <v>1038</v>
      </c>
      <c r="F786" s="142" t="s">
        <v>1669</v>
      </c>
      <c r="G786" s="143">
        <v>5000</v>
      </c>
      <c r="H786" s="143">
        <v>1861.67</v>
      </c>
      <c r="I786" s="143">
        <f t="shared" si="73"/>
        <v>3138.33</v>
      </c>
      <c r="J786" s="143">
        <f t="shared" si="76"/>
        <v>627.66999999999996</v>
      </c>
      <c r="K786" s="143">
        <v>1170</v>
      </c>
      <c r="L786" s="144">
        <f t="shared" si="74"/>
        <v>1797.67</v>
      </c>
      <c r="M786" s="143">
        <f t="shared" si="77"/>
        <v>1340.66</v>
      </c>
    </row>
    <row r="787" spans="1:13">
      <c r="A787" s="137">
        <v>778</v>
      </c>
      <c r="B787" s="138" t="s">
        <v>1718</v>
      </c>
      <c r="C787" s="215" t="s">
        <v>6</v>
      </c>
      <c r="D787" s="142" t="s">
        <v>853</v>
      </c>
      <c r="E787" s="142" t="s">
        <v>1038</v>
      </c>
      <c r="F787" s="142" t="s">
        <v>1669</v>
      </c>
      <c r="G787" s="143">
        <v>5000</v>
      </c>
      <c r="H787" s="143">
        <v>1903.75</v>
      </c>
      <c r="I787" s="143">
        <f t="shared" si="73"/>
        <v>3096.25</v>
      </c>
      <c r="J787" s="143">
        <f t="shared" si="76"/>
        <v>619.25</v>
      </c>
      <c r="K787" s="143">
        <v>1170</v>
      </c>
      <c r="L787" s="144">
        <f t="shared" si="74"/>
        <v>1789.25</v>
      </c>
      <c r="M787" s="143">
        <f t="shared" si="77"/>
        <v>1307</v>
      </c>
    </row>
    <row r="788" spans="1:13">
      <c r="A788" s="137">
        <v>779</v>
      </c>
      <c r="B788" s="138" t="s">
        <v>1719</v>
      </c>
      <c r="C788" s="215" t="s">
        <v>12</v>
      </c>
      <c r="D788" s="142" t="s">
        <v>853</v>
      </c>
      <c r="E788" s="142" t="s">
        <v>1038</v>
      </c>
      <c r="F788" s="142" t="s">
        <v>1669</v>
      </c>
      <c r="G788" s="143">
        <v>5000</v>
      </c>
      <c r="H788" s="143">
        <v>1830.79</v>
      </c>
      <c r="I788" s="143">
        <f t="shared" si="73"/>
        <v>3169.21</v>
      </c>
      <c r="J788" s="143">
        <f t="shared" si="76"/>
        <v>633.84</v>
      </c>
      <c r="K788" s="143">
        <v>1170</v>
      </c>
      <c r="L788" s="144">
        <f t="shared" si="74"/>
        <v>1803.84</v>
      </c>
      <c r="M788" s="143">
        <f t="shared" si="77"/>
        <v>1365.37</v>
      </c>
    </row>
    <row r="789" spans="1:13">
      <c r="A789" s="137">
        <v>780</v>
      </c>
      <c r="B789" s="138" t="s">
        <v>1720</v>
      </c>
      <c r="C789" s="215" t="s">
        <v>135</v>
      </c>
      <c r="D789" s="142" t="s">
        <v>853</v>
      </c>
      <c r="E789" s="142" t="s">
        <v>1038</v>
      </c>
      <c r="F789" s="142" t="s">
        <v>1669</v>
      </c>
      <c r="G789" s="143">
        <v>5000</v>
      </c>
      <c r="H789" s="143">
        <v>1830.79</v>
      </c>
      <c r="I789" s="143">
        <f t="shared" si="73"/>
        <v>3169.21</v>
      </c>
      <c r="J789" s="143">
        <f t="shared" si="76"/>
        <v>633.84</v>
      </c>
      <c r="K789" s="143">
        <v>1170</v>
      </c>
      <c r="L789" s="144">
        <f t="shared" si="74"/>
        <v>1803.84</v>
      </c>
      <c r="M789" s="143">
        <f t="shared" si="77"/>
        <v>1365.37</v>
      </c>
    </row>
    <row r="790" spans="1:13">
      <c r="A790" s="137">
        <v>781</v>
      </c>
      <c r="B790" s="138" t="s">
        <v>1721</v>
      </c>
      <c r="C790" s="215" t="s">
        <v>136</v>
      </c>
      <c r="D790" s="142" t="s">
        <v>853</v>
      </c>
      <c r="E790" s="142" t="s">
        <v>1038</v>
      </c>
      <c r="F790" s="142" t="s">
        <v>1669</v>
      </c>
      <c r="G790" s="143">
        <v>5000</v>
      </c>
      <c r="H790" s="143">
        <v>1857.37</v>
      </c>
      <c r="I790" s="143">
        <f t="shared" si="73"/>
        <v>3142.63</v>
      </c>
      <c r="J790" s="143">
        <f t="shared" si="76"/>
        <v>628.53</v>
      </c>
      <c r="K790" s="143">
        <v>1170</v>
      </c>
      <c r="L790" s="144">
        <f t="shared" si="74"/>
        <v>1798.53</v>
      </c>
      <c r="M790" s="143">
        <f t="shared" si="77"/>
        <v>1344.1</v>
      </c>
    </row>
    <row r="791" spans="1:13">
      <c r="A791" s="137">
        <v>782</v>
      </c>
      <c r="B791" s="138" t="s">
        <v>1722</v>
      </c>
      <c r="C791" s="215" t="s">
        <v>16</v>
      </c>
      <c r="D791" s="142" t="s">
        <v>853</v>
      </c>
      <c r="E791" s="142" t="s">
        <v>1038</v>
      </c>
      <c r="F791" s="142" t="s">
        <v>1669</v>
      </c>
      <c r="G791" s="143">
        <v>5000</v>
      </c>
      <c r="H791" s="143">
        <v>1857.37</v>
      </c>
      <c r="I791" s="143">
        <f t="shared" si="73"/>
        <v>3142.63</v>
      </c>
      <c r="J791" s="143">
        <f t="shared" si="76"/>
        <v>628.53</v>
      </c>
      <c r="K791" s="143">
        <v>1170</v>
      </c>
      <c r="L791" s="144">
        <f t="shared" si="74"/>
        <v>1798.53</v>
      </c>
      <c r="M791" s="143">
        <f t="shared" si="77"/>
        <v>1344.1</v>
      </c>
    </row>
    <row r="792" spans="1:13">
      <c r="A792" s="137">
        <v>783</v>
      </c>
      <c r="B792" s="138" t="s">
        <v>1723</v>
      </c>
      <c r="C792" s="215" t="s">
        <v>116</v>
      </c>
      <c r="D792" s="142" t="s">
        <v>853</v>
      </c>
      <c r="E792" s="142" t="s">
        <v>1038</v>
      </c>
      <c r="F792" s="142" t="s">
        <v>1669</v>
      </c>
      <c r="G792" s="143">
        <v>5000</v>
      </c>
      <c r="H792" s="143">
        <v>1830.79</v>
      </c>
      <c r="I792" s="143">
        <f t="shared" si="73"/>
        <v>3169.21</v>
      </c>
      <c r="J792" s="143">
        <f t="shared" si="76"/>
        <v>633.84</v>
      </c>
      <c r="K792" s="143">
        <v>1170</v>
      </c>
      <c r="L792" s="144">
        <f t="shared" si="74"/>
        <v>1803.84</v>
      </c>
      <c r="M792" s="143">
        <f t="shared" si="77"/>
        <v>1365.37</v>
      </c>
    </row>
    <row r="793" spans="1:13">
      <c r="A793" s="137">
        <v>784</v>
      </c>
      <c r="B793" s="138" t="s">
        <v>1724</v>
      </c>
      <c r="C793" s="215" t="s">
        <v>122</v>
      </c>
      <c r="D793" s="142" t="s">
        <v>853</v>
      </c>
      <c r="E793" s="142" t="s">
        <v>1038</v>
      </c>
      <c r="F793" s="142" t="s">
        <v>1669</v>
      </c>
      <c r="G793" s="143">
        <v>5000</v>
      </c>
      <c r="H793" s="143">
        <v>1830.79</v>
      </c>
      <c r="I793" s="143">
        <f t="shared" si="73"/>
        <v>3169.21</v>
      </c>
      <c r="J793" s="143">
        <f t="shared" si="76"/>
        <v>633.84</v>
      </c>
      <c r="K793" s="143">
        <v>1170</v>
      </c>
      <c r="L793" s="144">
        <f t="shared" si="74"/>
        <v>1803.84</v>
      </c>
      <c r="M793" s="143">
        <f t="shared" si="77"/>
        <v>1365.37</v>
      </c>
    </row>
    <row r="794" spans="1:13">
      <c r="A794" s="137">
        <v>785</v>
      </c>
      <c r="B794" s="138" t="s">
        <v>1725</v>
      </c>
      <c r="C794" s="215" t="s">
        <v>784</v>
      </c>
      <c r="D794" s="142" t="s">
        <v>853</v>
      </c>
      <c r="E794" s="142" t="s">
        <v>1038</v>
      </c>
      <c r="F794" s="142" t="s">
        <v>1669</v>
      </c>
      <c r="G794" s="143">
        <v>5000</v>
      </c>
      <c r="H794" s="143">
        <v>1830.79</v>
      </c>
      <c r="I794" s="143">
        <f t="shared" si="73"/>
        <v>3169.21</v>
      </c>
      <c r="J794" s="143">
        <f t="shared" si="76"/>
        <v>633.84</v>
      </c>
      <c r="K794" s="143">
        <v>1170</v>
      </c>
      <c r="L794" s="144">
        <f t="shared" si="74"/>
        <v>1803.84</v>
      </c>
      <c r="M794" s="143">
        <f t="shared" si="77"/>
        <v>1365.37</v>
      </c>
    </row>
    <row r="795" spans="1:13">
      <c r="A795" s="137">
        <v>786</v>
      </c>
      <c r="B795" s="138" t="s">
        <v>1726</v>
      </c>
      <c r="C795" s="215" t="s">
        <v>1727</v>
      </c>
      <c r="D795" s="142" t="s">
        <v>853</v>
      </c>
      <c r="E795" s="142" t="s">
        <v>1038</v>
      </c>
      <c r="F795" s="142" t="s">
        <v>1669</v>
      </c>
      <c r="G795" s="143">
        <v>5000</v>
      </c>
      <c r="H795" s="143">
        <v>1826.91</v>
      </c>
      <c r="I795" s="143">
        <f t="shared" si="73"/>
        <v>3173.09</v>
      </c>
      <c r="J795" s="143">
        <f t="shared" si="76"/>
        <v>634.62</v>
      </c>
      <c r="K795" s="143">
        <v>1170</v>
      </c>
      <c r="L795" s="144">
        <f t="shared" si="74"/>
        <v>1804.62</v>
      </c>
      <c r="M795" s="143">
        <f t="shared" si="77"/>
        <v>1368.47</v>
      </c>
    </row>
    <row r="796" spans="1:13">
      <c r="A796" s="137">
        <v>787</v>
      </c>
      <c r="B796" s="138" t="s">
        <v>1728</v>
      </c>
      <c r="C796" s="215" t="s">
        <v>138</v>
      </c>
      <c r="D796" s="142" t="s">
        <v>853</v>
      </c>
      <c r="E796" s="142" t="s">
        <v>1038</v>
      </c>
      <c r="F796" s="142" t="s">
        <v>1669</v>
      </c>
      <c r="G796" s="143">
        <v>5000</v>
      </c>
      <c r="H796" s="143">
        <v>1857.37</v>
      </c>
      <c r="I796" s="143">
        <f t="shared" si="73"/>
        <v>3142.63</v>
      </c>
      <c r="J796" s="143">
        <f t="shared" si="76"/>
        <v>628.53</v>
      </c>
      <c r="K796" s="143">
        <v>1170</v>
      </c>
      <c r="L796" s="144">
        <f t="shared" si="74"/>
        <v>1798.53</v>
      </c>
      <c r="M796" s="143">
        <f t="shared" si="77"/>
        <v>1344.1</v>
      </c>
    </row>
    <row r="797" spans="1:13">
      <c r="A797" s="137">
        <v>788</v>
      </c>
      <c r="B797" s="138" t="s">
        <v>1729</v>
      </c>
      <c r="C797" s="215" t="s">
        <v>90</v>
      </c>
      <c r="D797" s="142" t="s">
        <v>853</v>
      </c>
      <c r="E797" s="142" t="s">
        <v>1038</v>
      </c>
      <c r="F797" s="142" t="s">
        <v>1669</v>
      </c>
      <c r="G797" s="143">
        <v>5000</v>
      </c>
      <c r="H797" s="143">
        <v>1887.83</v>
      </c>
      <c r="I797" s="143">
        <f t="shared" si="73"/>
        <v>3112.17</v>
      </c>
      <c r="J797" s="143">
        <f t="shared" si="76"/>
        <v>622.42999999999995</v>
      </c>
      <c r="K797" s="143">
        <v>1170</v>
      </c>
      <c r="L797" s="144">
        <f t="shared" si="74"/>
        <v>1792.43</v>
      </c>
      <c r="M797" s="143">
        <f t="shared" si="77"/>
        <v>1319.74</v>
      </c>
    </row>
    <row r="798" spans="1:13">
      <c r="A798" s="137">
        <v>789</v>
      </c>
      <c r="B798" s="138" t="s">
        <v>1730</v>
      </c>
      <c r="C798" s="215" t="s">
        <v>117</v>
      </c>
      <c r="D798" s="142" t="s">
        <v>853</v>
      </c>
      <c r="E798" s="142" t="s">
        <v>1038</v>
      </c>
      <c r="F798" s="142" t="s">
        <v>1669</v>
      </c>
      <c r="G798" s="143">
        <v>5000</v>
      </c>
      <c r="H798" s="143">
        <v>1857.37</v>
      </c>
      <c r="I798" s="143">
        <f t="shared" si="73"/>
        <v>3142.63</v>
      </c>
      <c r="J798" s="143">
        <f t="shared" si="76"/>
        <v>628.53</v>
      </c>
      <c r="K798" s="143">
        <v>1170</v>
      </c>
      <c r="L798" s="144">
        <f t="shared" si="74"/>
        <v>1798.53</v>
      </c>
      <c r="M798" s="143">
        <f t="shared" si="77"/>
        <v>1344.1</v>
      </c>
    </row>
    <row r="799" spans="1:13">
      <c r="A799" s="137">
        <v>790</v>
      </c>
      <c r="B799" s="138" t="s">
        <v>1731</v>
      </c>
      <c r="C799" s="215" t="s">
        <v>1732</v>
      </c>
      <c r="D799" s="142" t="s">
        <v>853</v>
      </c>
      <c r="E799" s="142" t="s">
        <v>1038</v>
      </c>
      <c r="F799" s="142" t="s">
        <v>1669</v>
      </c>
      <c r="G799" s="143">
        <v>5000</v>
      </c>
      <c r="H799" s="143">
        <v>1820.53</v>
      </c>
      <c r="I799" s="143">
        <f t="shared" si="73"/>
        <v>3179.47</v>
      </c>
      <c r="J799" s="143">
        <f t="shared" si="76"/>
        <v>635.89</v>
      </c>
      <c r="K799" s="143">
        <v>1170</v>
      </c>
      <c r="L799" s="144">
        <f t="shared" si="74"/>
        <v>1805.89</v>
      </c>
      <c r="M799" s="143">
        <f t="shared" si="77"/>
        <v>1373.58</v>
      </c>
    </row>
    <row r="800" spans="1:13">
      <c r="A800" s="137">
        <v>791</v>
      </c>
      <c r="B800" s="138" t="s">
        <v>1733</v>
      </c>
      <c r="C800" s="215" t="s">
        <v>1734</v>
      </c>
      <c r="D800" s="142" t="s">
        <v>853</v>
      </c>
      <c r="E800" s="142" t="s">
        <v>1038</v>
      </c>
      <c r="F800" s="142" t="s">
        <v>1669</v>
      </c>
      <c r="G800" s="143">
        <v>5000</v>
      </c>
      <c r="H800" s="143">
        <v>1857.37</v>
      </c>
      <c r="I800" s="143">
        <f t="shared" si="73"/>
        <v>3142.63</v>
      </c>
      <c r="J800" s="143">
        <f t="shared" si="76"/>
        <v>628.53</v>
      </c>
      <c r="K800" s="143">
        <v>1170</v>
      </c>
      <c r="L800" s="144">
        <f t="shared" si="74"/>
        <v>1798.53</v>
      </c>
      <c r="M800" s="143">
        <f t="shared" si="77"/>
        <v>1344.1</v>
      </c>
    </row>
    <row r="801" spans="1:13">
      <c r="A801" s="137">
        <v>792</v>
      </c>
      <c r="B801" s="138" t="s">
        <v>1735</v>
      </c>
      <c r="C801" s="215" t="s">
        <v>1736</v>
      </c>
      <c r="D801" s="142" t="s">
        <v>853</v>
      </c>
      <c r="E801" s="142" t="s">
        <v>1038</v>
      </c>
      <c r="F801" s="142" t="s">
        <v>1669</v>
      </c>
      <c r="G801" s="143">
        <v>5000</v>
      </c>
      <c r="H801" s="143">
        <v>1857.37</v>
      </c>
      <c r="I801" s="143">
        <f t="shared" si="73"/>
        <v>3142.63</v>
      </c>
      <c r="J801" s="143">
        <f t="shared" si="76"/>
        <v>628.53</v>
      </c>
      <c r="K801" s="143">
        <v>1170</v>
      </c>
      <c r="L801" s="144">
        <f t="shared" si="74"/>
        <v>1798.53</v>
      </c>
      <c r="M801" s="143">
        <f t="shared" si="77"/>
        <v>1344.1</v>
      </c>
    </row>
    <row r="802" spans="1:13">
      <c r="A802" s="137">
        <v>793</v>
      </c>
      <c r="B802" s="138" t="s">
        <v>1737</v>
      </c>
      <c r="C802" s="215" t="s">
        <v>118</v>
      </c>
      <c r="D802" s="142" t="s">
        <v>853</v>
      </c>
      <c r="E802" s="142" t="s">
        <v>1038</v>
      </c>
      <c r="F802" s="142" t="s">
        <v>1669</v>
      </c>
      <c r="G802" s="143">
        <v>5000</v>
      </c>
      <c r="H802" s="143">
        <v>1886.03</v>
      </c>
      <c r="I802" s="143">
        <f t="shared" ref="I802:I819" si="78">+G802-H802</f>
        <v>3113.97</v>
      </c>
      <c r="J802" s="143">
        <f t="shared" si="76"/>
        <v>622.79</v>
      </c>
      <c r="K802" s="143">
        <v>1170</v>
      </c>
      <c r="L802" s="144">
        <f t="shared" ref="L802:L819" si="79">+J802+K802</f>
        <v>1792.79</v>
      </c>
      <c r="M802" s="143">
        <f t="shared" si="77"/>
        <v>1321.18</v>
      </c>
    </row>
    <row r="803" spans="1:13">
      <c r="A803" s="137">
        <v>794</v>
      </c>
      <c r="B803" s="138">
        <v>1956</v>
      </c>
      <c r="C803" s="139" t="s">
        <v>573</v>
      </c>
      <c r="D803" s="139" t="s">
        <v>853</v>
      </c>
      <c r="E803" s="139" t="s">
        <v>1038</v>
      </c>
      <c r="F803" s="139" t="s">
        <v>1669</v>
      </c>
      <c r="G803" s="140">
        <v>5000</v>
      </c>
      <c r="H803" s="140">
        <v>1844.22</v>
      </c>
      <c r="I803" s="140">
        <f t="shared" si="78"/>
        <v>3155.78</v>
      </c>
      <c r="J803" s="140">
        <v>0</v>
      </c>
      <c r="K803" s="140">
        <v>1170</v>
      </c>
      <c r="L803" s="141">
        <f t="shared" si="79"/>
        <v>1170</v>
      </c>
      <c r="M803" s="140">
        <f t="shared" si="77"/>
        <v>1985.78</v>
      </c>
    </row>
    <row r="804" spans="1:13">
      <c r="A804" s="137">
        <v>795</v>
      </c>
      <c r="B804" s="138">
        <v>2627</v>
      </c>
      <c r="C804" s="139" t="s">
        <v>626</v>
      </c>
      <c r="D804" s="139" t="s">
        <v>853</v>
      </c>
      <c r="E804" s="139" t="s">
        <v>1038</v>
      </c>
      <c r="F804" s="139" t="s">
        <v>1669</v>
      </c>
      <c r="G804" s="140">
        <v>5000</v>
      </c>
      <c r="H804" s="140">
        <v>1830.79</v>
      </c>
      <c r="I804" s="140">
        <f t="shared" si="78"/>
        <v>3169.21</v>
      </c>
      <c r="J804" s="140">
        <v>258</v>
      </c>
      <c r="K804" s="140">
        <v>1170</v>
      </c>
      <c r="L804" s="141">
        <f t="shared" si="79"/>
        <v>1428</v>
      </c>
      <c r="M804" s="140">
        <f t="shared" si="77"/>
        <v>1741.21</v>
      </c>
    </row>
    <row r="805" spans="1:13">
      <c r="A805" s="137">
        <v>796</v>
      </c>
      <c r="B805" s="138">
        <v>2821</v>
      </c>
      <c r="C805" s="139" t="s">
        <v>1738</v>
      </c>
      <c r="D805" s="139" t="s">
        <v>853</v>
      </c>
      <c r="E805" s="139" t="s">
        <v>1038</v>
      </c>
      <c r="F805" s="139" t="s">
        <v>1669</v>
      </c>
      <c r="G805" s="140">
        <v>5000</v>
      </c>
      <c r="H805" s="140">
        <v>1817.16</v>
      </c>
      <c r="I805" s="140">
        <f t="shared" si="78"/>
        <v>3182.84</v>
      </c>
      <c r="J805" s="140">
        <v>258.44</v>
      </c>
      <c r="K805" s="140">
        <v>585</v>
      </c>
      <c r="L805" s="141">
        <f t="shared" si="79"/>
        <v>843.44</v>
      </c>
      <c r="M805" s="140">
        <f t="shared" si="77"/>
        <v>2339.4</v>
      </c>
    </row>
    <row r="806" spans="1:13">
      <c r="A806" s="137">
        <v>804</v>
      </c>
      <c r="B806" s="138" t="s">
        <v>1747</v>
      </c>
      <c r="C806" s="215" t="s">
        <v>229</v>
      </c>
      <c r="D806" s="139" t="s">
        <v>853</v>
      </c>
      <c r="E806" s="139" t="s">
        <v>1038</v>
      </c>
      <c r="F806" s="139" t="s">
        <v>1669</v>
      </c>
      <c r="G806" s="140">
        <v>5000</v>
      </c>
      <c r="H806" s="143">
        <v>668.29</v>
      </c>
      <c r="I806" s="143">
        <f>+G806-H806</f>
        <v>4331.71</v>
      </c>
      <c r="J806" s="143">
        <f>ROUND(+I806*0.2,2)</f>
        <v>866.34</v>
      </c>
      <c r="K806" s="143">
        <v>293</v>
      </c>
      <c r="L806" s="144">
        <f>+J806+K806</f>
        <v>1159.3399999999999</v>
      </c>
      <c r="M806" s="143">
        <f>I806-L806</f>
        <v>3172.37</v>
      </c>
    </row>
    <row r="807" spans="1:13">
      <c r="A807" s="137">
        <v>797</v>
      </c>
      <c r="B807" s="138" t="s">
        <v>1739</v>
      </c>
      <c r="C807" s="215" t="s">
        <v>1740</v>
      </c>
      <c r="D807" s="142" t="s">
        <v>853</v>
      </c>
      <c r="E807" s="142" t="s">
        <v>1136</v>
      </c>
      <c r="F807" s="139" t="s">
        <v>1741</v>
      </c>
      <c r="G807" s="143">
        <v>2500</v>
      </c>
      <c r="H807" s="143">
        <v>1256.46</v>
      </c>
      <c r="I807" s="143">
        <f t="shared" si="78"/>
        <v>1243.54</v>
      </c>
      <c r="J807" s="143">
        <f t="shared" ref="J807:J819" si="80">ROUND(+I807*0.2,2)</f>
        <v>248.71</v>
      </c>
      <c r="K807" s="143">
        <v>585</v>
      </c>
      <c r="L807" s="144">
        <f t="shared" si="79"/>
        <v>833.71</v>
      </c>
      <c r="M807" s="143">
        <f t="shared" si="77"/>
        <v>409.83</v>
      </c>
    </row>
    <row r="808" spans="1:13">
      <c r="A808" s="137">
        <v>798</v>
      </c>
      <c r="B808" s="138" t="s">
        <v>1742</v>
      </c>
      <c r="C808" s="215" t="s">
        <v>1743</v>
      </c>
      <c r="D808" s="142" t="s">
        <v>853</v>
      </c>
      <c r="E808" s="142" t="s">
        <v>1136</v>
      </c>
      <c r="F808" s="139" t="s">
        <v>1741</v>
      </c>
      <c r="G808" s="143">
        <v>2500</v>
      </c>
      <c r="H808" s="143">
        <v>1111.43</v>
      </c>
      <c r="I808" s="143">
        <f t="shared" si="78"/>
        <v>1388.57</v>
      </c>
      <c r="J808" s="143">
        <f t="shared" si="80"/>
        <v>277.70999999999998</v>
      </c>
      <c r="K808" s="143">
        <v>585</v>
      </c>
      <c r="L808" s="144">
        <f t="shared" si="79"/>
        <v>862.71</v>
      </c>
      <c r="M808" s="143">
        <f t="shared" si="77"/>
        <v>525.86</v>
      </c>
    </row>
    <row r="809" spans="1:13">
      <c r="A809" s="137">
        <v>799</v>
      </c>
      <c r="B809" s="138">
        <v>4040</v>
      </c>
      <c r="C809" s="139" t="s">
        <v>263</v>
      </c>
      <c r="D809" s="139" t="s">
        <v>853</v>
      </c>
      <c r="E809" s="139" t="s">
        <v>1133</v>
      </c>
      <c r="F809" s="149" t="s">
        <v>1744</v>
      </c>
      <c r="G809" s="140">
        <v>1250</v>
      </c>
      <c r="H809" s="140">
        <v>700.8</v>
      </c>
      <c r="I809" s="140">
        <f t="shared" si="78"/>
        <v>549.20000000000005</v>
      </c>
      <c r="J809" s="140">
        <v>25.56</v>
      </c>
      <c r="K809" s="141">
        <v>140</v>
      </c>
      <c r="L809" s="141">
        <f t="shared" si="79"/>
        <v>165.56</v>
      </c>
      <c r="M809" s="140">
        <f t="shared" si="77"/>
        <v>383.64</v>
      </c>
    </row>
    <row r="810" spans="1:13">
      <c r="A810" s="137">
        <v>800</v>
      </c>
      <c r="B810" s="138">
        <v>2888</v>
      </c>
      <c r="C810" s="139" t="s">
        <v>14</v>
      </c>
      <c r="D810" s="139" t="s">
        <v>853</v>
      </c>
      <c r="E810" s="142" t="s">
        <v>1038</v>
      </c>
      <c r="F810" s="139" t="s">
        <v>1744</v>
      </c>
      <c r="G810" s="140">
        <v>2500</v>
      </c>
      <c r="H810" s="140">
        <v>1209.97</v>
      </c>
      <c r="I810" s="140">
        <f t="shared" si="78"/>
        <v>1290.03</v>
      </c>
      <c r="J810" s="140">
        <v>90.3</v>
      </c>
      <c r="K810" s="141">
        <v>585</v>
      </c>
      <c r="L810" s="141">
        <f t="shared" si="79"/>
        <v>675.3</v>
      </c>
      <c r="M810" s="140">
        <f t="shared" si="77"/>
        <v>614.73</v>
      </c>
    </row>
    <row r="811" spans="1:13">
      <c r="A811" s="137">
        <v>801</v>
      </c>
      <c r="B811" s="138">
        <v>2989</v>
      </c>
      <c r="C811" s="139" t="s">
        <v>1745</v>
      </c>
      <c r="D811" s="139" t="s">
        <v>853</v>
      </c>
      <c r="E811" s="139" t="s">
        <v>1136</v>
      </c>
      <c r="F811" s="149" t="s">
        <v>1744</v>
      </c>
      <c r="G811" s="140">
        <v>2500</v>
      </c>
      <c r="H811" s="140">
        <v>1217.23</v>
      </c>
      <c r="I811" s="140">
        <f t="shared" si="78"/>
        <v>1282.77</v>
      </c>
      <c r="J811" s="140">
        <v>88.34</v>
      </c>
      <c r="K811" s="141">
        <v>280</v>
      </c>
      <c r="L811" s="141">
        <f t="shared" si="79"/>
        <v>368.34</v>
      </c>
      <c r="M811" s="140">
        <f t="shared" si="77"/>
        <v>914.43</v>
      </c>
    </row>
    <row r="812" spans="1:13">
      <c r="A812" s="137">
        <v>802</v>
      </c>
      <c r="B812" s="138">
        <v>3244</v>
      </c>
      <c r="C812" s="139" t="s">
        <v>128</v>
      </c>
      <c r="D812" s="139" t="s">
        <v>853</v>
      </c>
      <c r="E812" s="139" t="s">
        <v>1038</v>
      </c>
      <c r="F812" s="149" t="s">
        <v>1669</v>
      </c>
      <c r="G812" s="140">
        <v>5000</v>
      </c>
      <c r="H812" s="140">
        <v>1983.36</v>
      </c>
      <c r="I812" s="140">
        <f t="shared" si="78"/>
        <v>3016.64</v>
      </c>
      <c r="J812" s="140">
        <v>291</v>
      </c>
      <c r="K812" s="141">
        <v>1170</v>
      </c>
      <c r="L812" s="141">
        <f t="shared" si="79"/>
        <v>1461</v>
      </c>
      <c r="M812" s="140">
        <f t="shared" si="77"/>
        <v>1555.64</v>
      </c>
    </row>
    <row r="813" spans="1:13">
      <c r="A813" s="137">
        <v>803</v>
      </c>
      <c r="B813" s="138">
        <v>4122</v>
      </c>
      <c r="C813" s="139" t="s">
        <v>1746</v>
      </c>
      <c r="D813" s="139" t="s">
        <v>853</v>
      </c>
      <c r="E813" s="139" t="s">
        <v>1136</v>
      </c>
      <c r="F813" s="149" t="s">
        <v>1744</v>
      </c>
      <c r="G813" s="140">
        <v>2500</v>
      </c>
      <c r="H813" s="140">
        <v>1199.71</v>
      </c>
      <c r="I813" s="140">
        <f t="shared" si="78"/>
        <v>1300.29</v>
      </c>
      <c r="J813" s="140">
        <v>93.06</v>
      </c>
      <c r="K813" s="141">
        <v>280</v>
      </c>
      <c r="L813" s="141">
        <f t="shared" si="79"/>
        <v>373.06</v>
      </c>
      <c r="M813" s="140">
        <f t="shared" si="77"/>
        <v>927.23</v>
      </c>
    </row>
    <row r="814" spans="1:13">
      <c r="A814" s="137">
        <v>805</v>
      </c>
      <c r="B814" s="138" t="s">
        <v>1748</v>
      </c>
      <c r="C814" s="215" t="s">
        <v>1749</v>
      </c>
      <c r="D814" s="142" t="s">
        <v>853</v>
      </c>
      <c r="E814" s="142" t="s">
        <v>1136</v>
      </c>
      <c r="F814" s="139" t="s">
        <v>1744</v>
      </c>
      <c r="G814" s="143">
        <v>2500</v>
      </c>
      <c r="H814" s="143">
        <v>896.81</v>
      </c>
      <c r="I814" s="143">
        <f t="shared" si="78"/>
        <v>1603.19</v>
      </c>
      <c r="J814" s="143">
        <f t="shared" si="80"/>
        <v>320.64</v>
      </c>
      <c r="K814" s="143">
        <v>585</v>
      </c>
      <c r="L814" s="144">
        <f t="shared" si="79"/>
        <v>905.64</v>
      </c>
      <c r="M814" s="143">
        <f t="shared" si="77"/>
        <v>697.55</v>
      </c>
    </row>
    <row r="815" spans="1:13">
      <c r="A815" s="137">
        <v>806</v>
      </c>
      <c r="B815" s="138" t="s">
        <v>1750</v>
      </c>
      <c r="C815" s="215" t="s">
        <v>1751</v>
      </c>
      <c r="D815" s="142" t="s">
        <v>853</v>
      </c>
      <c r="E815" s="142" t="s">
        <v>1136</v>
      </c>
      <c r="F815" s="139" t="s">
        <v>1744</v>
      </c>
      <c r="G815" s="143">
        <v>2500</v>
      </c>
      <c r="H815" s="143">
        <v>1213.92</v>
      </c>
      <c r="I815" s="143">
        <f t="shared" si="78"/>
        <v>1286.08</v>
      </c>
      <c r="J815" s="143">
        <f t="shared" si="80"/>
        <v>257.22000000000003</v>
      </c>
      <c r="K815" s="143">
        <v>585</v>
      </c>
      <c r="L815" s="144">
        <f t="shared" si="79"/>
        <v>842.22</v>
      </c>
      <c r="M815" s="143">
        <f t="shared" si="77"/>
        <v>443.86</v>
      </c>
    </row>
    <row r="816" spans="1:13">
      <c r="A816" s="137">
        <v>807</v>
      </c>
      <c r="B816" s="138" t="s">
        <v>1752</v>
      </c>
      <c r="C816" s="215" t="s">
        <v>1753</v>
      </c>
      <c r="D816" s="142" t="s">
        <v>853</v>
      </c>
      <c r="E816" s="142" t="s">
        <v>1136</v>
      </c>
      <c r="F816" s="139" t="s">
        <v>1744</v>
      </c>
      <c r="G816" s="143">
        <v>2500</v>
      </c>
      <c r="H816" s="143">
        <v>1249.68</v>
      </c>
      <c r="I816" s="143">
        <f t="shared" si="78"/>
        <v>1250.32</v>
      </c>
      <c r="J816" s="143">
        <f t="shared" si="80"/>
        <v>250.06</v>
      </c>
      <c r="K816" s="143">
        <v>585</v>
      </c>
      <c r="L816" s="144">
        <f t="shared" si="79"/>
        <v>835.06</v>
      </c>
      <c r="M816" s="143">
        <f t="shared" si="77"/>
        <v>415.26</v>
      </c>
    </row>
    <row r="817" spans="1:13">
      <c r="A817" s="137">
        <v>808</v>
      </c>
      <c r="B817" s="138" t="s">
        <v>1754</v>
      </c>
      <c r="C817" s="215" t="s">
        <v>502</v>
      </c>
      <c r="D817" s="142" t="s">
        <v>853</v>
      </c>
      <c r="E817" s="142" t="s">
        <v>1136</v>
      </c>
      <c r="F817" s="139" t="s">
        <v>1744</v>
      </c>
      <c r="G817" s="143">
        <v>2500</v>
      </c>
      <c r="H817" s="143">
        <v>1202.3399999999999</v>
      </c>
      <c r="I817" s="143">
        <f t="shared" si="78"/>
        <v>1297.6600000000001</v>
      </c>
      <c r="J817" s="143">
        <f t="shared" si="80"/>
        <v>259.52999999999997</v>
      </c>
      <c r="K817" s="143">
        <v>585</v>
      </c>
      <c r="L817" s="144">
        <f t="shared" si="79"/>
        <v>844.53</v>
      </c>
      <c r="M817" s="143">
        <f t="shared" si="77"/>
        <v>453.13</v>
      </c>
    </row>
    <row r="818" spans="1:13">
      <c r="A818" s="137">
        <v>809</v>
      </c>
      <c r="B818" s="138" t="s">
        <v>1755</v>
      </c>
      <c r="C818" s="215" t="s">
        <v>1756</v>
      </c>
      <c r="D818" s="142" t="s">
        <v>853</v>
      </c>
      <c r="E818" s="142" t="s">
        <v>1136</v>
      </c>
      <c r="F818" s="139" t="s">
        <v>1744</v>
      </c>
      <c r="G818" s="143">
        <v>2500</v>
      </c>
      <c r="H818" s="143">
        <v>1241.82</v>
      </c>
      <c r="I818" s="143">
        <f t="shared" si="78"/>
        <v>1258.18</v>
      </c>
      <c r="J818" s="143">
        <f t="shared" si="80"/>
        <v>251.64</v>
      </c>
      <c r="K818" s="143">
        <v>585</v>
      </c>
      <c r="L818" s="144">
        <f t="shared" si="79"/>
        <v>836.64</v>
      </c>
      <c r="M818" s="143">
        <f t="shared" si="77"/>
        <v>421.54</v>
      </c>
    </row>
    <row r="819" spans="1:13">
      <c r="A819" s="137">
        <v>810</v>
      </c>
      <c r="B819" s="138" t="s">
        <v>1757</v>
      </c>
      <c r="C819" s="215" t="s">
        <v>1758</v>
      </c>
      <c r="D819" s="142" t="s">
        <v>853</v>
      </c>
      <c r="E819" s="142" t="s">
        <v>1038</v>
      </c>
      <c r="F819" s="139" t="s">
        <v>1669</v>
      </c>
      <c r="G819" s="143">
        <v>2500</v>
      </c>
      <c r="H819" s="143">
        <v>1211.69</v>
      </c>
      <c r="I819" s="143">
        <f t="shared" si="78"/>
        <v>1288.31</v>
      </c>
      <c r="J819" s="143">
        <f t="shared" si="80"/>
        <v>257.66000000000003</v>
      </c>
      <c r="K819" s="143">
        <v>585</v>
      </c>
      <c r="L819" s="144">
        <f t="shared" si="79"/>
        <v>842.66</v>
      </c>
      <c r="M819" s="143">
        <f t="shared" si="77"/>
        <v>445.65</v>
      </c>
    </row>
    <row r="820" spans="1:13">
      <c r="A820" s="137">
        <v>811</v>
      </c>
      <c r="B820" s="138">
        <v>4158</v>
      </c>
      <c r="C820" s="139" t="s">
        <v>433</v>
      </c>
      <c r="D820" s="139" t="s">
        <v>853</v>
      </c>
      <c r="E820" s="139" t="s">
        <v>854</v>
      </c>
      <c r="F820" s="139" t="s">
        <v>855</v>
      </c>
      <c r="G820" s="140">
        <v>5500</v>
      </c>
      <c r="H820" s="140">
        <v>2272.41</v>
      </c>
      <c r="I820" s="140">
        <f t="shared" ref="I820" si="81">+G820-H820</f>
        <v>3227.59</v>
      </c>
      <c r="J820" s="140">
        <v>247</v>
      </c>
      <c r="K820" s="141">
        <v>580</v>
      </c>
      <c r="L820" s="141">
        <f t="shared" ref="L820" si="82">+J820+K820</f>
        <v>827</v>
      </c>
      <c r="M820" s="140">
        <f t="shared" ref="M820:M874" si="83">I820-L820</f>
        <v>2400.59</v>
      </c>
    </row>
    <row r="821" spans="1:13">
      <c r="A821" s="137">
        <v>812</v>
      </c>
      <c r="B821" s="138"/>
      <c r="C821" s="139" t="s">
        <v>684</v>
      </c>
      <c r="D821" s="171" t="s">
        <v>857</v>
      </c>
      <c r="E821" s="171" t="s">
        <v>854</v>
      </c>
      <c r="F821" s="171" t="s">
        <v>858</v>
      </c>
      <c r="G821" s="173">
        <v>2108</v>
      </c>
      <c r="H821" s="173">
        <v>1676.45</v>
      </c>
      <c r="I821" s="173">
        <v>431.55</v>
      </c>
      <c r="J821" s="173">
        <v>0</v>
      </c>
      <c r="K821" s="174">
        <v>0</v>
      </c>
      <c r="L821" s="174">
        <f t="shared" ref="L821:L822" si="84">J821+K821</f>
        <v>0</v>
      </c>
      <c r="M821" s="173">
        <f t="shared" ref="M821:M825" si="85">I821-L821</f>
        <v>431.55</v>
      </c>
    </row>
    <row r="822" spans="1:13">
      <c r="A822" s="137">
        <v>813</v>
      </c>
      <c r="B822" s="138"/>
      <c r="C822" s="139" t="s">
        <v>672</v>
      </c>
      <c r="D822" s="139" t="s">
        <v>857</v>
      </c>
      <c r="E822" s="139" t="s">
        <v>1038</v>
      </c>
      <c r="F822" s="139" t="s">
        <v>1141</v>
      </c>
      <c r="G822" s="140">
        <v>2008</v>
      </c>
      <c r="H822" s="140">
        <v>1356.15</v>
      </c>
      <c r="I822" s="140">
        <f t="shared" ref="I822:I825" si="86">+G822-H822</f>
        <v>651.85</v>
      </c>
      <c r="J822" s="140">
        <v>0</v>
      </c>
      <c r="K822" s="141">
        <v>0</v>
      </c>
      <c r="L822" s="141">
        <f t="shared" si="84"/>
        <v>0</v>
      </c>
      <c r="M822" s="140">
        <f t="shared" si="85"/>
        <v>651.85</v>
      </c>
    </row>
    <row r="823" spans="1:13">
      <c r="A823" s="137"/>
      <c r="B823" s="138"/>
      <c r="C823" s="139" t="s">
        <v>683</v>
      </c>
      <c r="D823" s="139" t="s">
        <v>857</v>
      </c>
      <c r="E823" s="139" t="s">
        <v>1038</v>
      </c>
      <c r="F823" s="139" t="s">
        <v>1141</v>
      </c>
      <c r="G823" s="140">
        <v>2008</v>
      </c>
      <c r="H823" s="140">
        <v>1356.15</v>
      </c>
      <c r="I823" s="140">
        <f t="shared" ref="I823" si="87">+G823-H823</f>
        <v>651.85</v>
      </c>
      <c r="J823" s="140">
        <v>0</v>
      </c>
      <c r="K823" s="141">
        <v>0</v>
      </c>
      <c r="L823" s="141">
        <f t="shared" ref="L823" si="88">J823+K823</f>
        <v>0</v>
      </c>
      <c r="M823" s="140">
        <f t="shared" ref="M823" si="89">I823-L823</f>
        <v>651.85</v>
      </c>
    </row>
    <row r="824" spans="1:13">
      <c r="A824" s="137"/>
      <c r="B824" s="138"/>
      <c r="C824" s="139" t="s">
        <v>1771</v>
      </c>
      <c r="D824" s="142" t="s">
        <v>857</v>
      </c>
      <c r="E824" s="142" t="s">
        <v>1136</v>
      </c>
      <c r="F824" s="139" t="s">
        <v>1318</v>
      </c>
      <c r="G824" s="143">
        <v>1004</v>
      </c>
      <c r="H824" s="143">
        <v>930.48</v>
      </c>
      <c r="I824" s="143">
        <f t="shared" si="86"/>
        <v>73.52</v>
      </c>
      <c r="J824" s="143">
        <v>0</v>
      </c>
      <c r="K824" s="144">
        <v>0</v>
      </c>
      <c r="L824" s="144">
        <f t="shared" ref="L824" si="90">+J824+K824</f>
        <v>0</v>
      </c>
      <c r="M824" s="143">
        <f t="shared" si="85"/>
        <v>73.52</v>
      </c>
    </row>
    <row r="825" spans="1:13">
      <c r="A825" s="137"/>
      <c r="B825" s="138"/>
      <c r="C825" s="139" t="s">
        <v>470</v>
      </c>
      <c r="D825" s="139" t="s">
        <v>853</v>
      </c>
      <c r="E825" s="139" t="s">
        <v>1038</v>
      </c>
      <c r="F825" s="139" t="s">
        <v>1669</v>
      </c>
      <c r="G825" s="140">
        <v>5000</v>
      </c>
      <c r="H825" s="140">
        <v>1844.22</v>
      </c>
      <c r="I825" s="140">
        <f t="shared" si="86"/>
        <v>3155.78</v>
      </c>
      <c r="J825" s="140">
        <v>0</v>
      </c>
      <c r="K825" s="140">
        <v>0</v>
      </c>
      <c r="L825" s="141">
        <f t="shared" ref="L825" si="91">+J825+K825</f>
        <v>0</v>
      </c>
      <c r="M825" s="140">
        <f t="shared" si="85"/>
        <v>3155.78</v>
      </c>
    </row>
    <row r="826" spans="1:13">
      <c r="A826" s="137"/>
      <c r="B826" s="138"/>
      <c r="C826" s="139" t="s">
        <v>281</v>
      </c>
      <c r="D826" s="139" t="s">
        <v>857</v>
      </c>
      <c r="E826" s="139" t="s">
        <v>1038</v>
      </c>
      <c r="F826" s="139" t="s">
        <v>1141</v>
      </c>
      <c r="G826" s="140">
        <v>2008</v>
      </c>
      <c r="H826" s="140">
        <v>1356.15</v>
      </c>
      <c r="I826" s="140">
        <f t="shared" ref="I826:I827" si="92">+G826-H826</f>
        <v>651.85</v>
      </c>
      <c r="J826" s="140">
        <v>0</v>
      </c>
      <c r="K826" s="141">
        <v>0</v>
      </c>
      <c r="L826" s="141">
        <f t="shared" ref="L826" si="93">J826+K826</f>
        <v>0</v>
      </c>
      <c r="M826" s="140">
        <f t="shared" ref="M826:M827" si="94">I826-L826</f>
        <v>651.85</v>
      </c>
    </row>
    <row r="827" spans="1:13">
      <c r="A827" s="137"/>
      <c r="B827" s="138"/>
      <c r="C827" s="139" t="s">
        <v>1775</v>
      </c>
      <c r="D827" s="142" t="s">
        <v>857</v>
      </c>
      <c r="E827" s="142" t="s">
        <v>1136</v>
      </c>
      <c r="F827" s="139" t="s">
        <v>1318</v>
      </c>
      <c r="G827" s="143">
        <v>1004</v>
      </c>
      <c r="H827" s="143">
        <v>930.48</v>
      </c>
      <c r="I827" s="143">
        <f t="shared" si="92"/>
        <v>73.52</v>
      </c>
      <c r="J827" s="143">
        <v>0</v>
      </c>
      <c r="K827" s="144">
        <v>0</v>
      </c>
      <c r="L827" s="144">
        <f t="shared" ref="L827" si="95">+J827+K827</f>
        <v>0</v>
      </c>
      <c r="M827" s="143">
        <f t="shared" si="94"/>
        <v>73.52</v>
      </c>
    </row>
    <row r="828" spans="1:13">
      <c r="A828" s="137"/>
      <c r="B828" s="138"/>
      <c r="C828" s="139" t="s">
        <v>213</v>
      </c>
      <c r="D828" s="139" t="s">
        <v>857</v>
      </c>
      <c r="E828" s="139" t="s">
        <v>1038</v>
      </c>
      <c r="F828" s="139" t="s">
        <v>1141</v>
      </c>
      <c r="G828" s="140">
        <v>2008</v>
      </c>
      <c r="H828" s="140">
        <v>1356.15</v>
      </c>
      <c r="I828" s="140">
        <f t="shared" ref="I828" si="96">+G828-H828</f>
        <v>651.85</v>
      </c>
      <c r="J828" s="140">
        <v>0</v>
      </c>
      <c r="K828" s="141">
        <v>0</v>
      </c>
      <c r="L828" s="141">
        <f t="shared" ref="L828" si="97">J828+K828</f>
        <v>0</v>
      </c>
      <c r="M828" s="140">
        <f t="shared" ref="M828" si="98">I828-L828</f>
        <v>651.85</v>
      </c>
    </row>
    <row r="829" spans="1:13">
      <c r="A829" s="137"/>
      <c r="B829" s="138"/>
      <c r="C829" s="207" t="s">
        <v>1840</v>
      </c>
      <c r="D829" s="139" t="s">
        <v>857</v>
      </c>
      <c r="E829" s="171" t="s">
        <v>854</v>
      </c>
      <c r="F829" s="139" t="s">
        <v>858</v>
      </c>
      <c r="G829" s="140">
        <v>2008</v>
      </c>
      <c r="H829" s="140">
        <v>1356.15</v>
      </c>
      <c r="I829" s="140">
        <f t="shared" ref="I829:I830" si="99">+G829-H829</f>
        <v>651.85</v>
      </c>
      <c r="J829" s="140">
        <v>0</v>
      </c>
      <c r="K829" s="141">
        <v>0</v>
      </c>
      <c r="L829" s="141">
        <f t="shared" ref="L829:L830" si="100">J829+K829</f>
        <v>0</v>
      </c>
      <c r="M829" s="140">
        <f t="shared" ref="M829:M830" si="101">I829-L829</f>
        <v>651.85</v>
      </c>
    </row>
    <row r="830" spans="1:13">
      <c r="A830" s="137"/>
      <c r="B830" s="138"/>
      <c r="C830" s="207" t="s">
        <v>1841</v>
      </c>
      <c r="D830" s="139" t="s">
        <v>857</v>
      </c>
      <c r="E830" s="171" t="s">
        <v>854</v>
      </c>
      <c r="F830" s="139" t="s">
        <v>858</v>
      </c>
      <c r="G830" s="140">
        <v>2008</v>
      </c>
      <c r="H830" s="140">
        <v>1356.15</v>
      </c>
      <c r="I830" s="140">
        <f t="shared" si="99"/>
        <v>651.85</v>
      </c>
      <c r="J830" s="140">
        <v>0</v>
      </c>
      <c r="K830" s="141">
        <v>0</v>
      </c>
      <c r="L830" s="141">
        <f t="shared" si="100"/>
        <v>0</v>
      </c>
      <c r="M830" s="140">
        <f t="shared" si="101"/>
        <v>651.85</v>
      </c>
    </row>
    <row r="831" spans="1:13">
      <c r="A831" s="137"/>
      <c r="B831" s="138"/>
      <c r="C831" s="139" t="s">
        <v>1839</v>
      </c>
      <c r="D831" s="139" t="s">
        <v>857</v>
      </c>
      <c r="E831" s="139" t="s">
        <v>1038</v>
      </c>
      <c r="F831" s="139" t="s">
        <v>1141</v>
      </c>
      <c r="G831" s="140">
        <v>2008</v>
      </c>
      <c r="H831" s="140">
        <v>1356.15</v>
      </c>
      <c r="I831" s="140">
        <f t="shared" ref="I831" si="102">+G831-H831</f>
        <v>651.85</v>
      </c>
      <c r="J831" s="140">
        <v>0</v>
      </c>
      <c r="K831" s="141">
        <v>0</v>
      </c>
      <c r="L831" s="141">
        <f t="shared" ref="L831" si="103">J831+K831</f>
        <v>0</v>
      </c>
      <c r="M831" s="140">
        <f t="shared" ref="M831" si="104">I831-L831</f>
        <v>651.85</v>
      </c>
    </row>
    <row r="832" spans="1:13">
      <c r="A832" s="137"/>
      <c r="B832" s="138"/>
      <c r="C832" s="139" t="s">
        <v>1776</v>
      </c>
      <c r="D832" s="139" t="s">
        <v>857</v>
      </c>
      <c r="E832" s="139" t="s">
        <v>1038</v>
      </c>
      <c r="F832" s="139" t="s">
        <v>1141</v>
      </c>
      <c r="G832" s="140">
        <v>2008</v>
      </c>
      <c r="H832" s="140">
        <v>1356.15</v>
      </c>
      <c r="I832" s="140">
        <f t="shared" ref="I832:I834" si="105">+G832-H832</f>
        <v>651.85</v>
      </c>
      <c r="J832" s="140">
        <v>0</v>
      </c>
      <c r="K832" s="141">
        <v>0</v>
      </c>
      <c r="L832" s="141">
        <f t="shared" ref="L832:L834" si="106">J832+K832</f>
        <v>0</v>
      </c>
      <c r="M832" s="140">
        <f t="shared" ref="M832:M834" si="107">I832-L832</f>
        <v>651.85</v>
      </c>
    </row>
    <row r="833" spans="1:13">
      <c r="A833" s="137"/>
      <c r="B833" s="138"/>
      <c r="C833" s="139" t="s">
        <v>1842</v>
      </c>
      <c r="D833" s="139" t="s">
        <v>857</v>
      </c>
      <c r="E833" s="171" t="s">
        <v>854</v>
      </c>
      <c r="F833" s="139" t="s">
        <v>858</v>
      </c>
      <c r="G833" s="140">
        <v>2008</v>
      </c>
      <c r="H833" s="140">
        <v>1356.15</v>
      </c>
      <c r="I833" s="140">
        <f t="shared" si="105"/>
        <v>651.85</v>
      </c>
      <c r="J833" s="140">
        <v>0</v>
      </c>
      <c r="K833" s="141">
        <v>0</v>
      </c>
      <c r="L833" s="141">
        <f t="shared" si="106"/>
        <v>0</v>
      </c>
      <c r="M833" s="140">
        <f t="shared" si="107"/>
        <v>651.85</v>
      </c>
    </row>
    <row r="834" spans="1:13">
      <c r="A834" s="137"/>
      <c r="B834" s="138"/>
      <c r="C834" s="139" t="s">
        <v>1843</v>
      </c>
      <c r="D834" s="139" t="s">
        <v>857</v>
      </c>
      <c r="E834" s="171" t="s">
        <v>854</v>
      </c>
      <c r="F834" s="139" t="s">
        <v>858</v>
      </c>
      <c r="G834" s="140">
        <v>2008</v>
      </c>
      <c r="H834" s="140">
        <v>1356.15</v>
      </c>
      <c r="I834" s="140">
        <f t="shared" si="105"/>
        <v>651.85</v>
      </c>
      <c r="J834" s="140">
        <v>0</v>
      </c>
      <c r="K834" s="141">
        <v>0</v>
      </c>
      <c r="L834" s="141">
        <f t="shared" si="106"/>
        <v>0</v>
      </c>
      <c r="M834" s="140">
        <f t="shared" si="107"/>
        <v>651.85</v>
      </c>
    </row>
    <row r="835" spans="1:13">
      <c r="A835" s="137"/>
      <c r="B835" s="138"/>
      <c r="C835" s="139" t="s">
        <v>1844</v>
      </c>
      <c r="D835" s="139" t="s">
        <v>857</v>
      </c>
      <c r="E835" s="171" t="s">
        <v>854</v>
      </c>
      <c r="F835" s="139" t="s">
        <v>858</v>
      </c>
      <c r="G835" s="140">
        <v>2008</v>
      </c>
      <c r="H835" s="140">
        <v>1356.15</v>
      </c>
      <c r="I835" s="140">
        <f t="shared" ref="I835:I838" si="108">+G835-H835</f>
        <v>651.85</v>
      </c>
      <c r="J835" s="140">
        <v>0</v>
      </c>
      <c r="K835" s="141">
        <v>0</v>
      </c>
      <c r="L835" s="141">
        <f t="shared" ref="L835:L837" si="109">J835+K835</f>
        <v>0</v>
      </c>
      <c r="M835" s="140">
        <f t="shared" ref="M835:M838" si="110">I835-L835</f>
        <v>651.85</v>
      </c>
    </row>
    <row r="836" spans="1:13">
      <c r="A836" s="137"/>
      <c r="B836" s="138"/>
      <c r="C836" s="207" t="s">
        <v>1889</v>
      </c>
      <c r="D836" s="139" t="s">
        <v>857</v>
      </c>
      <c r="E836" s="171" t="s">
        <v>854</v>
      </c>
      <c r="F836" s="139" t="s">
        <v>858</v>
      </c>
      <c r="G836" s="140">
        <v>2008</v>
      </c>
      <c r="H836" s="140">
        <v>1356.15</v>
      </c>
      <c r="I836" s="140">
        <f t="shared" ref="I836" si="111">+G836-H836</f>
        <v>651.85</v>
      </c>
      <c r="J836" s="140">
        <v>0</v>
      </c>
      <c r="K836" s="141">
        <v>0</v>
      </c>
      <c r="L836" s="141">
        <f t="shared" ref="L836" si="112">J836+K836</f>
        <v>0</v>
      </c>
      <c r="M836" s="140">
        <f t="shared" ref="M836" si="113">I836-L836</f>
        <v>651.85</v>
      </c>
    </row>
    <row r="837" spans="1:13">
      <c r="A837" s="137"/>
      <c r="B837" s="138"/>
      <c r="C837" s="139" t="s">
        <v>1845</v>
      </c>
      <c r="D837" s="139" t="s">
        <v>857</v>
      </c>
      <c r="E837" s="139" t="s">
        <v>1038</v>
      </c>
      <c r="F837" s="139" t="s">
        <v>1141</v>
      </c>
      <c r="G837" s="140">
        <v>2008</v>
      </c>
      <c r="H837" s="140">
        <v>1356.15</v>
      </c>
      <c r="I837" s="140">
        <f t="shared" si="108"/>
        <v>651.85</v>
      </c>
      <c r="J837" s="140">
        <v>0</v>
      </c>
      <c r="K837" s="141">
        <v>0</v>
      </c>
      <c r="L837" s="141">
        <f t="shared" si="109"/>
        <v>0</v>
      </c>
      <c r="M837" s="140">
        <f t="shared" si="110"/>
        <v>651.85</v>
      </c>
    </row>
    <row r="838" spans="1:13">
      <c r="A838" s="137"/>
      <c r="B838" s="138"/>
      <c r="C838" s="209" t="s">
        <v>1846</v>
      </c>
      <c r="D838" s="142" t="s">
        <v>857</v>
      </c>
      <c r="E838" s="142" t="s">
        <v>1136</v>
      </c>
      <c r="F838" s="139" t="s">
        <v>1318</v>
      </c>
      <c r="G838" s="143">
        <v>1004</v>
      </c>
      <c r="H838" s="143">
        <v>777.3</v>
      </c>
      <c r="I838" s="143">
        <f t="shared" si="108"/>
        <v>226.7</v>
      </c>
      <c r="J838" s="143">
        <f t="shared" ref="J838" si="114">ROUND(+I838*0.2,2)</f>
        <v>45.34</v>
      </c>
      <c r="K838" s="144">
        <v>140</v>
      </c>
      <c r="L838" s="144">
        <f t="shared" ref="L838" si="115">+J838+K838</f>
        <v>185.34</v>
      </c>
      <c r="M838" s="143">
        <f t="shared" si="110"/>
        <v>41.36</v>
      </c>
    </row>
    <row r="839" spans="1:13">
      <c r="A839" s="137"/>
      <c r="B839" s="138"/>
      <c r="C839" s="208" t="s">
        <v>1847</v>
      </c>
      <c r="D839" s="139"/>
      <c r="E839" s="139"/>
      <c r="F839" s="139"/>
      <c r="G839" s="140"/>
      <c r="H839" s="140"/>
      <c r="I839" s="140"/>
      <c r="J839" s="140"/>
      <c r="K839" s="141"/>
      <c r="L839" s="141"/>
      <c r="M839" s="140"/>
    </row>
    <row r="840" spans="1:13">
      <c r="A840" s="137"/>
      <c r="B840" s="138"/>
      <c r="C840" s="209" t="s">
        <v>1848</v>
      </c>
      <c r="D840" s="139" t="s">
        <v>857</v>
      </c>
      <c r="E840" s="139" t="s">
        <v>1038</v>
      </c>
      <c r="F840" s="139" t="s">
        <v>1141</v>
      </c>
      <c r="G840" s="140">
        <v>2008</v>
      </c>
      <c r="H840" s="140">
        <v>1356.15</v>
      </c>
      <c r="I840" s="140">
        <f t="shared" ref="I840:I841" si="116">+G840-H840</f>
        <v>651.85</v>
      </c>
      <c r="J840" s="140">
        <v>0</v>
      </c>
      <c r="K840" s="141">
        <v>0</v>
      </c>
      <c r="L840" s="141">
        <f t="shared" ref="L840:L841" si="117">J840+K840</f>
        <v>0</v>
      </c>
      <c r="M840" s="140">
        <f t="shared" ref="M840:M841" si="118">I840-L840</f>
        <v>651.85</v>
      </c>
    </row>
    <row r="841" spans="1:13">
      <c r="A841" s="137"/>
      <c r="B841" s="138"/>
      <c r="C841" s="208" t="s">
        <v>1849</v>
      </c>
      <c r="D841" s="139" t="s">
        <v>857</v>
      </c>
      <c r="E841" s="171" t="s">
        <v>854</v>
      </c>
      <c r="F841" s="139" t="s">
        <v>858</v>
      </c>
      <c r="G841" s="140">
        <v>2008</v>
      </c>
      <c r="H841" s="140">
        <v>1356.15</v>
      </c>
      <c r="I841" s="140">
        <f t="shared" si="116"/>
        <v>651.85</v>
      </c>
      <c r="J841" s="140">
        <v>0</v>
      </c>
      <c r="K841" s="141">
        <v>0</v>
      </c>
      <c r="L841" s="141">
        <f t="shared" si="117"/>
        <v>0</v>
      </c>
      <c r="M841" s="140">
        <f t="shared" si="118"/>
        <v>651.85</v>
      </c>
    </row>
    <row r="842" spans="1:13">
      <c r="A842" s="137"/>
      <c r="B842" s="138"/>
      <c r="C842" s="207" t="s">
        <v>1850</v>
      </c>
      <c r="D842" s="139" t="s">
        <v>857</v>
      </c>
      <c r="E842" s="139" t="s">
        <v>1038</v>
      </c>
      <c r="F842" s="139" t="s">
        <v>1141</v>
      </c>
      <c r="G842" s="140">
        <v>2008</v>
      </c>
      <c r="H842" s="140">
        <v>1356.15</v>
      </c>
      <c r="I842" s="140">
        <f t="shared" ref="I842:I843" si="119">+G842-H842</f>
        <v>651.85</v>
      </c>
      <c r="J842" s="140">
        <v>0</v>
      </c>
      <c r="K842" s="141">
        <v>0</v>
      </c>
      <c r="L842" s="141">
        <f t="shared" ref="L842:L843" si="120">J842+K842</f>
        <v>0</v>
      </c>
      <c r="M842" s="140">
        <f t="shared" ref="M842:M843" si="121">I842-L842</f>
        <v>651.85</v>
      </c>
    </row>
    <row r="843" spans="1:13">
      <c r="A843" s="137"/>
      <c r="B843" s="138"/>
      <c r="C843" s="207" t="s">
        <v>1851</v>
      </c>
      <c r="D843" s="139" t="s">
        <v>857</v>
      </c>
      <c r="E843" s="171" t="s">
        <v>854</v>
      </c>
      <c r="F843" s="139" t="s">
        <v>858</v>
      </c>
      <c r="G843" s="140">
        <v>2008</v>
      </c>
      <c r="H843" s="140">
        <v>1356.15</v>
      </c>
      <c r="I843" s="140">
        <f t="shared" si="119"/>
        <v>651.85</v>
      </c>
      <c r="J843" s="140">
        <v>0</v>
      </c>
      <c r="K843" s="141">
        <v>0</v>
      </c>
      <c r="L843" s="141">
        <f t="shared" si="120"/>
        <v>0</v>
      </c>
      <c r="M843" s="140">
        <f t="shared" si="121"/>
        <v>651.85</v>
      </c>
    </row>
    <row r="844" spans="1:13">
      <c r="A844" s="137"/>
      <c r="B844" s="138"/>
      <c r="C844" s="208" t="s">
        <v>1852</v>
      </c>
      <c r="D844" s="139" t="s">
        <v>857</v>
      </c>
      <c r="E844" s="171" t="s">
        <v>854</v>
      </c>
      <c r="F844" s="139" t="s">
        <v>858</v>
      </c>
      <c r="G844" s="140">
        <v>2008</v>
      </c>
      <c r="H844" s="140">
        <v>1356.15</v>
      </c>
      <c r="I844" s="140">
        <f t="shared" ref="I844" si="122">+G844-H844</f>
        <v>651.85</v>
      </c>
      <c r="J844" s="140">
        <v>0</v>
      </c>
      <c r="K844" s="141">
        <v>0</v>
      </c>
      <c r="L844" s="141">
        <f t="shared" ref="L844" si="123">J844+K844</f>
        <v>0</v>
      </c>
      <c r="M844" s="140">
        <f t="shared" ref="M844" si="124">I844-L844</f>
        <v>651.85</v>
      </c>
    </row>
    <row r="845" spans="1:13">
      <c r="A845" s="137"/>
      <c r="B845" s="138"/>
      <c r="C845" s="209" t="s">
        <v>1853</v>
      </c>
      <c r="D845" s="139" t="s">
        <v>857</v>
      </c>
      <c r="E845" s="171" t="s">
        <v>854</v>
      </c>
      <c r="F845" s="139" t="s">
        <v>858</v>
      </c>
      <c r="G845" s="140">
        <v>2008</v>
      </c>
      <c r="H845" s="140">
        <v>1356.15</v>
      </c>
      <c r="I845" s="140">
        <f t="shared" ref="I845" si="125">+G845-H845</f>
        <v>651.85</v>
      </c>
      <c r="J845" s="140">
        <v>0</v>
      </c>
      <c r="K845" s="141">
        <v>0</v>
      </c>
      <c r="L845" s="141">
        <f t="shared" ref="L845" si="126">J845+K845</f>
        <v>0</v>
      </c>
      <c r="M845" s="140">
        <f t="shared" ref="M845" si="127">I845-L845</f>
        <v>651.85</v>
      </c>
    </row>
    <row r="846" spans="1:13">
      <c r="A846" s="137"/>
      <c r="B846" s="138"/>
      <c r="C846" s="209" t="s">
        <v>1854</v>
      </c>
      <c r="D846" s="139" t="s">
        <v>857</v>
      </c>
      <c r="E846" s="171" t="s">
        <v>854</v>
      </c>
      <c r="F846" s="139" t="s">
        <v>858</v>
      </c>
      <c r="G846" s="140">
        <v>2008</v>
      </c>
      <c r="H846" s="140">
        <v>1356.15</v>
      </c>
      <c r="I846" s="140">
        <f t="shared" ref="I846" si="128">+G846-H846</f>
        <v>651.85</v>
      </c>
      <c r="J846" s="140">
        <v>0</v>
      </c>
      <c r="K846" s="141">
        <v>0</v>
      </c>
      <c r="L846" s="141">
        <f t="shared" ref="L846" si="129">J846+K846</f>
        <v>0</v>
      </c>
      <c r="M846" s="140">
        <f t="shared" ref="M846" si="130">I846-L846</f>
        <v>651.85</v>
      </c>
    </row>
    <row r="847" spans="1:13">
      <c r="A847" s="137"/>
      <c r="B847" s="138"/>
      <c r="C847" s="207" t="s">
        <v>1855</v>
      </c>
      <c r="D847" s="139" t="s">
        <v>857</v>
      </c>
      <c r="E847" s="171" t="s">
        <v>854</v>
      </c>
      <c r="F847" s="139" t="s">
        <v>858</v>
      </c>
      <c r="G847" s="140">
        <v>2008</v>
      </c>
      <c r="H847" s="140">
        <v>1356.15</v>
      </c>
      <c r="I847" s="140">
        <f t="shared" ref="I847" si="131">+G847-H847</f>
        <v>651.85</v>
      </c>
      <c r="J847" s="140">
        <v>0</v>
      </c>
      <c r="K847" s="141">
        <v>0</v>
      </c>
      <c r="L847" s="141">
        <f t="shared" ref="L847" si="132">J847+K847</f>
        <v>0</v>
      </c>
      <c r="M847" s="140">
        <f t="shared" ref="M847" si="133">I847-L847</f>
        <v>651.85</v>
      </c>
    </row>
    <row r="848" spans="1:13">
      <c r="A848" s="137"/>
      <c r="B848" s="138"/>
      <c r="C848" s="208" t="s">
        <v>1856</v>
      </c>
      <c r="D848" s="139" t="s">
        <v>857</v>
      </c>
      <c r="E848" s="171" t="s">
        <v>854</v>
      </c>
      <c r="F848" s="139" t="s">
        <v>858</v>
      </c>
      <c r="G848" s="140">
        <v>2008</v>
      </c>
      <c r="H848" s="140">
        <v>1356.15</v>
      </c>
      <c r="I848" s="140">
        <f t="shared" ref="I848:I850" si="134">+G848-H848</f>
        <v>651.85</v>
      </c>
      <c r="J848" s="140">
        <v>0</v>
      </c>
      <c r="K848" s="141">
        <v>0</v>
      </c>
      <c r="L848" s="141">
        <f t="shared" ref="L848:L850" si="135">J848+K848</f>
        <v>0</v>
      </c>
      <c r="M848" s="140">
        <f t="shared" ref="M848:M850" si="136">I848-L848</f>
        <v>651.85</v>
      </c>
    </row>
    <row r="849" spans="1:13">
      <c r="A849" s="137"/>
      <c r="B849" s="138"/>
      <c r="C849" s="209" t="s">
        <v>1880</v>
      </c>
      <c r="D849" s="139" t="s">
        <v>857</v>
      </c>
      <c r="E849" s="171" t="s">
        <v>854</v>
      </c>
      <c r="F849" s="139" t="s">
        <v>858</v>
      </c>
      <c r="G849" s="140">
        <v>2008</v>
      </c>
      <c r="H849" s="140">
        <v>1356.15</v>
      </c>
      <c r="I849" s="140">
        <f t="shared" ref="I849" si="137">+G849-H849</f>
        <v>651.85</v>
      </c>
      <c r="J849" s="140">
        <v>0</v>
      </c>
      <c r="K849" s="141">
        <v>0</v>
      </c>
      <c r="L849" s="141">
        <f t="shared" ref="L849" si="138">J849+K849</f>
        <v>0</v>
      </c>
      <c r="M849" s="140">
        <f t="shared" ref="M849" si="139">I849-L849</f>
        <v>651.85</v>
      </c>
    </row>
    <row r="850" spans="1:13">
      <c r="A850" s="137"/>
      <c r="B850" s="138"/>
      <c r="C850" s="209" t="s">
        <v>1857</v>
      </c>
      <c r="D850" s="139" t="s">
        <v>857</v>
      </c>
      <c r="E850" s="139" t="s">
        <v>1038</v>
      </c>
      <c r="F850" s="139" t="s">
        <v>1141</v>
      </c>
      <c r="G850" s="140">
        <v>2008</v>
      </c>
      <c r="H850" s="140">
        <v>1356.15</v>
      </c>
      <c r="I850" s="140">
        <f t="shared" si="134"/>
        <v>651.85</v>
      </c>
      <c r="J850" s="140">
        <v>0</v>
      </c>
      <c r="K850" s="141">
        <v>0</v>
      </c>
      <c r="L850" s="141">
        <f t="shared" si="135"/>
        <v>0</v>
      </c>
      <c r="M850" s="140">
        <f t="shared" si="136"/>
        <v>651.85</v>
      </c>
    </row>
    <row r="851" spans="1:13">
      <c r="A851" s="137"/>
      <c r="B851" s="138"/>
      <c r="C851" s="208" t="s">
        <v>1858</v>
      </c>
      <c r="D851" s="139" t="s">
        <v>857</v>
      </c>
      <c r="E851" s="171" t="s">
        <v>854</v>
      </c>
      <c r="F851" s="139" t="s">
        <v>858</v>
      </c>
      <c r="G851" s="140">
        <v>2008</v>
      </c>
      <c r="H851" s="140">
        <v>1356.15</v>
      </c>
      <c r="I851" s="140">
        <f t="shared" ref="I851:I860" si="140">+G851-H851</f>
        <v>651.85</v>
      </c>
      <c r="J851" s="140">
        <v>0</v>
      </c>
      <c r="K851" s="141">
        <v>0</v>
      </c>
      <c r="L851" s="141">
        <f t="shared" ref="L851:L860" si="141">J851+K851</f>
        <v>0</v>
      </c>
      <c r="M851" s="140">
        <f t="shared" ref="M851:M860" si="142">I851-L851</f>
        <v>651.85</v>
      </c>
    </row>
    <row r="852" spans="1:13">
      <c r="A852" s="137"/>
      <c r="B852" s="138"/>
      <c r="C852" s="209" t="s">
        <v>1859</v>
      </c>
      <c r="D852" s="139" t="s">
        <v>857</v>
      </c>
      <c r="E852" s="171" t="s">
        <v>854</v>
      </c>
      <c r="F852" s="139" t="s">
        <v>858</v>
      </c>
      <c r="G852" s="140">
        <v>2008</v>
      </c>
      <c r="H852" s="140">
        <v>1356.15</v>
      </c>
      <c r="I852" s="140">
        <f t="shared" ref="I852:I855" si="143">+G852-H852</f>
        <v>651.85</v>
      </c>
      <c r="J852" s="140">
        <v>0</v>
      </c>
      <c r="K852" s="141">
        <v>0</v>
      </c>
      <c r="L852" s="141">
        <f t="shared" ref="L852:L855" si="144">J852+K852</f>
        <v>0</v>
      </c>
      <c r="M852" s="140">
        <f t="shared" ref="M852:M855" si="145">I852-L852</f>
        <v>651.85</v>
      </c>
    </row>
    <row r="853" spans="1:13">
      <c r="A853" s="137"/>
      <c r="B853" s="138"/>
      <c r="C853" s="209" t="s">
        <v>1861</v>
      </c>
      <c r="D853" s="139" t="s">
        <v>857</v>
      </c>
      <c r="E853" s="171" t="s">
        <v>854</v>
      </c>
      <c r="F853" s="139" t="s">
        <v>858</v>
      </c>
      <c r="G853" s="140">
        <v>2008</v>
      </c>
      <c r="H853" s="140">
        <v>1356.15</v>
      </c>
      <c r="I853" s="140">
        <f t="shared" ref="I853:I854" si="146">+G853-H853</f>
        <v>651.85</v>
      </c>
      <c r="J853" s="140">
        <v>0</v>
      </c>
      <c r="K853" s="141">
        <v>0</v>
      </c>
      <c r="L853" s="141">
        <f t="shared" ref="L853:L854" si="147">J853+K853</f>
        <v>0</v>
      </c>
      <c r="M853" s="140">
        <f t="shared" ref="M853:M854" si="148">I853-L853</f>
        <v>651.85</v>
      </c>
    </row>
    <row r="854" spans="1:13">
      <c r="A854" s="137"/>
      <c r="B854" s="138"/>
      <c r="C854" s="209" t="s">
        <v>1862</v>
      </c>
      <c r="D854" s="139" t="s">
        <v>857</v>
      </c>
      <c r="E854" s="171" t="s">
        <v>854</v>
      </c>
      <c r="F854" s="139" t="s">
        <v>858</v>
      </c>
      <c r="G854" s="140">
        <v>2008</v>
      </c>
      <c r="H854" s="140">
        <v>1356.15</v>
      </c>
      <c r="I854" s="140">
        <f t="shared" si="146"/>
        <v>651.85</v>
      </c>
      <c r="J854" s="140">
        <v>0</v>
      </c>
      <c r="K854" s="141">
        <v>0</v>
      </c>
      <c r="L854" s="141">
        <f t="shared" si="147"/>
        <v>0</v>
      </c>
      <c r="M854" s="140">
        <f t="shared" si="148"/>
        <v>651.85</v>
      </c>
    </row>
    <row r="855" spans="1:13">
      <c r="A855" s="137"/>
      <c r="B855" s="138"/>
      <c r="C855" s="209" t="s">
        <v>1860</v>
      </c>
      <c r="D855" s="139" t="s">
        <v>857</v>
      </c>
      <c r="E855" s="139" t="s">
        <v>1038</v>
      </c>
      <c r="F855" s="139" t="s">
        <v>1141</v>
      </c>
      <c r="G855" s="140">
        <v>2008</v>
      </c>
      <c r="H855" s="140">
        <v>1356.15</v>
      </c>
      <c r="I855" s="140">
        <f t="shared" si="143"/>
        <v>651.85</v>
      </c>
      <c r="J855" s="140">
        <v>0</v>
      </c>
      <c r="K855" s="141">
        <v>0</v>
      </c>
      <c r="L855" s="141">
        <f t="shared" si="144"/>
        <v>0</v>
      </c>
      <c r="M855" s="140">
        <f t="shared" si="145"/>
        <v>651.85</v>
      </c>
    </row>
    <row r="856" spans="1:13">
      <c r="A856" s="137"/>
      <c r="B856" s="138"/>
      <c r="C856" s="208" t="s">
        <v>1863</v>
      </c>
      <c r="D856" s="139" t="s">
        <v>857</v>
      </c>
      <c r="E856" s="139" t="s">
        <v>1038</v>
      </c>
      <c r="F856" s="139" t="s">
        <v>1141</v>
      </c>
      <c r="G856" s="140">
        <v>2008</v>
      </c>
      <c r="H856" s="140">
        <v>1356.15</v>
      </c>
      <c r="I856" s="140">
        <f t="shared" ref="I856:I857" si="149">+G856-H856</f>
        <v>651.85</v>
      </c>
      <c r="J856" s="140">
        <v>0</v>
      </c>
      <c r="K856" s="141">
        <v>0</v>
      </c>
      <c r="L856" s="141">
        <f t="shared" ref="L856:L857" si="150">J856+K856</f>
        <v>0</v>
      </c>
      <c r="M856" s="140">
        <f t="shared" ref="M856:M857" si="151">I856-L856</f>
        <v>651.85</v>
      </c>
    </row>
    <row r="857" spans="1:13">
      <c r="A857" s="137"/>
      <c r="B857" s="138"/>
      <c r="C857" s="209" t="s">
        <v>1864</v>
      </c>
      <c r="D857" s="139" t="s">
        <v>857</v>
      </c>
      <c r="E857" s="139" t="s">
        <v>1038</v>
      </c>
      <c r="F857" s="139" t="s">
        <v>1141</v>
      </c>
      <c r="G857" s="140">
        <v>2008</v>
      </c>
      <c r="H857" s="140">
        <v>1356.15</v>
      </c>
      <c r="I857" s="140">
        <f t="shared" si="149"/>
        <v>651.85</v>
      </c>
      <c r="J857" s="140">
        <v>0</v>
      </c>
      <c r="K857" s="141">
        <v>0</v>
      </c>
      <c r="L857" s="141">
        <f t="shared" si="150"/>
        <v>0</v>
      </c>
      <c r="M857" s="140">
        <f t="shared" si="151"/>
        <v>651.85</v>
      </c>
    </row>
    <row r="858" spans="1:13">
      <c r="A858" s="137"/>
      <c r="B858" s="138"/>
      <c r="C858" s="207" t="s">
        <v>1884</v>
      </c>
      <c r="D858" s="139" t="s">
        <v>857</v>
      </c>
      <c r="E858" s="139" t="s">
        <v>1038</v>
      </c>
      <c r="F858" s="139" t="s">
        <v>1141</v>
      </c>
      <c r="G858" s="140">
        <v>2008</v>
      </c>
      <c r="H858" s="140">
        <v>1356.15</v>
      </c>
      <c r="I858" s="140">
        <f t="shared" si="140"/>
        <v>651.85</v>
      </c>
      <c r="J858" s="140">
        <v>0</v>
      </c>
      <c r="K858" s="141">
        <v>0</v>
      </c>
      <c r="L858" s="141">
        <f t="shared" si="141"/>
        <v>0</v>
      </c>
      <c r="M858" s="140">
        <f t="shared" si="142"/>
        <v>651.85</v>
      </c>
    </row>
    <row r="859" spans="1:13">
      <c r="A859" s="210"/>
      <c r="B859" s="211"/>
      <c r="C859" s="208" t="s">
        <v>1865</v>
      </c>
      <c r="D859" s="139" t="s">
        <v>857</v>
      </c>
      <c r="E859" s="171" t="s">
        <v>854</v>
      </c>
      <c r="F859" s="139" t="s">
        <v>858</v>
      </c>
      <c r="G859" s="140">
        <v>2008</v>
      </c>
      <c r="H859" s="140">
        <v>1356.15</v>
      </c>
      <c r="I859" s="140">
        <f t="shared" si="140"/>
        <v>651.85</v>
      </c>
      <c r="J859" s="140">
        <v>0</v>
      </c>
      <c r="K859" s="141">
        <v>0</v>
      </c>
      <c r="L859" s="141">
        <f t="shared" si="141"/>
        <v>0</v>
      </c>
      <c r="M859" s="140">
        <f t="shared" si="142"/>
        <v>651.85</v>
      </c>
    </row>
    <row r="860" spans="1:13">
      <c r="A860" s="210"/>
      <c r="B860" s="211"/>
      <c r="C860" s="212" t="s">
        <v>1866</v>
      </c>
      <c r="D860" s="139" t="s">
        <v>857</v>
      </c>
      <c r="E860" s="139" t="s">
        <v>1038</v>
      </c>
      <c r="F860" s="139" t="s">
        <v>1141</v>
      </c>
      <c r="G860" s="140">
        <v>2008</v>
      </c>
      <c r="H860" s="140">
        <v>1356.15</v>
      </c>
      <c r="I860" s="140">
        <f t="shared" si="140"/>
        <v>651.85</v>
      </c>
      <c r="J860" s="140">
        <v>0</v>
      </c>
      <c r="K860" s="141">
        <v>0</v>
      </c>
      <c r="L860" s="141">
        <f t="shared" si="141"/>
        <v>0</v>
      </c>
      <c r="M860" s="140">
        <f t="shared" si="142"/>
        <v>651.85</v>
      </c>
    </row>
    <row r="861" spans="1:13">
      <c r="A861" s="210"/>
      <c r="B861" s="211"/>
      <c r="C861" s="208" t="s">
        <v>1867</v>
      </c>
      <c r="D861" s="139" t="s">
        <v>857</v>
      </c>
      <c r="E861" s="139" t="s">
        <v>1038</v>
      </c>
      <c r="F861" s="139" t="s">
        <v>1141</v>
      </c>
      <c r="G861" s="140">
        <v>2008</v>
      </c>
      <c r="H861" s="140">
        <v>1356.15</v>
      </c>
      <c r="I861" s="140">
        <f t="shared" ref="I861" si="152">+G861-H861</f>
        <v>651.85</v>
      </c>
      <c r="J861" s="140">
        <v>0</v>
      </c>
      <c r="K861" s="141">
        <v>0</v>
      </c>
      <c r="L861" s="141">
        <f t="shared" ref="L861" si="153">J861+K861</f>
        <v>0</v>
      </c>
      <c r="M861" s="140">
        <f t="shared" ref="M861" si="154">I861-L861</f>
        <v>651.85</v>
      </c>
    </row>
    <row r="862" spans="1:13">
      <c r="A862" s="210"/>
      <c r="B862" s="211"/>
      <c r="C862" s="209" t="s">
        <v>1868</v>
      </c>
      <c r="D862" s="139" t="s">
        <v>857</v>
      </c>
      <c r="E862" s="139" t="s">
        <v>1038</v>
      </c>
      <c r="F862" s="139" t="s">
        <v>1141</v>
      </c>
      <c r="G862" s="140">
        <v>2008</v>
      </c>
      <c r="H862" s="140">
        <v>1356.15</v>
      </c>
      <c r="I862" s="140">
        <f t="shared" ref="I862" si="155">+G862-H862</f>
        <v>651.85</v>
      </c>
      <c r="J862" s="140">
        <v>0</v>
      </c>
      <c r="K862" s="141">
        <v>0</v>
      </c>
      <c r="L862" s="141">
        <f t="shared" ref="L862" si="156">J862+K862</f>
        <v>0</v>
      </c>
      <c r="M862" s="140">
        <f t="shared" ref="M862" si="157">I862-L862</f>
        <v>651.85</v>
      </c>
    </row>
    <row r="863" spans="1:13">
      <c r="A863" s="210"/>
      <c r="B863" s="211"/>
      <c r="C863" s="207" t="s">
        <v>1869</v>
      </c>
      <c r="D863" s="139" t="s">
        <v>857</v>
      </c>
      <c r="E863" s="139" t="s">
        <v>1038</v>
      </c>
      <c r="F863" s="139" t="s">
        <v>1141</v>
      </c>
      <c r="G863" s="140">
        <v>2008</v>
      </c>
      <c r="H863" s="140">
        <v>1356.15</v>
      </c>
      <c r="I863" s="140">
        <f t="shared" ref="I863:I873" si="158">+G863-H863</f>
        <v>651.85</v>
      </c>
      <c r="J863" s="140">
        <v>0</v>
      </c>
      <c r="K863" s="141">
        <v>0</v>
      </c>
      <c r="L863" s="141">
        <f t="shared" ref="L863:L873" si="159">J863+K863</f>
        <v>0</v>
      </c>
      <c r="M863" s="140">
        <f t="shared" ref="M863:M873" si="160">I863-L863</f>
        <v>651.85</v>
      </c>
    </row>
    <row r="864" spans="1:13">
      <c r="A864" s="210"/>
      <c r="B864" s="211"/>
      <c r="C864" s="213" t="s">
        <v>1870</v>
      </c>
      <c r="D864" s="139" t="s">
        <v>857</v>
      </c>
      <c r="E864" s="139" t="s">
        <v>1038</v>
      </c>
      <c r="F864" s="139" t="s">
        <v>1141</v>
      </c>
      <c r="G864" s="140">
        <v>2008</v>
      </c>
      <c r="H864" s="140">
        <v>1356.15</v>
      </c>
      <c r="I864" s="140">
        <f t="shared" si="158"/>
        <v>651.85</v>
      </c>
      <c r="J864" s="140">
        <v>0</v>
      </c>
      <c r="K864" s="141">
        <v>0</v>
      </c>
      <c r="L864" s="141">
        <f t="shared" si="159"/>
        <v>0</v>
      </c>
      <c r="M864" s="140">
        <f t="shared" si="160"/>
        <v>651.85</v>
      </c>
    </row>
    <row r="865" spans="1:13">
      <c r="A865" s="210"/>
      <c r="B865" s="211"/>
      <c r="C865" s="207" t="s">
        <v>1871</v>
      </c>
      <c r="D865" s="139" t="s">
        <v>857</v>
      </c>
      <c r="E865" s="139" t="s">
        <v>1038</v>
      </c>
      <c r="F865" s="139" t="s">
        <v>1141</v>
      </c>
      <c r="G865" s="140">
        <v>2008</v>
      </c>
      <c r="H865" s="140">
        <v>1356.15</v>
      </c>
      <c r="I865" s="140">
        <f t="shared" si="158"/>
        <v>651.85</v>
      </c>
      <c r="J865" s="140">
        <v>0</v>
      </c>
      <c r="K865" s="141">
        <v>0</v>
      </c>
      <c r="L865" s="141">
        <f t="shared" si="159"/>
        <v>0</v>
      </c>
      <c r="M865" s="140">
        <f t="shared" si="160"/>
        <v>651.85</v>
      </c>
    </row>
    <row r="866" spans="1:13">
      <c r="A866" s="210"/>
      <c r="B866" s="211"/>
      <c r="C866" s="209" t="s">
        <v>1872</v>
      </c>
      <c r="D866" s="139" t="s">
        <v>857</v>
      </c>
      <c r="E866" s="139" t="s">
        <v>1038</v>
      </c>
      <c r="F866" s="139" t="s">
        <v>1141</v>
      </c>
      <c r="G866" s="140">
        <v>2008</v>
      </c>
      <c r="H866" s="140">
        <v>1356.15</v>
      </c>
      <c r="I866" s="140">
        <f t="shared" si="158"/>
        <v>651.85</v>
      </c>
      <c r="J866" s="140">
        <v>0</v>
      </c>
      <c r="K866" s="141">
        <v>0</v>
      </c>
      <c r="L866" s="141">
        <f t="shared" si="159"/>
        <v>0</v>
      </c>
      <c r="M866" s="140">
        <f t="shared" si="160"/>
        <v>651.85</v>
      </c>
    </row>
    <row r="867" spans="1:13">
      <c r="A867" s="210"/>
      <c r="B867" s="211"/>
      <c r="C867" s="209" t="s">
        <v>1873</v>
      </c>
      <c r="D867" s="139" t="s">
        <v>857</v>
      </c>
      <c r="E867" s="139" t="s">
        <v>1038</v>
      </c>
      <c r="F867" s="139" t="s">
        <v>1141</v>
      </c>
      <c r="G867" s="140">
        <v>2008</v>
      </c>
      <c r="H867" s="140">
        <v>1356.15</v>
      </c>
      <c r="I867" s="140">
        <f t="shared" si="158"/>
        <v>651.85</v>
      </c>
      <c r="J867" s="140">
        <v>0</v>
      </c>
      <c r="K867" s="141">
        <v>0</v>
      </c>
      <c r="L867" s="141">
        <f t="shared" si="159"/>
        <v>0</v>
      </c>
      <c r="M867" s="140">
        <f t="shared" si="160"/>
        <v>651.85</v>
      </c>
    </row>
    <row r="868" spans="1:13">
      <c r="A868" s="210"/>
      <c r="B868" s="211"/>
      <c r="C868" s="209" t="s">
        <v>1874</v>
      </c>
      <c r="D868" s="139" t="s">
        <v>857</v>
      </c>
      <c r="E868" s="139" t="s">
        <v>1038</v>
      </c>
      <c r="F868" s="139" t="s">
        <v>1141</v>
      </c>
      <c r="G868" s="140">
        <v>2008</v>
      </c>
      <c r="H868" s="140">
        <v>1356.15</v>
      </c>
      <c r="I868" s="140">
        <f t="shared" si="158"/>
        <v>651.85</v>
      </c>
      <c r="J868" s="140">
        <v>0</v>
      </c>
      <c r="K868" s="141">
        <v>0</v>
      </c>
      <c r="L868" s="141">
        <f t="shared" si="159"/>
        <v>0</v>
      </c>
      <c r="M868" s="140">
        <f t="shared" si="160"/>
        <v>651.85</v>
      </c>
    </row>
    <row r="869" spans="1:13">
      <c r="A869" s="210"/>
      <c r="B869" s="211"/>
      <c r="C869" s="209" t="s">
        <v>1875</v>
      </c>
      <c r="D869" s="139" t="s">
        <v>857</v>
      </c>
      <c r="E869" s="139" t="s">
        <v>1038</v>
      </c>
      <c r="F869" s="139" t="s">
        <v>1141</v>
      </c>
      <c r="G869" s="140">
        <v>2008</v>
      </c>
      <c r="H869" s="140">
        <v>1356.15</v>
      </c>
      <c r="I869" s="140">
        <f t="shared" si="158"/>
        <v>651.85</v>
      </c>
      <c r="J869" s="140">
        <v>0</v>
      </c>
      <c r="K869" s="141">
        <v>0</v>
      </c>
      <c r="L869" s="141">
        <f t="shared" si="159"/>
        <v>0</v>
      </c>
      <c r="M869" s="140">
        <f t="shared" si="160"/>
        <v>651.85</v>
      </c>
    </row>
    <row r="870" spans="1:13">
      <c r="A870" s="210"/>
      <c r="B870" s="211"/>
      <c r="C870" s="212" t="s">
        <v>1876</v>
      </c>
      <c r="D870" s="139" t="s">
        <v>857</v>
      </c>
      <c r="E870" s="139" t="s">
        <v>1038</v>
      </c>
      <c r="F870" s="139" t="s">
        <v>1141</v>
      </c>
      <c r="G870" s="140">
        <v>2008</v>
      </c>
      <c r="H870" s="140">
        <v>1356.15</v>
      </c>
      <c r="I870" s="140">
        <f t="shared" si="158"/>
        <v>651.85</v>
      </c>
      <c r="J870" s="140">
        <v>0</v>
      </c>
      <c r="K870" s="141">
        <v>0</v>
      </c>
      <c r="L870" s="141">
        <f t="shared" si="159"/>
        <v>0</v>
      </c>
      <c r="M870" s="140">
        <f t="shared" si="160"/>
        <v>651.85</v>
      </c>
    </row>
    <row r="871" spans="1:13">
      <c r="A871" s="210"/>
      <c r="B871" s="211"/>
      <c r="C871" s="213" t="s">
        <v>1877</v>
      </c>
      <c r="D871" s="139" t="s">
        <v>857</v>
      </c>
      <c r="E871" s="139" t="s">
        <v>1038</v>
      </c>
      <c r="F871" s="139" t="s">
        <v>1141</v>
      </c>
      <c r="G871" s="140">
        <v>2008</v>
      </c>
      <c r="H871" s="140">
        <v>1356.15</v>
      </c>
      <c r="I871" s="140">
        <f t="shared" si="158"/>
        <v>651.85</v>
      </c>
      <c r="J871" s="140">
        <v>0</v>
      </c>
      <c r="K871" s="141">
        <v>0</v>
      </c>
      <c r="L871" s="141">
        <f t="shared" si="159"/>
        <v>0</v>
      </c>
      <c r="M871" s="140">
        <f t="shared" si="160"/>
        <v>651.85</v>
      </c>
    </row>
    <row r="872" spans="1:13">
      <c r="A872" s="105"/>
      <c r="B872" s="105"/>
      <c r="C872" s="209" t="s">
        <v>1879</v>
      </c>
      <c r="D872" s="139" t="s">
        <v>857</v>
      </c>
      <c r="E872" s="139" t="s">
        <v>1038</v>
      </c>
      <c r="F872" s="139" t="s">
        <v>1141</v>
      </c>
      <c r="G872" s="140">
        <v>2008</v>
      </c>
      <c r="H872" s="140">
        <v>1356.15</v>
      </c>
      <c r="I872" s="140">
        <f t="shared" ref="I872" si="161">+G872-H872</f>
        <v>651.85</v>
      </c>
      <c r="J872" s="140">
        <v>0</v>
      </c>
      <c r="K872" s="141">
        <v>0</v>
      </c>
      <c r="L872" s="141">
        <f t="shared" ref="L872" si="162">J872+K872</f>
        <v>0</v>
      </c>
      <c r="M872" s="140">
        <f t="shared" ref="M872" si="163">I872-L872</f>
        <v>651.85</v>
      </c>
    </row>
    <row r="873" spans="1:13">
      <c r="A873" s="210"/>
      <c r="B873" s="211"/>
      <c r="C873" s="209" t="s">
        <v>1878</v>
      </c>
      <c r="D873" s="139" t="s">
        <v>857</v>
      </c>
      <c r="E873" s="139" t="s">
        <v>1038</v>
      </c>
      <c r="F873" s="139" t="s">
        <v>1141</v>
      </c>
      <c r="G873" s="140">
        <v>2008</v>
      </c>
      <c r="H873" s="140">
        <v>1356.15</v>
      </c>
      <c r="I873" s="140">
        <f t="shared" si="158"/>
        <v>651.85</v>
      </c>
      <c r="J873" s="140">
        <v>0</v>
      </c>
      <c r="K873" s="141">
        <v>0</v>
      </c>
      <c r="L873" s="141">
        <f t="shared" si="159"/>
        <v>0</v>
      </c>
      <c r="M873" s="140">
        <f t="shared" si="160"/>
        <v>651.85</v>
      </c>
    </row>
    <row r="874" spans="1:13">
      <c r="A874" s="137"/>
      <c r="B874" s="172"/>
      <c r="C874" s="171" t="s">
        <v>1764</v>
      </c>
      <c r="D874" s="171" t="s">
        <v>857</v>
      </c>
      <c r="E874" s="171" t="s">
        <v>854</v>
      </c>
      <c r="F874" s="171" t="s">
        <v>858</v>
      </c>
      <c r="G874" s="173">
        <v>2108</v>
      </c>
      <c r="H874" s="173">
        <v>1676.45</v>
      </c>
      <c r="I874" s="173">
        <v>431.55</v>
      </c>
      <c r="J874" s="173">
        <v>0</v>
      </c>
      <c r="K874" s="174">
        <v>0</v>
      </c>
      <c r="L874" s="174">
        <f t="shared" ref="L874" si="164">J874+K874</f>
        <v>0</v>
      </c>
      <c r="M874" s="173">
        <f t="shared" si="83"/>
        <v>431.55</v>
      </c>
    </row>
    <row r="875" spans="1:13">
      <c r="A875" s="137"/>
      <c r="B875" s="172"/>
      <c r="C875" s="171" t="s">
        <v>1887</v>
      </c>
      <c r="D875" s="171" t="s">
        <v>857</v>
      </c>
      <c r="E875" s="171" t="s">
        <v>854</v>
      </c>
      <c r="F875" s="171" t="s">
        <v>858</v>
      </c>
      <c r="G875" s="173">
        <v>2108</v>
      </c>
      <c r="H875" s="173">
        <v>1676.45</v>
      </c>
      <c r="I875" s="173">
        <v>431.55</v>
      </c>
      <c r="J875" s="173">
        <v>0</v>
      </c>
      <c r="K875" s="174">
        <v>0</v>
      </c>
      <c r="L875" s="174">
        <f t="shared" ref="L875:L876" si="165">J875+K875</f>
        <v>0</v>
      </c>
      <c r="M875" s="173">
        <f t="shared" ref="M875:M877" si="166">I875-L875</f>
        <v>431.55</v>
      </c>
    </row>
    <row r="876" spans="1:13">
      <c r="A876" s="137"/>
      <c r="B876" s="172"/>
      <c r="C876" s="171" t="s">
        <v>1888</v>
      </c>
      <c r="D876" s="171" t="s">
        <v>857</v>
      </c>
      <c r="E876" s="171" t="s">
        <v>854</v>
      </c>
      <c r="F876" s="171" t="s">
        <v>858</v>
      </c>
      <c r="G876" s="173">
        <v>2108</v>
      </c>
      <c r="H876" s="173">
        <v>1676.45</v>
      </c>
      <c r="I876" s="173">
        <v>431.55</v>
      </c>
      <c r="J876" s="173">
        <v>0</v>
      </c>
      <c r="K876" s="174">
        <v>0</v>
      </c>
      <c r="L876" s="174">
        <f t="shared" si="165"/>
        <v>0</v>
      </c>
      <c r="M876" s="173">
        <f t="shared" si="166"/>
        <v>431.55</v>
      </c>
    </row>
    <row r="877" spans="1:13">
      <c r="A877" s="137"/>
      <c r="B877" s="172"/>
      <c r="C877" s="207" t="s">
        <v>1886</v>
      </c>
      <c r="D877" s="142" t="s">
        <v>857</v>
      </c>
      <c r="E877" s="142" t="s">
        <v>1136</v>
      </c>
      <c r="F877" s="139" t="s">
        <v>1318</v>
      </c>
      <c r="G877" s="143">
        <v>1004</v>
      </c>
      <c r="H877" s="143">
        <v>930.48</v>
      </c>
      <c r="I877" s="143">
        <f t="shared" ref="I877" si="167">+G877-H877</f>
        <v>73.52</v>
      </c>
      <c r="J877" s="143">
        <v>0</v>
      </c>
      <c r="K877" s="144">
        <v>0</v>
      </c>
      <c r="L877" s="144">
        <f t="shared" ref="L877" si="168">+J877+K877</f>
        <v>0</v>
      </c>
      <c r="M877" s="143">
        <f t="shared" si="166"/>
        <v>73.52</v>
      </c>
    </row>
    <row r="878" spans="1:13">
      <c r="A878" s="137"/>
      <c r="B878" s="172"/>
      <c r="C878" s="207" t="s">
        <v>1903</v>
      </c>
      <c r="D878" s="142" t="s">
        <v>857</v>
      </c>
      <c r="E878" s="142" t="s">
        <v>1136</v>
      </c>
      <c r="F878" s="139" t="s">
        <v>1318</v>
      </c>
      <c r="G878" s="143">
        <v>1004</v>
      </c>
      <c r="H878" s="143">
        <v>930.48</v>
      </c>
      <c r="I878" s="143">
        <f t="shared" ref="I878" si="169">+G878-H878</f>
        <v>73.52</v>
      </c>
      <c r="J878" s="143">
        <v>0</v>
      </c>
      <c r="K878" s="144">
        <v>0</v>
      </c>
      <c r="L878" s="144">
        <f t="shared" ref="L878" si="170">+J878+K878</f>
        <v>0</v>
      </c>
      <c r="M878" s="143">
        <f t="shared" ref="M878" si="171">I878-L878</f>
        <v>73.52</v>
      </c>
    </row>
    <row r="879" spans="1:13">
      <c r="A879" s="137"/>
      <c r="B879" s="172"/>
      <c r="C879" s="209" t="s">
        <v>1891</v>
      </c>
      <c r="D879" s="142" t="s">
        <v>857</v>
      </c>
      <c r="E879" s="142" t="s">
        <v>1136</v>
      </c>
      <c r="F879" s="139" t="s">
        <v>1318</v>
      </c>
      <c r="G879" s="143">
        <v>1004</v>
      </c>
      <c r="H879" s="143">
        <v>930.48</v>
      </c>
      <c r="I879" s="143">
        <f t="shared" ref="I879" si="172">+G879-H879</f>
        <v>73.52</v>
      </c>
      <c r="J879" s="143">
        <v>0</v>
      </c>
      <c r="K879" s="144">
        <v>0</v>
      </c>
      <c r="L879" s="144">
        <f t="shared" ref="L879" si="173">+J879+K879</f>
        <v>0</v>
      </c>
      <c r="M879" s="143">
        <f t="shared" ref="M879" si="174">I879-L879</f>
        <v>73.52</v>
      </c>
    </row>
    <row r="880" spans="1:13">
      <c r="A880" s="137"/>
      <c r="B880" s="172"/>
      <c r="C880" s="208" t="s">
        <v>1904</v>
      </c>
      <c r="D880" s="142" t="s">
        <v>857</v>
      </c>
      <c r="E880" s="142" t="s">
        <v>1136</v>
      </c>
      <c r="F880" s="139" t="s">
        <v>1318</v>
      </c>
      <c r="G880" s="143">
        <v>1004</v>
      </c>
      <c r="H880" s="143">
        <v>930.48</v>
      </c>
      <c r="I880" s="143">
        <f t="shared" ref="I880" si="175">+G880-H880</f>
        <v>73.52</v>
      </c>
      <c r="J880" s="143">
        <v>0</v>
      </c>
      <c r="K880" s="144">
        <v>0</v>
      </c>
      <c r="L880" s="144">
        <f t="shared" ref="L880" si="176">+J880+K880</f>
        <v>0</v>
      </c>
      <c r="M880" s="143">
        <f t="shared" ref="M880" si="177">I880-L880</f>
        <v>73.52</v>
      </c>
    </row>
    <row r="881" spans="1:13">
      <c r="A881" s="137"/>
      <c r="B881" s="172"/>
      <c r="C881" s="208" t="s">
        <v>1809</v>
      </c>
      <c r="D881" s="142" t="s">
        <v>857</v>
      </c>
      <c r="E881" s="142" t="s">
        <v>1136</v>
      </c>
      <c r="F881" s="139" t="s">
        <v>1318</v>
      </c>
      <c r="G881" s="143">
        <v>1004</v>
      </c>
      <c r="H881" s="143">
        <v>930.48</v>
      </c>
      <c r="I881" s="143">
        <f t="shared" ref="I881" si="178">+G881-H881</f>
        <v>73.52</v>
      </c>
      <c r="J881" s="143">
        <v>0</v>
      </c>
      <c r="K881" s="144">
        <v>0</v>
      </c>
      <c r="L881" s="144">
        <f t="shared" ref="L881" si="179">+J881+K881</f>
        <v>0</v>
      </c>
      <c r="M881" s="143">
        <f t="shared" ref="M881" si="180">I881-L881</f>
        <v>73.52</v>
      </c>
    </row>
    <row r="882" spans="1:13">
      <c r="A882" s="137"/>
      <c r="B882" s="172"/>
      <c r="C882" s="208" t="s">
        <v>1808</v>
      </c>
      <c r="D882" s="142" t="s">
        <v>857</v>
      </c>
      <c r="E882" s="142" t="s">
        <v>1136</v>
      </c>
      <c r="F882" s="139" t="s">
        <v>1318</v>
      </c>
      <c r="G882" s="143">
        <v>1004</v>
      </c>
      <c r="H882" s="143">
        <v>930.48</v>
      </c>
      <c r="I882" s="143">
        <f t="shared" ref="I882" si="181">+G882-H882</f>
        <v>73.52</v>
      </c>
      <c r="J882" s="143">
        <v>0</v>
      </c>
      <c r="K882" s="144">
        <v>0</v>
      </c>
      <c r="L882" s="144">
        <f t="shared" ref="L882" si="182">+J882+K882</f>
        <v>0</v>
      </c>
      <c r="M882" s="143">
        <f t="shared" ref="M882" si="183">I882-L882</f>
        <v>73.52</v>
      </c>
    </row>
    <row r="883" spans="1:13">
      <c r="A883" s="137"/>
      <c r="B883" s="172"/>
      <c r="C883" s="208" t="s">
        <v>1920</v>
      </c>
      <c r="D883" s="142" t="s">
        <v>857</v>
      </c>
      <c r="E883" s="142" t="s">
        <v>1136</v>
      </c>
      <c r="F883" s="139" t="s">
        <v>1318</v>
      </c>
      <c r="G883" s="143">
        <v>1004</v>
      </c>
      <c r="H883" s="143">
        <v>930.48</v>
      </c>
      <c r="I883" s="143">
        <f t="shared" ref="I883:I884" si="184">+G883-H883</f>
        <v>73.52</v>
      </c>
      <c r="J883" s="143">
        <v>0</v>
      </c>
      <c r="K883" s="144">
        <v>0</v>
      </c>
      <c r="L883" s="144">
        <f t="shared" ref="L883:L884" si="185">+J883+K883</f>
        <v>0</v>
      </c>
      <c r="M883" s="143">
        <f t="shared" ref="M883:M884" si="186">I883-L883</f>
        <v>73.52</v>
      </c>
    </row>
    <row r="884" spans="1:13">
      <c r="A884" s="137"/>
      <c r="B884" s="172"/>
      <c r="C884" s="209" t="s">
        <v>1921</v>
      </c>
      <c r="D884" s="142" t="s">
        <v>857</v>
      </c>
      <c r="E884" s="142" t="s">
        <v>1136</v>
      </c>
      <c r="F884" s="139" t="s">
        <v>1318</v>
      </c>
      <c r="G884" s="143">
        <v>1004</v>
      </c>
      <c r="H884" s="143">
        <v>930.48</v>
      </c>
      <c r="I884" s="143">
        <f t="shared" si="184"/>
        <v>73.52</v>
      </c>
      <c r="J884" s="143">
        <v>0</v>
      </c>
      <c r="K884" s="144">
        <v>0</v>
      </c>
      <c r="L884" s="144">
        <f t="shared" si="185"/>
        <v>0</v>
      </c>
      <c r="M884" s="143">
        <f t="shared" si="186"/>
        <v>73.52</v>
      </c>
    </row>
    <row r="885" spans="1:13">
      <c r="A885" s="137"/>
      <c r="B885" s="172"/>
      <c r="C885" s="207" t="s">
        <v>1892</v>
      </c>
      <c r="D885" s="142" t="s">
        <v>857</v>
      </c>
      <c r="E885" s="142" t="s">
        <v>1136</v>
      </c>
      <c r="F885" s="139" t="s">
        <v>1318</v>
      </c>
      <c r="G885" s="143">
        <v>1004</v>
      </c>
      <c r="H885" s="143">
        <v>930.48</v>
      </c>
      <c r="I885" s="143">
        <f t="shared" ref="I885:I886" si="187">+G885-H885</f>
        <v>73.52</v>
      </c>
      <c r="J885" s="143">
        <v>0</v>
      </c>
      <c r="K885" s="144">
        <v>0</v>
      </c>
      <c r="L885" s="144">
        <f t="shared" ref="L885" si="188">+J885+K885</f>
        <v>0</v>
      </c>
      <c r="M885" s="143">
        <f t="shared" ref="M885:M886" si="189">I885-L885</f>
        <v>73.52</v>
      </c>
    </row>
    <row r="886" spans="1:13">
      <c r="A886" s="137"/>
      <c r="B886" s="172"/>
      <c r="C886" s="208" t="s">
        <v>1893</v>
      </c>
      <c r="D886" s="139" t="s">
        <v>857</v>
      </c>
      <c r="E886" s="139" t="s">
        <v>1038</v>
      </c>
      <c r="F886" s="139" t="s">
        <v>1141</v>
      </c>
      <c r="G886" s="140">
        <v>2008</v>
      </c>
      <c r="H886" s="140">
        <v>1356.15</v>
      </c>
      <c r="I886" s="140">
        <f t="shared" si="187"/>
        <v>651.85</v>
      </c>
      <c r="J886" s="140">
        <v>0</v>
      </c>
      <c r="K886" s="141">
        <v>0</v>
      </c>
      <c r="L886" s="141">
        <f t="shared" ref="L886" si="190">J886+K886</f>
        <v>0</v>
      </c>
      <c r="M886" s="140">
        <f t="shared" si="189"/>
        <v>651.85</v>
      </c>
    </row>
    <row r="887" spans="1:13">
      <c r="A887" s="137"/>
      <c r="B887" s="172"/>
      <c r="C887" s="209" t="s">
        <v>1894</v>
      </c>
      <c r="D887" s="139" t="s">
        <v>857</v>
      </c>
      <c r="E887" s="139" t="s">
        <v>1038</v>
      </c>
      <c r="F887" s="139" t="s">
        <v>1141</v>
      </c>
      <c r="G887" s="140">
        <v>2008</v>
      </c>
      <c r="H887" s="140">
        <v>1356.15</v>
      </c>
      <c r="I887" s="140">
        <f t="shared" ref="I887" si="191">+G887-H887</f>
        <v>651.85</v>
      </c>
      <c r="J887" s="140">
        <v>0</v>
      </c>
      <c r="K887" s="141">
        <v>0</v>
      </c>
      <c r="L887" s="141">
        <f t="shared" ref="L887" si="192">J887+K887</f>
        <v>0</v>
      </c>
      <c r="M887" s="140">
        <f t="shared" ref="M887" si="193">I887-L887</f>
        <v>651.85</v>
      </c>
    </row>
    <row r="888" spans="1:13">
      <c r="A888" s="137"/>
      <c r="B888" s="172"/>
      <c r="C888" s="209" t="s">
        <v>1895</v>
      </c>
      <c r="D888" s="139" t="s">
        <v>857</v>
      </c>
      <c r="E888" s="139" t="s">
        <v>1038</v>
      </c>
      <c r="F888" s="139" t="s">
        <v>1141</v>
      </c>
      <c r="G888" s="140">
        <v>2008</v>
      </c>
      <c r="H888" s="140">
        <v>1356.15</v>
      </c>
      <c r="I888" s="140">
        <f t="shared" ref="I888" si="194">+G888-H888</f>
        <v>651.85</v>
      </c>
      <c r="J888" s="140">
        <v>0</v>
      </c>
      <c r="K888" s="141">
        <v>0</v>
      </c>
      <c r="L888" s="141">
        <f t="shared" ref="L888" si="195">J888+K888</f>
        <v>0</v>
      </c>
      <c r="M888" s="140">
        <f t="shared" ref="M888" si="196">I888-L888</f>
        <v>651.85</v>
      </c>
    </row>
    <row r="889" spans="1:13">
      <c r="A889" s="137"/>
      <c r="B889" s="172"/>
      <c r="C889" s="209" t="s">
        <v>1896</v>
      </c>
      <c r="D889" s="139" t="s">
        <v>857</v>
      </c>
      <c r="E889" s="139" t="s">
        <v>1038</v>
      </c>
      <c r="F889" s="139" t="s">
        <v>1141</v>
      </c>
      <c r="G889" s="140">
        <v>2008</v>
      </c>
      <c r="H889" s="140">
        <v>1356.15</v>
      </c>
      <c r="I889" s="140">
        <f t="shared" ref="I889:I902" si="197">+G889-H889</f>
        <v>651.85</v>
      </c>
      <c r="J889" s="140">
        <v>0</v>
      </c>
      <c r="K889" s="141">
        <v>0</v>
      </c>
      <c r="L889" s="141">
        <f t="shared" ref="L889:L902" si="198">J889+K889</f>
        <v>0</v>
      </c>
      <c r="M889" s="140">
        <f t="shared" ref="M889:M902" si="199">I889-L889</f>
        <v>651.85</v>
      </c>
    </row>
    <row r="890" spans="1:13">
      <c r="A890" s="137"/>
      <c r="B890" s="172"/>
      <c r="C890" s="209" t="s">
        <v>1898</v>
      </c>
      <c r="D890" s="139" t="s">
        <v>857</v>
      </c>
      <c r="E890" s="139" t="s">
        <v>1038</v>
      </c>
      <c r="F890" s="139" t="s">
        <v>1141</v>
      </c>
      <c r="G890" s="140">
        <v>2008</v>
      </c>
      <c r="H890" s="140">
        <v>1356.15</v>
      </c>
      <c r="I890" s="140">
        <f t="shared" ref="I890" si="200">+G890-H890</f>
        <v>651.85</v>
      </c>
      <c r="J890" s="140">
        <v>0</v>
      </c>
      <c r="K890" s="141">
        <v>0</v>
      </c>
      <c r="L890" s="141">
        <f t="shared" ref="L890" si="201">J890+K890</f>
        <v>0</v>
      </c>
      <c r="M890" s="140">
        <f t="shared" ref="M890" si="202">I890-L890</f>
        <v>651.85</v>
      </c>
    </row>
    <row r="891" spans="1:13">
      <c r="A891" s="137"/>
      <c r="B891" s="172"/>
      <c r="C891" s="209" t="s">
        <v>1905</v>
      </c>
      <c r="D891" s="139" t="s">
        <v>857</v>
      </c>
      <c r="E891" s="139" t="s">
        <v>1038</v>
      </c>
      <c r="F891" s="139" t="s">
        <v>1141</v>
      </c>
      <c r="G891" s="140">
        <v>2008</v>
      </c>
      <c r="H891" s="140">
        <v>1356.15</v>
      </c>
      <c r="I891" s="140">
        <f t="shared" ref="I891" si="203">+G891-H891</f>
        <v>651.85</v>
      </c>
      <c r="J891" s="140">
        <v>0</v>
      </c>
      <c r="K891" s="141">
        <v>0</v>
      </c>
      <c r="L891" s="141">
        <f t="shared" ref="L891" si="204">J891+K891</f>
        <v>0</v>
      </c>
      <c r="M891" s="140">
        <f t="shared" ref="M891" si="205">I891-L891</f>
        <v>651.85</v>
      </c>
    </row>
    <row r="892" spans="1:13">
      <c r="A892" s="137"/>
      <c r="B892" s="172"/>
      <c r="C892" s="209" t="s">
        <v>1907</v>
      </c>
      <c r="D892" s="139" t="s">
        <v>857</v>
      </c>
      <c r="E892" s="139" t="s">
        <v>1038</v>
      </c>
      <c r="F892" s="139" t="s">
        <v>1141</v>
      </c>
      <c r="G892" s="140">
        <v>2008</v>
      </c>
      <c r="H892" s="140">
        <v>1356.15</v>
      </c>
      <c r="I892" s="140">
        <f t="shared" ref="I892" si="206">+G892-H892</f>
        <v>651.85</v>
      </c>
      <c r="J892" s="140">
        <v>0</v>
      </c>
      <c r="K892" s="141">
        <v>0</v>
      </c>
      <c r="L892" s="141">
        <f t="shared" ref="L892" si="207">J892+K892</f>
        <v>0</v>
      </c>
      <c r="M892" s="140">
        <f t="shared" ref="M892" si="208">I892-L892</f>
        <v>651.85</v>
      </c>
    </row>
    <row r="893" spans="1:13">
      <c r="A893" s="137"/>
      <c r="B893" s="172"/>
      <c r="C893" s="209" t="s">
        <v>1906</v>
      </c>
      <c r="D893" s="139" t="s">
        <v>857</v>
      </c>
      <c r="E893" s="139" t="s">
        <v>1038</v>
      </c>
      <c r="F893" s="139" t="s">
        <v>1141</v>
      </c>
      <c r="G893" s="140">
        <v>2008</v>
      </c>
      <c r="H893" s="140">
        <v>1356.15</v>
      </c>
      <c r="I893" s="140">
        <f t="shared" ref="I893" si="209">+G893-H893</f>
        <v>651.85</v>
      </c>
      <c r="J893" s="140">
        <v>0</v>
      </c>
      <c r="K893" s="141">
        <v>0</v>
      </c>
      <c r="L893" s="141">
        <f t="shared" ref="L893" si="210">J893+K893</f>
        <v>0</v>
      </c>
      <c r="M893" s="140">
        <f t="shared" ref="M893" si="211">I893-L893</f>
        <v>651.85</v>
      </c>
    </row>
    <row r="894" spans="1:13">
      <c r="A894" s="137"/>
      <c r="B894" s="172"/>
      <c r="C894" s="209" t="s">
        <v>1908</v>
      </c>
      <c r="D894" s="139" t="s">
        <v>857</v>
      </c>
      <c r="E894" s="139" t="s">
        <v>1038</v>
      </c>
      <c r="F894" s="139" t="s">
        <v>1141</v>
      </c>
      <c r="G894" s="140">
        <v>2008</v>
      </c>
      <c r="H894" s="140">
        <v>1356.15</v>
      </c>
      <c r="I894" s="140">
        <f t="shared" ref="I894:I900" si="212">+G894-H894</f>
        <v>651.85</v>
      </c>
      <c r="J894" s="140">
        <v>0</v>
      </c>
      <c r="K894" s="141">
        <v>0</v>
      </c>
      <c r="L894" s="141">
        <f t="shared" ref="L894:L900" si="213">J894+K894</f>
        <v>0</v>
      </c>
      <c r="M894" s="140">
        <f t="shared" ref="M894:M900" si="214">I894-L894</f>
        <v>651.85</v>
      </c>
    </row>
    <row r="895" spans="1:13">
      <c r="A895" s="137"/>
      <c r="B895" s="172"/>
      <c r="C895" s="209" t="s">
        <v>1909</v>
      </c>
      <c r="D895" s="139" t="s">
        <v>857</v>
      </c>
      <c r="E895" s="139" t="s">
        <v>1038</v>
      </c>
      <c r="F895" s="139" t="s">
        <v>1141</v>
      </c>
      <c r="G895" s="140">
        <v>2008</v>
      </c>
      <c r="H895" s="140">
        <v>1356.15</v>
      </c>
      <c r="I895" s="140">
        <f t="shared" si="212"/>
        <v>651.85</v>
      </c>
      <c r="J895" s="140">
        <v>0</v>
      </c>
      <c r="K895" s="141">
        <v>0</v>
      </c>
      <c r="L895" s="141">
        <f t="shared" si="213"/>
        <v>0</v>
      </c>
      <c r="M895" s="140">
        <f t="shared" si="214"/>
        <v>651.85</v>
      </c>
    </row>
    <row r="896" spans="1:13">
      <c r="A896" s="137"/>
      <c r="B896" s="172"/>
      <c r="C896" s="209" t="s">
        <v>1912</v>
      </c>
      <c r="D896" s="139" t="s">
        <v>857</v>
      </c>
      <c r="E896" s="139" t="s">
        <v>1038</v>
      </c>
      <c r="F896" s="139" t="s">
        <v>1141</v>
      </c>
      <c r="G896" s="140">
        <v>2008</v>
      </c>
      <c r="H896" s="140">
        <v>1356.15</v>
      </c>
      <c r="I896" s="140">
        <f t="shared" si="212"/>
        <v>651.85</v>
      </c>
      <c r="J896" s="140">
        <v>0</v>
      </c>
      <c r="K896" s="141">
        <v>0</v>
      </c>
      <c r="L896" s="141">
        <f t="shared" si="213"/>
        <v>0</v>
      </c>
      <c r="M896" s="140">
        <f t="shared" si="214"/>
        <v>651.85</v>
      </c>
    </row>
    <row r="897" spans="1:13">
      <c r="A897" s="137"/>
      <c r="B897" s="172"/>
      <c r="C897" s="212" t="s">
        <v>1913</v>
      </c>
      <c r="D897" s="139" t="s">
        <v>857</v>
      </c>
      <c r="E897" s="139" t="s">
        <v>1038</v>
      </c>
      <c r="F897" s="139" t="s">
        <v>1141</v>
      </c>
      <c r="G897" s="140">
        <v>2008</v>
      </c>
      <c r="H897" s="140">
        <v>1356.15</v>
      </c>
      <c r="I897" s="140">
        <f t="shared" si="212"/>
        <v>651.85</v>
      </c>
      <c r="J897" s="140">
        <v>0</v>
      </c>
      <c r="K897" s="141">
        <v>0</v>
      </c>
      <c r="L897" s="141">
        <f t="shared" si="213"/>
        <v>0</v>
      </c>
      <c r="M897" s="140">
        <f t="shared" si="214"/>
        <v>651.85</v>
      </c>
    </row>
    <row r="898" spans="1:13">
      <c r="A898" s="137"/>
      <c r="B898" s="172"/>
      <c r="C898" s="209" t="s">
        <v>1914</v>
      </c>
      <c r="D898" s="139" t="s">
        <v>857</v>
      </c>
      <c r="E898" s="139" t="s">
        <v>1038</v>
      </c>
      <c r="F898" s="139" t="s">
        <v>1141</v>
      </c>
      <c r="G898" s="140">
        <v>2008</v>
      </c>
      <c r="H898" s="140">
        <v>1356.15</v>
      </c>
      <c r="I898" s="140">
        <f t="shared" si="212"/>
        <v>651.85</v>
      </c>
      <c r="J898" s="140">
        <v>0</v>
      </c>
      <c r="K898" s="141">
        <v>0</v>
      </c>
      <c r="L898" s="141">
        <f t="shared" si="213"/>
        <v>0</v>
      </c>
      <c r="M898" s="140">
        <f t="shared" si="214"/>
        <v>651.85</v>
      </c>
    </row>
    <row r="899" spans="1:13">
      <c r="A899" s="137"/>
      <c r="B899" s="172"/>
      <c r="C899" s="209" t="s">
        <v>1916</v>
      </c>
      <c r="D899" s="139" t="s">
        <v>857</v>
      </c>
      <c r="E899" s="139" t="s">
        <v>1038</v>
      </c>
      <c r="F899" s="139" t="s">
        <v>1141</v>
      </c>
      <c r="G899" s="140">
        <v>2008</v>
      </c>
      <c r="H899" s="140">
        <v>1356.15</v>
      </c>
      <c r="I899" s="140">
        <f t="shared" si="212"/>
        <v>651.85</v>
      </c>
      <c r="J899" s="140">
        <v>0</v>
      </c>
      <c r="K899" s="141">
        <v>0</v>
      </c>
      <c r="L899" s="141">
        <f t="shared" si="213"/>
        <v>0</v>
      </c>
      <c r="M899" s="140">
        <f t="shared" si="214"/>
        <v>651.85</v>
      </c>
    </row>
    <row r="900" spans="1:13">
      <c r="A900" s="137"/>
      <c r="B900" s="172"/>
      <c r="C900" s="209" t="s">
        <v>1917</v>
      </c>
      <c r="D900" s="139" t="s">
        <v>857</v>
      </c>
      <c r="E900" s="139" t="s">
        <v>1038</v>
      </c>
      <c r="F900" s="139" t="s">
        <v>1141</v>
      </c>
      <c r="G900" s="140">
        <v>2008</v>
      </c>
      <c r="H900" s="140">
        <v>1356.15</v>
      </c>
      <c r="I900" s="140">
        <f t="shared" si="212"/>
        <v>651.85</v>
      </c>
      <c r="J900" s="140">
        <v>0</v>
      </c>
      <c r="K900" s="141">
        <v>0</v>
      </c>
      <c r="L900" s="141">
        <f t="shared" si="213"/>
        <v>0</v>
      </c>
      <c r="M900" s="140">
        <f t="shared" si="214"/>
        <v>651.85</v>
      </c>
    </row>
    <row r="901" spans="1:13">
      <c r="A901" s="137"/>
      <c r="B901" s="172"/>
      <c r="C901" s="209" t="s">
        <v>1899</v>
      </c>
      <c r="D901" s="139" t="s">
        <v>857</v>
      </c>
      <c r="E901" s="139" t="s">
        <v>1038</v>
      </c>
      <c r="F901" s="139" t="s">
        <v>1141</v>
      </c>
      <c r="G901" s="140">
        <v>2008</v>
      </c>
      <c r="H901" s="140">
        <v>1356.15</v>
      </c>
      <c r="I901" s="140">
        <f t="shared" ref="I901" si="215">+G901-H901</f>
        <v>651.85</v>
      </c>
      <c r="J901" s="140">
        <v>0</v>
      </c>
      <c r="K901" s="141">
        <v>0</v>
      </c>
      <c r="L901" s="141">
        <f t="shared" ref="L901" si="216">J901+K901</f>
        <v>0</v>
      </c>
      <c r="M901" s="140">
        <f t="shared" ref="M901" si="217">I901-L901</f>
        <v>651.85</v>
      </c>
    </row>
    <row r="902" spans="1:13">
      <c r="A902" s="137"/>
      <c r="B902" s="172"/>
      <c r="C902" s="207" t="s">
        <v>1814</v>
      </c>
      <c r="D902" s="139" t="s">
        <v>857</v>
      </c>
      <c r="E902" s="171" t="s">
        <v>854</v>
      </c>
      <c r="F902" s="139" t="s">
        <v>858</v>
      </c>
      <c r="G902" s="140">
        <v>2008</v>
      </c>
      <c r="H902" s="140">
        <v>1356.15</v>
      </c>
      <c r="I902" s="140">
        <f t="shared" si="197"/>
        <v>651.85</v>
      </c>
      <c r="J902" s="140">
        <v>0</v>
      </c>
      <c r="K902" s="141">
        <v>0</v>
      </c>
      <c r="L902" s="141">
        <f t="shared" si="198"/>
        <v>0</v>
      </c>
      <c r="M902" s="140">
        <f t="shared" si="199"/>
        <v>651.85</v>
      </c>
    </row>
    <row r="903" spans="1:13">
      <c r="A903" s="137"/>
      <c r="B903" s="172"/>
      <c r="C903" s="209" t="s">
        <v>1897</v>
      </c>
      <c r="D903" s="139" t="s">
        <v>857</v>
      </c>
      <c r="E903" s="171" t="s">
        <v>854</v>
      </c>
      <c r="F903" s="139" t="s">
        <v>858</v>
      </c>
      <c r="G903" s="140">
        <v>2008</v>
      </c>
      <c r="H903" s="140">
        <v>1356.15</v>
      </c>
      <c r="I903" s="140">
        <f t="shared" ref="I903" si="218">+G903-H903</f>
        <v>651.85</v>
      </c>
      <c r="J903" s="140">
        <v>0</v>
      </c>
      <c r="K903" s="141">
        <v>0</v>
      </c>
      <c r="L903" s="141">
        <f t="shared" ref="L903" si="219">J903+K903</f>
        <v>0</v>
      </c>
      <c r="M903" s="140">
        <f t="shared" ref="M903" si="220">I903-L903</f>
        <v>651.85</v>
      </c>
    </row>
    <row r="904" spans="1:13">
      <c r="A904" s="137"/>
      <c r="B904" s="172"/>
      <c r="C904" s="209" t="s">
        <v>1900</v>
      </c>
      <c r="D904" s="139" t="s">
        <v>857</v>
      </c>
      <c r="E904" s="171" t="s">
        <v>854</v>
      </c>
      <c r="F904" s="139" t="s">
        <v>858</v>
      </c>
      <c r="G904" s="140">
        <v>2008</v>
      </c>
      <c r="H904" s="140">
        <v>1356.15</v>
      </c>
      <c r="I904" s="140">
        <f t="shared" ref="I904" si="221">+G904-H904</f>
        <v>651.85</v>
      </c>
      <c r="J904" s="140">
        <v>0</v>
      </c>
      <c r="K904" s="141">
        <v>0</v>
      </c>
      <c r="L904" s="141">
        <f t="shared" ref="L904" si="222">J904+K904</f>
        <v>0</v>
      </c>
      <c r="M904" s="140">
        <f t="shared" ref="M904" si="223">I904-L904</f>
        <v>651.85</v>
      </c>
    </row>
    <row r="905" spans="1:13">
      <c r="A905" s="137"/>
      <c r="B905" s="172"/>
      <c r="C905" s="209" t="s">
        <v>1901</v>
      </c>
      <c r="D905" s="139" t="s">
        <v>857</v>
      </c>
      <c r="E905" s="171" t="s">
        <v>854</v>
      </c>
      <c r="F905" s="139" t="s">
        <v>858</v>
      </c>
      <c r="G905" s="140">
        <v>2008</v>
      </c>
      <c r="H905" s="140">
        <v>1356.15</v>
      </c>
      <c r="I905" s="140">
        <f t="shared" ref="I905" si="224">+G905-H905</f>
        <v>651.85</v>
      </c>
      <c r="J905" s="140">
        <v>0</v>
      </c>
      <c r="K905" s="141">
        <v>0</v>
      </c>
      <c r="L905" s="141">
        <f t="shared" ref="L905" si="225">J905+K905</f>
        <v>0</v>
      </c>
      <c r="M905" s="140">
        <f t="shared" ref="M905" si="226">I905-L905</f>
        <v>651.85</v>
      </c>
    </row>
    <row r="906" spans="1:13">
      <c r="A906" s="137"/>
      <c r="B906" s="172"/>
      <c r="C906" s="208" t="s">
        <v>1902</v>
      </c>
      <c r="D906" s="139" t="s">
        <v>857</v>
      </c>
      <c r="E906" s="171" t="s">
        <v>854</v>
      </c>
      <c r="F906" s="139" t="s">
        <v>858</v>
      </c>
      <c r="G906" s="140">
        <v>2008</v>
      </c>
      <c r="H906" s="140">
        <v>1356.15</v>
      </c>
      <c r="I906" s="140">
        <f t="shared" ref="I906" si="227">+G906-H906</f>
        <v>651.85</v>
      </c>
      <c r="J906" s="140">
        <v>0</v>
      </c>
      <c r="K906" s="141">
        <v>0</v>
      </c>
      <c r="L906" s="141">
        <f t="shared" ref="L906" si="228">J906+K906</f>
        <v>0</v>
      </c>
      <c r="M906" s="140">
        <f t="shared" ref="M906" si="229">I906-L906</f>
        <v>651.85</v>
      </c>
    </row>
    <row r="907" spans="1:13">
      <c r="C907" s="209" t="s">
        <v>1910</v>
      </c>
      <c r="D907" s="139" t="s">
        <v>857</v>
      </c>
      <c r="E907" s="171" t="s">
        <v>854</v>
      </c>
      <c r="F907" s="139" t="s">
        <v>858</v>
      </c>
      <c r="G907" s="140">
        <v>2008</v>
      </c>
      <c r="H907" s="140">
        <v>1356.15</v>
      </c>
      <c r="I907" s="140">
        <f t="shared" ref="I907" si="230">+G907-H907</f>
        <v>651.85</v>
      </c>
      <c r="J907" s="140">
        <v>0</v>
      </c>
      <c r="K907" s="141">
        <v>0</v>
      </c>
      <c r="L907" s="141">
        <f t="shared" ref="L907" si="231">J907+K907</f>
        <v>0</v>
      </c>
      <c r="M907" s="140">
        <f t="shared" ref="M907" si="232">I907-L907</f>
        <v>651.85</v>
      </c>
    </row>
    <row r="908" spans="1:13">
      <c r="A908" s="137"/>
      <c r="B908" s="172"/>
      <c r="C908" s="209" t="s">
        <v>1911</v>
      </c>
      <c r="D908" s="139" t="s">
        <v>857</v>
      </c>
      <c r="E908" s="171" t="s">
        <v>854</v>
      </c>
      <c r="F908" s="139" t="s">
        <v>858</v>
      </c>
      <c r="G908" s="140">
        <v>2008</v>
      </c>
      <c r="H908" s="140">
        <v>1356.15</v>
      </c>
      <c r="I908" s="140">
        <f t="shared" ref="I908" si="233">+G908-H908</f>
        <v>651.85</v>
      </c>
      <c r="J908" s="140">
        <v>0</v>
      </c>
      <c r="K908" s="141">
        <v>0</v>
      </c>
      <c r="L908" s="141">
        <f t="shared" ref="L908" si="234">J908+K908</f>
        <v>0</v>
      </c>
      <c r="M908" s="140">
        <f t="shared" ref="M908" si="235">I908-L908</f>
        <v>651.85</v>
      </c>
    </row>
    <row r="909" spans="1:13">
      <c r="A909" s="137"/>
      <c r="B909" s="172"/>
      <c r="C909" s="209" t="s">
        <v>1915</v>
      </c>
      <c r="D909" s="139" t="s">
        <v>857</v>
      </c>
      <c r="E909" s="171" t="s">
        <v>854</v>
      </c>
      <c r="F909" s="139" t="s">
        <v>858</v>
      </c>
      <c r="G909" s="140">
        <v>2008</v>
      </c>
      <c r="H909" s="140">
        <v>1356.15</v>
      </c>
      <c r="I909" s="140">
        <f t="shared" ref="I909:I911" si="236">+G909-H909</f>
        <v>651.85</v>
      </c>
      <c r="J909" s="140">
        <v>0</v>
      </c>
      <c r="K909" s="141">
        <v>0</v>
      </c>
      <c r="L909" s="141">
        <f t="shared" ref="L909:L911" si="237">J909+K909</f>
        <v>0</v>
      </c>
      <c r="M909" s="140">
        <f t="shared" ref="M909:M911" si="238">I909-L909</f>
        <v>651.85</v>
      </c>
    </row>
    <row r="910" spans="1:13">
      <c r="A910" s="137"/>
      <c r="B910" s="172"/>
      <c r="C910" s="208" t="s">
        <v>1918</v>
      </c>
      <c r="D910" s="139" t="s">
        <v>857</v>
      </c>
      <c r="E910" s="171" t="s">
        <v>854</v>
      </c>
      <c r="F910" s="139" t="s">
        <v>858</v>
      </c>
      <c r="G910" s="140">
        <v>2008</v>
      </c>
      <c r="H910" s="140">
        <v>1356.15</v>
      </c>
      <c r="I910" s="140">
        <f t="shared" si="236"/>
        <v>651.85</v>
      </c>
      <c r="J910" s="140">
        <v>0</v>
      </c>
      <c r="K910" s="141">
        <v>0</v>
      </c>
      <c r="L910" s="141">
        <f t="shared" si="237"/>
        <v>0</v>
      </c>
      <c r="M910" s="140">
        <f t="shared" si="238"/>
        <v>651.85</v>
      </c>
    </row>
    <row r="911" spans="1:13">
      <c r="A911" s="137"/>
      <c r="B911" s="172"/>
      <c r="C911" s="208" t="s">
        <v>1919</v>
      </c>
      <c r="D911" s="139" t="s">
        <v>857</v>
      </c>
      <c r="E911" s="171" t="s">
        <v>854</v>
      </c>
      <c r="F911" s="139" t="s">
        <v>858</v>
      </c>
      <c r="G911" s="140">
        <v>2008</v>
      </c>
      <c r="H911" s="140">
        <v>1356.15</v>
      </c>
      <c r="I911" s="140">
        <f t="shared" si="236"/>
        <v>651.85</v>
      </c>
      <c r="J911" s="140">
        <v>0</v>
      </c>
      <c r="K911" s="141">
        <v>0</v>
      </c>
      <c r="L911" s="141">
        <f t="shared" si="237"/>
        <v>0</v>
      </c>
      <c r="M911" s="140">
        <f t="shared" si="238"/>
        <v>651.85</v>
      </c>
    </row>
    <row r="912" spans="1:13">
      <c r="A912" s="137"/>
      <c r="B912" s="172"/>
      <c r="C912" s="209" t="s">
        <v>1927</v>
      </c>
      <c r="D912" s="139" t="s">
        <v>857</v>
      </c>
      <c r="E912" s="171" t="s">
        <v>1038</v>
      </c>
      <c r="F912" s="139" t="s">
        <v>858</v>
      </c>
      <c r="G912" s="140">
        <v>2008</v>
      </c>
      <c r="H912" s="140">
        <v>1356.15</v>
      </c>
      <c r="I912" s="140">
        <f t="shared" ref="I912" si="239">+G912-H912</f>
        <v>651.85</v>
      </c>
      <c r="J912" s="140">
        <v>0</v>
      </c>
      <c r="K912" s="141">
        <v>0</v>
      </c>
      <c r="L912" s="141">
        <f t="shared" ref="L912" si="240">J912+K912</f>
        <v>0</v>
      </c>
      <c r="M912" s="140">
        <f t="shared" ref="M912" si="241">I912-L912</f>
        <v>651.85</v>
      </c>
    </row>
    <row r="913" spans="1:13">
      <c r="A913" s="137"/>
      <c r="B913" s="172"/>
      <c r="C913" s="207"/>
      <c r="D913" s="142"/>
      <c r="E913" s="142"/>
      <c r="F913" s="139"/>
      <c r="G913" s="143"/>
      <c r="H913" s="143"/>
      <c r="I913" s="143"/>
      <c r="J913" s="143"/>
      <c r="K913" s="144"/>
      <c r="L913" s="144"/>
      <c r="M913" s="143"/>
    </row>
    <row r="914" spans="1:13">
      <c r="A914" s="137"/>
      <c r="B914" s="172"/>
      <c r="C914" s="207"/>
      <c r="D914" s="142"/>
      <c r="E914" s="142"/>
      <c r="F914" s="139"/>
      <c r="G914" s="143"/>
      <c r="H914" s="143"/>
      <c r="I914" s="143"/>
      <c r="J914" s="143"/>
      <c r="K914" s="144"/>
      <c r="L914" s="144"/>
      <c r="M914" s="143"/>
    </row>
    <row r="915" spans="1:13">
      <c r="A915" s="137"/>
      <c r="B915" s="172"/>
      <c r="C915" s="207"/>
      <c r="D915" s="142"/>
      <c r="E915" s="142"/>
      <c r="F915" s="139"/>
      <c r="G915" s="143"/>
      <c r="H915" s="143"/>
      <c r="I915" s="143"/>
      <c r="J915" s="143"/>
      <c r="K915" s="144"/>
      <c r="L915" s="144"/>
      <c r="M915" s="143"/>
    </row>
    <row r="916" spans="1:13">
      <c r="A916" s="137"/>
      <c r="B916" s="172"/>
      <c r="C916" s="207"/>
      <c r="D916" s="142"/>
      <c r="E916" s="142"/>
      <c r="F916" s="139"/>
      <c r="G916" s="143"/>
      <c r="H916" s="143"/>
      <c r="I916" s="143"/>
      <c r="J916" s="143"/>
      <c r="K916" s="144"/>
      <c r="L916" s="144"/>
      <c r="M916" s="143"/>
    </row>
    <row r="917" spans="1:13">
      <c r="A917" s="137"/>
      <c r="B917" s="172"/>
      <c r="C917" s="207"/>
      <c r="D917" s="142"/>
      <c r="E917" s="142"/>
      <c r="F917" s="139"/>
      <c r="G917" s="143"/>
      <c r="H917" s="143"/>
      <c r="I917" s="143"/>
      <c r="J917" s="143"/>
      <c r="K917" s="144"/>
      <c r="L917" s="144"/>
      <c r="M917" s="143"/>
    </row>
    <row r="918" spans="1:13">
      <c r="A918" s="137"/>
      <c r="B918" s="172"/>
      <c r="C918" s="207"/>
      <c r="D918" s="142"/>
      <c r="E918" s="142"/>
      <c r="F918" s="139"/>
      <c r="G918" s="143"/>
      <c r="H918" s="143"/>
      <c r="I918" s="143"/>
      <c r="J918" s="143"/>
      <c r="K918" s="144"/>
      <c r="L918" s="144"/>
      <c r="M918" s="143"/>
    </row>
    <row r="919" spans="1:13">
      <c r="A919" s="137"/>
      <c r="B919" s="172"/>
      <c r="C919" s="207"/>
      <c r="D919" s="142"/>
      <c r="E919" s="142"/>
      <c r="F919" s="139"/>
      <c r="G919" s="143"/>
      <c r="H919" s="143"/>
      <c r="I919" s="143"/>
      <c r="J919" s="143"/>
      <c r="K919" s="144"/>
      <c r="L919" s="144"/>
      <c r="M919" s="143"/>
    </row>
    <row r="920" spans="1:13">
      <c r="A920" s="137"/>
      <c r="B920" s="172"/>
      <c r="C920" s="207"/>
      <c r="D920" s="142"/>
      <c r="E920" s="142"/>
      <c r="F920" s="139"/>
      <c r="G920" s="143"/>
      <c r="H920" s="143"/>
      <c r="I920" s="143"/>
      <c r="J920" s="143"/>
      <c r="K920" s="144"/>
      <c r="L920" s="144"/>
      <c r="M920" s="143"/>
    </row>
    <row r="921" spans="1:13">
      <c r="A921" s="137"/>
      <c r="B921" s="172"/>
      <c r="C921" s="207"/>
      <c r="D921" s="142"/>
      <c r="E921" s="142"/>
      <c r="F921" s="139"/>
      <c r="G921" s="143"/>
      <c r="H921" s="143"/>
      <c r="I921" s="143"/>
      <c r="J921" s="143"/>
      <c r="K921" s="144"/>
      <c r="L921" s="144"/>
      <c r="M921" s="143"/>
    </row>
    <row r="922" spans="1:13">
      <c r="A922" s="137"/>
      <c r="B922" s="172"/>
      <c r="C922" s="207"/>
      <c r="D922" s="142"/>
      <c r="E922" s="142"/>
      <c r="F922" s="139"/>
      <c r="G922" s="143"/>
      <c r="H922" s="143"/>
      <c r="I922" s="143"/>
      <c r="J922" s="143"/>
      <c r="K922" s="144"/>
      <c r="L922" s="144"/>
      <c r="M922" s="143"/>
    </row>
    <row r="923" spans="1:13">
      <c r="A923" s="137"/>
      <c r="B923" s="172"/>
      <c r="C923" s="207"/>
      <c r="D923" s="142"/>
      <c r="E923" s="142"/>
      <c r="F923" s="139"/>
      <c r="G923" s="143"/>
      <c r="H923" s="143"/>
      <c r="I923" s="143"/>
      <c r="J923" s="143"/>
      <c r="K923" s="144"/>
      <c r="L923" s="144"/>
      <c r="M923" s="143"/>
    </row>
    <row r="924" spans="1:13">
      <c r="A924" s="137"/>
      <c r="B924" s="172"/>
      <c r="C924" s="207"/>
      <c r="D924" s="142"/>
      <c r="E924" s="142"/>
      <c r="F924" s="139"/>
      <c r="G924" s="143"/>
      <c r="H924" s="143"/>
      <c r="I924" s="143"/>
      <c r="J924" s="143"/>
      <c r="K924" s="144"/>
      <c r="L924" s="144"/>
      <c r="M924" s="143"/>
    </row>
    <row r="925" spans="1:13">
      <c r="A925" s="137"/>
      <c r="B925" s="172"/>
      <c r="C925" s="207"/>
      <c r="D925" s="142"/>
      <c r="E925" s="142"/>
      <c r="F925" s="139"/>
      <c r="G925" s="143"/>
      <c r="H925" s="143"/>
      <c r="I925" s="143"/>
      <c r="J925" s="143"/>
      <c r="K925" s="144"/>
      <c r="L925" s="144"/>
      <c r="M925" s="143"/>
    </row>
    <row r="926" spans="1:13">
      <c r="A926" s="137"/>
      <c r="B926" s="172"/>
      <c r="C926" s="207"/>
      <c r="D926" s="142"/>
      <c r="E926" s="142"/>
      <c r="F926" s="139"/>
      <c r="G926" s="143"/>
      <c r="H926" s="143"/>
      <c r="I926" s="143"/>
      <c r="J926" s="143"/>
      <c r="K926" s="144"/>
      <c r="L926" s="144"/>
      <c r="M926" s="143"/>
    </row>
    <row r="927" spans="1:13">
      <c r="A927" s="137"/>
      <c r="B927" s="172"/>
      <c r="C927" s="207"/>
      <c r="D927" s="142"/>
      <c r="E927" s="142"/>
      <c r="F927" s="139"/>
      <c r="G927" s="143"/>
      <c r="H927" s="143"/>
      <c r="I927" s="143"/>
      <c r="J927" s="143"/>
      <c r="K927" s="144"/>
      <c r="L927" s="144"/>
      <c r="M927" s="143"/>
    </row>
    <row r="928" spans="1:13">
      <c r="A928" s="137"/>
      <c r="B928" s="172"/>
      <c r="C928" s="207"/>
      <c r="D928" s="142"/>
      <c r="E928" s="142"/>
      <c r="F928" s="139"/>
      <c r="G928" s="143"/>
      <c r="H928" s="143"/>
      <c r="I928" s="143"/>
      <c r="J928" s="143"/>
      <c r="K928" s="144"/>
      <c r="L928" s="144"/>
      <c r="M928" s="143"/>
    </row>
    <row r="929" spans="1:13">
      <c r="A929" s="137"/>
      <c r="B929" s="172"/>
      <c r="C929" s="207"/>
      <c r="D929" s="142"/>
      <c r="E929" s="142"/>
      <c r="F929" s="139"/>
      <c r="G929" s="143"/>
      <c r="H929" s="143"/>
      <c r="I929" s="143"/>
      <c r="J929" s="143"/>
      <c r="K929" s="144"/>
      <c r="L929" s="144"/>
      <c r="M929" s="143"/>
    </row>
    <row r="930" spans="1:13">
      <c r="A930" s="104"/>
      <c r="B930" s="104"/>
      <c r="C930" s="207"/>
      <c r="D930" s="142"/>
      <c r="E930" s="142"/>
      <c r="F930" s="139"/>
      <c r="G930" s="143"/>
      <c r="H930" s="143"/>
      <c r="I930" s="143"/>
      <c r="J930" s="143"/>
      <c r="K930" s="144"/>
      <c r="L930" s="144"/>
      <c r="M930" s="143"/>
    </row>
    <row r="931" spans="1:13">
      <c r="A931" s="129"/>
      <c r="B931" s="163"/>
      <c r="C931" s="217" t="s">
        <v>1759</v>
      </c>
      <c r="D931" s="164"/>
      <c r="E931" s="165"/>
      <c r="F931" s="166"/>
      <c r="G931" s="143">
        <f>SUM(G9:G930)</f>
        <v>3095185.2</v>
      </c>
      <c r="H931" s="143">
        <f>SUM(H9:H930)</f>
        <v>1562214.81</v>
      </c>
      <c r="I931" s="143">
        <f>SUM(I9:I930)</f>
        <v>1532584.54</v>
      </c>
      <c r="J931" s="143">
        <f>SUM(J9:J930)</f>
        <v>249050.69</v>
      </c>
      <c r="K931" s="161">
        <f>SUM(K9:K930)</f>
        <v>537926</v>
      </c>
      <c r="L931" s="167">
        <f>SUM(L9:L874)</f>
        <v>786976.69</v>
      </c>
      <c r="M931" s="168">
        <f>SUM(M9:M874)</f>
        <v>726483.12</v>
      </c>
    </row>
    <row r="932" spans="1:13">
      <c r="A932" s="129"/>
      <c r="B932" s="163"/>
      <c r="C932" s="218"/>
      <c r="D932" s="163"/>
      <c r="E932" s="163"/>
      <c r="F932" s="163"/>
      <c r="G932" s="169"/>
      <c r="H932" s="169"/>
      <c r="I932" s="169"/>
      <c r="J932" s="169"/>
      <c r="K932" s="130"/>
      <c r="L932" s="130"/>
      <c r="M932" s="130"/>
    </row>
    <row r="933" spans="1:13">
      <c r="A933" s="129"/>
      <c r="B933" s="163"/>
      <c r="C933" s="206" t="s">
        <v>1760</v>
      </c>
      <c r="D933" s="163"/>
      <c r="E933" s="163"/>
      <c r="F933" s="163"/>
      <c r="G933" s="169"/>
      <c r="H933" s="169"/>
      <c r="I933" s="169"/>
      <c r="J933" s="169"/>
      <c r="K933" s="130"/>
      <c r="L933" s="130"/>
      <c r="M933" s="170">
        <f>M931*0.09</f>
        <v>65383.48</v>
      </c>
    </row>
    <row r="934" spans="1:13">
      <c r="A934" s="129"/>
      <c r="B934" s="163"/>
      <c r="C934" s="218"/>
      <c r="D934" s="163"/>
      <c r="E934" s="163"/>
      <c r="F934" s="163"/>
      <c r="G934" s="169"/>
      <c r="H934" s="169"/>
      <c r="I934" s="169"/>
      <c r="J934" s="169"/>
      <c r="K934" s="130"/>
      <c r="L934" s="130"/>
      <c r="M934" s="130"/>
    </row>
    <row r="935" spans="1:13">
      <c r="A935" s="129"/>
      <c r="B935" s="163"/>
      <c r="C935" s="206" t="s">
        <v>1761</v>
      </c>
      <c r="D935" s="163"/>
      <c r="E935" s="163"/>
      <c r="F935" s="163"/>
      <c r="G935" s="169"/>
      <c r="H935" s="169"/>
      <c r="I935" s="169"/>
      <c r="J935" s="169"/>
      <c r="K935" s="130"/>
      <c r="L935" s="130"/>
      <c r="M935" s="170">
        <f>M931+M933</f>
        <v>791866.6</v>
      </c>
    </row>
    <row r="936" spans="1:13">
      <c r="A936" s="129"/>
      <c r="B936" s="163"/>
      <c r="C936" s="218"/>
      <c r="D936" s="163"/>
      <c r="E936" s="163"/>
      <c r="F936" s="163"/>
      <c r="G936" s="169"/>
      <c r="H936" s="169"/>
      <c r="I936" s="169"/>
      <c r="J936" s="169"/>
      <c r="K936" s="130"/>
      <c r="L936" s="130"/>
      <c r="M936" s="130"/>
    </row>
    <row r="937" spans="1:13">
      <c r="A937" s="129"/>
      <c r="B937" s="163"/>
      <c r="C937" s="218" t="s">
        <v>1762</v>
      </c>
      <c r="D937" s="163"/>
      <c r="E937" s="163"/>
      <c r="F937" s="163"/>
      <c r="G937" s="169"/>
      <c r="H937" s="169"/>
      <c r="I937" s="169"/>
      <c r="J937" s="169"/>
      <c r="K937" s="130"/>
      <c r="L937" s="130"/>
      <c r="M937" s="130"/>
    </row>
    <row r="938" spans="1:13">
      <c r="B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</row>
    <row r="939" spans="1:13">
      <c r="A939" s="137">
        <v>455</v>
      </c>
      <c r="B939" s="138">
        <v>5577</v>
      </c>
      <c r="C939" s="139" t="s">
        <v>675</v>
      </c>
      <c r="D939" s="139" t="s">
        <v>857</v>
      </c>
      <c r="E939" s="139" t="s">
        <v>1038</v>
      </c>
      <c r="F939" s="139" t="s">
        <v>1141</v>
      </c>
      <c r="G939" s="140">
        <v>2008</v>
      </c>
      <c r="H939" s="140">
        <v>1356.15</v>
      </c>
      <c r="I939" s="140">
        <f t="shared" ref="I939" si="242">+G939-H939</f>
        <v>651.85</v>
      </c>
      <c r="J939" s="140">
        <v>0</v>
      </c>
      <c r="K939" s="141">
        <v>0</v>
      </c>
      <c r="L939" s="141">
        <f t="shared" ref="L939" si="243">J939+K939</f>
        <v>0</v>
      </c>
      <c r="M939" s="140">
        <f t="shared" ref="M939" si="244">I939-L939</f>
        <v>651.85</v>
      </c>
    </row>
    <row r="940" spans="1:13">
      <c r="B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</row>
    <row r="941" spans="1:13">
      <c r="B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</row>
    <row r="942" spans="1:13">
      <c r="B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</row>
    <row r="945" spans="3:3">
      <c r="C945" s="207" t="s">
        <v>1840</v>
      </c>
    </row>
    <row r="946" spans="3:3">
      <c r="C946" s="207" t="s">
        <v>1841</v>
      </c>
    </row>
  </sheetData>
  <mergeCells count="10">
    <mergeCell ref="I7:I8"/>
    <mergeCell ref="J7:J8"/>
    <mergeCell ref="C5:H5"/>
    <mergeCell ref="A7:A8"/>
    <mergeCell ref="B7:B8"/>
    <mergeCell ref="C7:C8"/>
    <mergeCell ref="D7:D8"/>
    <mergeCell ref="E7:E8"/>
    <mergeCell ref="F7:G7"/>
    <mergeCell ref="H7:H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4"/>
  <sheetViews>
    <sheetView workbookViewId="0">
      <selection activeCell="A2" sqref="A2"/>
    </sheetView>
  </sheetViews>
  <sheetFormatPr baseColWidth="10" defaultRowHeight="12.75"/>
  <cols>
    <col min="1" max="1" width="48.7109375" customWidth="1"/>
    <col min="2" max="2" width="20.28515625" customWidth="1"/>
    <col min="3" max="3" width="41.28515625" customWidth="1"/>
    <col min="4" max="4" width="14.140625" customWidth="1"/>
    <col min="5" max="5" width="13" customWidth="1"/>
  </cols>
  <sheetData>
    <row r="1" spans="1:6" ht="30" customHeight="1">
      <c r="A1" s="177" t="s">
        <v>512</v>
      </c>
      <c r="B1" s="177" t="s">
        <v>1780</v>
      </c>
      <c r="C1" s="177" t="s">
        <v>1781</v>
      </c>
      <c r="D1" s="177" t="s">
        <v>1783</v>
      </c>
      <c r="E1" s="177" t="s">
        <v>1782</v>
      </c>
      <c r="F1" s="177" t="s">
        <v>532</v>
      </c>
    </row>
    <row r="2" spans="1:6">
      <c r="A2" t="s">
        <v>299</v>
      </c>
      <c r="B2" t="s">
        <v>156</v>
      </c>
      <c r="C2" t="s">
        <v>480</v>
      </c>
      <c r="D2">
        <v>510</v>
      </c>
      <c r="E2">
        <v>150</v>
      </c>
      <c r="F2">
        <v>660</v>
      </c>
    </row>
    <row r="3" spans="1:6">
      <c r="A3" t="s">
        <v>829</v>
      </c>
      <c r="B3" t="s">
        <v>156</v>
      </c>
      <c r="C3" t="s">
        <v>774</v>
      </c>
      <c r="D3">
        <v>285</v>
      </c>
      <c r="E3">
        <v>100</v>
      </c>
      <c r="F3">
        <v>385</v>
      </c>
    </row>
    <row r="4" spans="1:6">
      <c r="A4" t="s">
        <v>830</v>
      </c>
      <c r="B4" t="s">
        <v>156</v>
      </c>
      <c r="C4" t="s">
        <v>379</v>
      </c>
      <c r="D4">
        <v>285</v>
      </c>
      <c r="E4">
        <v>100</v>
      </c>
      <c r="F4">
        <v>385</v>
      </c>
    </row>
    <row r="5" spans="1:6">
      <c r="A5" t="s">
        <v>300</v>
      </c>
      <c r="B5" t="s">
        <v>156</v>
      </c>
      <c r="C5" t="s">
        <v>775</v>
      </c>
      <c r="D5">
        <v>107</v>
      </c>
      <c r="E5">
        <v>50</v>
      </c>
      <c r="F5">
        <v>157</v>
      </c>
    </row>
    <row r="6" spans="1:6">
      <c r="A6" t="s">
        <v>300</v>
      </c>
      <c r="B6" t="s">
        <v>156</v>
      </c>
      <c r="C6" t="s">
        <v>776</v>
      </c>
      <c r="D6">
        <v>107</v>
      </c>
      <c r="E6">
        <v>50</v>
      </c>
      <c r="F6">
        <v>157</v>
      </c>
    </row>
    <row r="7" spans="1:6">
      <c r="A7" t="s">
        <v>300</v>
      </c>
      <c r="B7" t="s">
        <v>156</v>
      </c>
      <c r="C7" t="s">
        <v>437</v>
      </c>
      <c r="D7">
        <v>107</v>
      </c>
      <c r="E7">
        <v>50</v>
      </c>
      <c r="F7">
        <v>157</v>
      </c>
    </row>
    <row r="8" spans="1:6">
      <c r="A8" t="s">
        <v>300</v>
      </c>
      <c r="B8" t="s">
        <v>156</v>
      </c>
      <c r="C8" t="s">
        <v>777</v>
      </c>
      <c r="D8">
        <v>107</v>
      </c>
      <c r="E8">
        <v>50</v>
      </c>
      <c r="F8">
        <v>157</v>
      </c>
    </row>
    <row r="9" spans="1:6">
      <c r="A9" t="s">
        <v>300</v>
      </c>
      <c r="B9" t="s">
        <v>156</v>
      </c>
      <c r="C9" t="s">
        <v>778</v>
      </c>
      <c r="D9">
        <v>107</v>
      </c>
      <c r="E9">
        <v>50</v>
      </c>
      <c r="F9">
        <v>157</v>
      </c>
    </row>
    <row r="10" spans="1:6">
      <c r="A10" t="s">
        <v>300</v>
      </c>
      <c r="B10" t="s">
        <v>156</v>
      </c>
      <c r="C10" t="s">
        <v>821</v>
      </c>
      <c r="D10">
        <v>107</v>
      </c>
      <c r="E10">
        <v>50</v>
      </c>
      <c r="F10">
        <v>157</v>
      </c>
    </row>
    <row r="11" spans="1:6">
      <c r="A11" t="s">
        <v>300</v>
      </c>
      <c r="B11" t="s">
        <v>156</v>
      </c>
      <c r="C11" t="s">
        <v>340</v>
      </c>
      <c r="D11">
        <v>107</v>
      </c>
      <c r="E11">
        <v>50</v>
      </c>
      <c r="F11">
        <v>157</v>
      </c>
    </row>
    <row r="12" spans="1:6">
      <c r="A12" t="s">
        <v>300</v>
      </c>
      <c r="B12" t="s">
        <v>157</v>
      </c>
      <c r="C12" t="s">
        <v>1488</v>
      </c>
      <c r="D12">
        <v>107</v>
      </c>
      <c r="E12">
        <v>50</v>
      </c>
      <c r="F12">
        <v>157</v>
      </c>
    </row>
    <row r="13" spans="1:6">
      <c r="A13" t="s">
        <v>300</v>
      </c>
      <c r="B13" t="s">
        <v>157</v>
      </c>
      <c r="C13" t="s">
        <v>4</v>
      </c>
      <c r="D13">
        <v>356</v>
      </c>
      <c r="E13">
        <v>50</v>
      </c>
      <c r="F13">
        <v>406</v>
      </c>
    </row>
    <row r="14" spans="1:6">
      <c r="A14" t="s">
        <v>300</v>
      </c>
      <c r="B14" t="s">
        <v>156</v>
      </c>
      <c r="C14" t="s">
        <v>327</v>
      </c>
      <c r="D14">
        <v>107</v>
      </c>
      <c r="E14">
        <v>50</v>
      </c>
      <c r="F14">
        <v>157</v>
      </c>
    </row>
    <row r="15" spans="1:6">
      <c r="A15" t="s">
        <v>300</v>
      </c>
      <c r="B15" t="s">
        <v>156</v>
      </c>
      <c r="C15" t="s">
        <v>429</v>
      </c>
      <c r="D15">
        <v>107</v>
      </c>
      <c r="E15">
        <v>50</v>
      </c>
      <c r="F15">
        <v>157</v>
      </c>
    </row>
    <row r="16" spans="1:6">
      <c r="A16" t="s">
        <v>300</v>
      </c>
      <c r="B16" t="s">
        <v>160</v>
      </c>
      <c r="C16" t="s">
        <v>779</v>
      </c>
      <c r="D16">
        <v>459.99</v>
      </c>
      <c r="E16">
        <v>90</v>
      </c>
      <c r="F16">
        <v>549.99</v>
      </c>
    </row>
    <row r="17" spans="1:6">
      <c r="A17" t="s">
        <v>831</v>
      </c>
      <c r="B17" t="s">
        <v>156</v>
      </c>
      <c r="C17" t="s">
        <v>347</v>
      </c>
      <c r="D17">
        <v>107</v>
      </c>
      <c r="E17">
        <v>50</v>
      </c>
      <c r="F17">
        <v>157</v>
      </c>
    </row>
    <row r="18" spans="1:6">
      <c r="A18" t="s">
        <v>74</v>
      </c>
      <c r="B18" t="s">
        <v>156</v>
      </c>
      <c r="C18" t="s">
        <v>258</v>
      </c>
      <c r="D18">
        <v>107</v>
      </c>
      <c r="E18">
        <v>50</v>
      </c>
      <c r="F18">
        <v>157</v>
      </c>
    </row>
    <row r="19" spans="1:6">
      <c r="A19" t="s">
        <v>75</v>
      </c>
      <c r="B19" t="s">
        <v>163</v>
      </c>
      <c r="C19" t="s">
        <v>192</v>
      </c>
      <c r="D19">
        <v>42</v>
      </c>
      <c r="E19">
        <v>0</v>
      </c>
      <c r="F19">
        <v>42</v>
      </c>
    </row>
    <row r="20" spans="1:6">
      <c r="A20" t="s">
        <v>75</v>
      </c>
      <c r="B20" t="s">
        <v>163</v>
      </c>
      <c r="C20" t="s">
        <v>963</v>
      </c>
      <c r="D20">
        <v>42</v>
      </c>
      <c r="E20">
        <v>0</v>
      </c>
      <c r="F20">
        <v>42</v>
      </c>
    </row>
    <row r="21" spans="1:6">
      <c r="A21" t="s">
        <v>75</v>
      </c>
      <c r="B21" t="s">
        <v>156</v>
      </c>
      <c r="C21" t="s">
        <v>325</v>
      </c>
      <c r="D21">
        <v>42</v>
      </c>
      <c r="E21">
        <v>0</v>
      </c>
      <c r="F21">
        <v>42</v>
      </c>
    </row>
    <row r="22" spans="1:6">
      <c r="A22" t="s">
        <v>75</v>
      </c>
      <c r="B22" t="s">
        <v>156</v>
      </c>
      <c r="C22" t="s">
        <v>207</v>
      </c>
      <c r="D22">
        <v>42</v>
      </c>
      <c r="E22">
        <v>0</v>
      </c>
      <c r="F22">
        <v>42</v>
      </c>
    </row>
    <row r="23" spans="1:6">
      <c r="A23" t="s">
        <v>75</v>
      </c>
      <c r="B23" t="s">
        <v>156</v>
      </c>
      <c r="C23" t="s">
        <v>329</v>
      </c>
      <c r="D23">
        <v>42</v>
      </c>
      <c r="E23">
        <v>0</v>
      </c>
      <c r="F23">
        <v>42</v>
      </c>
    </row>
    <row r="24" spans="1:6">
      <c r="A24" t="s">
        <v>75</v>
      </c>
      <c r="B24" t="s">
        <v>156</v>
      </c>
      <c r="C24" t="s">
        <v>227</v>
      </c>
      <c r="D24">
        <v>42</v>
      </c>
      <c r="E24">
        <v>0</v>
      </c>
      <c r="F24">
        <v>42</v>
      </c>
    </row>
    <row r="25" spans="1:6">
      <c r="A25" t="s">
        <v>75</v>
      </c>
      <c r="B25" t="s">
        <v>156</v>
      </c>
      <c r="C25" t="s">
        <v>780</v>
      </c>
      <c r="D25">
        <v>42</v>
      </c>
      <c r="E25">
        <v>0</v>
      </c>
      <c r="F25">
        <v>42</v>
      </c>
    </row>
    <row r="26" spans="1:6">
      <c r="A26" t="s">
        <v>75</v>
      </c>
      <c r="B26" t="s">
        <v>157</v>
      </c>
      <c r="C26" t="s">
        <v>431</v>
      </c>
      <c r="D26">
        <v>291</v>
      </c>
      <c r="E26">
        <v>0</v>
      </c>
      <c r="F26">
        <v>291</v>
      </c>
    </row>
    <row r="27" spans="1:6">
      <c r="A27" t="s">
        <v>75</v>
      </c>
      <c r="B27" t="s">
        <v>156</v>
      </c>
      <c r="C27" t="s">
        <v>422</v>
      </c>
      <c r="D27">
        <v>42</v>
      </c>
      <c r="E27">
        <v>0</v>
      </c>
      <c r="F27">
        <v>42</v>
      </c>
    </row>
    <row r="28" spans="1:6">
      <c r="A28" t="s">
        <v>75</v>
      </c>
      <c r="B28" t="s">
        <v>156</v>
      </c>
      <c r="C28" t="s">
        <v>781</v>
      </c>
      <c r="D28">
        <v>42</v>
      </c>
      <c r="E28">
        <v>0</v>
      </c>
      <c r="F28">
        <v>42</v>
      </c>
    </row>
    <row r="29" spans="1:6">
      <c r="A29" t="s">
        <v>75</v>
      </c>
      <c r="B29" t="s">
        <v>156</v>
      </c>
      <c r="C29" t="s">
        <v>261</v>
      </c>
      <c r="D29">
        <v>42</v>
      </c>
      <c r="E29">
        <v>0</v>
      </c>
      <c r="F29">
        <v>42</v>
      </c>
    </row>
    <row r="30" spans="1:6">
      <c r="A30" t="s">
        <v>75</v>
      </c>
      <c r="B30" t="s">
        <v>156</v>
      </c>
      <c r="C30" t="s">
        <v>353</v>
      </c>
      <c r="D30">
        <v>42</v>
      </c>
      <c r="E30">
        <v>0</v>
      </c>
      <c r="F30">
        <v>42</v>
      </c>
    </row>
    <row r="31" spans="1:6">
      <c r="A31" t="s">
        <v>75</v>
      </c>
      <c r="B31" t="s">
        <v>156</v>
      </c>
      <c r="C31" t="s">
        <v>460</v>
      </c>
      <c r="D31">
        <v>42</v>
      </c>
      <c r="E31">
        <v>0</v>
      </c>
      <c r="F31">
        <v>42</v>
      </c>
    </row>
    <row r="32" spans="1:6">
      <c r="A32" t="s">
        <v>75</v>
      </c>
      <c r="B32" t="s">
        <v>156</v>
      </c>
      <c r="C32" t="s">
        <v>390</v>
      </c>
      <c r="D32">
        <v>42</v>
      </c>
      <c r="E32">
        <v>0</v>
      </c>
      <c r="F32">
        <v>42</v>
      </c>
    </row>
    <row r="33" spans="1:6">
      <c r="A33" t="s">
        <v>75</v>
      </c>
      <c r="B33" t="s">
        <v>156</v>
      </c>
      <c r="C33" t="s">
        <v>471</v>
      </c>
      <c r="D33">
        <v>42</v>
      </c>
      <c r="E33">
        <v>0</v>
      </c>
      <c r="F33">
        <v>42</v>
      </c>
    </row>
    <row r="34" spans="1:6">
      <c r="A34" t="s">
        <v>75</v>
      </c>
      <c r="B34" t="s">
        <v>160</v>
      </c>
      <c r="C34" t="s">
        <v>782</v>
      </c>
      <c r="D34">
        <v>394.99</v>
      </c>
      <c r="E34">
        <v>40</v>
      </c>
      <c r="F34">
        <v>434.99</v>
      </c>
    </row>
    <row r="35" spans="1:6">
      <c r="A35" t="s">
        <v>75</v>
      </c>
      <c r="B35" t="s">
        <v>163</v>
      </c>
      <c r="C35" t="s">
        <v>488</v>
      </c>
      <c r="D35">
        <v>189.99</v>
      </c>
      <c r="E35">
        <v>40</v>
      </c>
      <c r="F35">
        <v>229.99</v>
      </c>
    </row>
    <row r="36" spans="1:6">
      <c r="A36" t="s">
        <v>75</v>
      </c>
      <c r="B36" t="s">
        <v>163</v>
      </c>
      <c r="C36" t="s">
        <v>225</v>
      </c>
      <c r="D36">
        <v>189.99</v>
      </c>
      <c r="E36">
        <v>40</v>
      </c>
      <c r="F36">
        <v>229.99</v>
      </c>
    </row>
    <row r="37" spans="1:6">
      <c r="A37" t="s">
        <v>75</v>
      </c>
      <c r="B37" t="s">
        <v>163</v>
      </c>
      <c r="C37" t="s">
        <v>783</v>
      </c>
      <c r="D37">
        <v>189.99</v>
      </c>
      <c r="E37">
        <v>40</v>
      </c>
      <c r="F37">
        <v>229.99</v>
      </c>
    </row>
    <row r="38" spans="1:6">
      <c r="A38" t="s">
        <v>75</v>
      </c>
      <c r="B38" t="s">
        <v>163</v>
      </c>
      <c r="C38" t="s">
        <v>219</v>
      </c>
      <c r="D38">
        <v>189.99</v>
      </c>
      <c r="E38">
        <v>40</v>
      </c>
      <c r="F38">
        <v>229.99</v>
      </c>
    </row>
    <row r="39" spans="1:6">
      <c r="A39" t="s">
        <v>75</v>
      </c>
      <c r="B39" t="s">
        <v>157</v>
      </c>
      <c r="C39" t="s">
        <v>784</v>
      </c>
      <c r="D39">
        <v>291</v>
      </c>
      <c r="E39">
        <v>0</v>
      </c>
      <c r="F39">
        <v>291</v>
      </c>
    </row>
    <row r="40" spans="1:6">
      <c r="A40" t="s">
        <v>75</v>
      </c>
      <c r="B40" t="s">
        <v>157</v>
      </c>
      <c r="C40" t="s">
        <v>251</v>
      </c>
      <c r="D40">
        <v>291</v>
      </c>
      <c r="E40">
        <v>0</v>
      </c>
      <c r="F40">
        <v>291</v>
      </c>
    </row>
    <row r="41" spans="1:6">
      <c r="A41" t="s">
        <v>75</v>
      </c>
      <c r="B41" t="s">
        <v>163</v>
      </c>
      <c r="C41" t="s">
        <v>785</v>
      </c>
      <c r="D41">
        <v>189.99</v>
      </c>
      <c r="E41">
        <v>40</v>
      </c>
      <c r="F41">
        <v>229.99</v>
      </c>
    </row>
    <row r="42" spans="1:6">
      <c r="A42" t="s">
        <v>75</v>
      </c>
      <c r="B42" t="s">
        <v>160</v>
      </c>
      <c r="C42" t="s">
        <v>414</v>
      </c>
      <c r="D42">
        <v>394.99</v>
      </c>
      <c r="E42">
        <v>40</v>
      </c>
      <c r="F42">
        <v>434.99</v>
      </c>
    </row>
    <row r="43" spans="1:6">
      <c r="A43" t="s">
        <v>75</v>
      </c>
      <c r="B43" t="s">
        <v>163</v>
      </c>
      <c r="C43" t="s">
        <v>786</v>
      </c>
      <c r="D43">
        <v>189.99</v>
      </c>
      <c r="E43">
        <v>40</v>
      </c>
      <c r="F43">
        <v>229.99</v>
      </c>
    </row>
    <row r="44" spans="1:6">
      <c r="A44" t="s">
        <v>75</v>
      </c>
      <c r="B44" t="s">
        <v>160</v>
      </c>
      <c r="C44" t="s">
        <v>426</v>
      </c>
      <c r="D44">
        <v>394.99</v>
      </c>
      <c r="E44">
        <v>40</v>
      </c>
      <c r="F44">
        <v>434.99</v>
      </c>
    </row>
    <row r="45" spans="1:6">
      <c r="A45" t="s">
        <v>75</v>
      </c>
      <c r="B45" t="s">
        <v>164</v>
      </c>
      <c r="C45" t="s">
        <v>654</v>
      </c>
      <c r="D45">
        <v>305.99</v>
      </c>
      <c r="E45">
        <v>70</v>
      </c>
      <c r="F45">
        <v>375.99</v>
      </c>
    </row>
    <row r="46" spans="1:6">
      <c r="A46" t="s">
        <v>75</v>
      </c>
      <c r="B46" t="s">
        <v>161</v>
      </c>
      <c r="C46" t="s">
        <v>787</v>
      </c>
      <c r="D46">
        <v>498.99</v>
      </c>
      <c r="E46">
        <v>70</v>
      </c>
      <c r="F46">
        <v>568.99</v>
      </c>
    </row>
    <row r="47" spans="1:6">
      <c r="A47" t="s">
        <v>75</v>
      </c>
      <c r="B47" t="s">
        <v>156</v>
      </c>
      <c r="C47" t="s">
        <v>344</v>
      </c>
      <c r="D47">
        <v>42</v>
      </c>
      <c r="E47">
        <v>0</v>
      </c>
      <c r="F47">
        <v>42</v>
      </c>
    </row>
    <row r="48" spans="1:6">
      <c r="A48" t="s">
        <v>75</v>
      </c>
      <c r="B48" t="s">
        <v>164</v>
      </c>
      <c r="C48" t="s">
        <v>495</v>
      </c>
      <c r="D48">
        <v>305.99</v>
      </c>
      <c r="E48">
        <v>70</v>
      </c>
      <c r="F48">
        <v>375.99</v>
      </c>
    </row>
    <row r="49" spans="1:6">
      <c r="A49" t="s">
        <v>75</v>
      </c>
      <c r="B49" t="s">
        <v>161</v>
      </c>
      <c r="C49" t="s">
        <v>788</v>
      </c>
      <c r="D49">
        <v>498.99</v>
      </c>
      <c r="E49">
        <v>70</v>
      </c>
      <c r="F49">
        <v>568.99</v>
      </c>
    </row>
    <row r="50" spans="1:6">
      <c r="A50" t="s">
        <v>75</v>
      </c>
      <c r="B50" t="s">
        <v>161</v>
      </c>
      <c r="C50" t="s">
        <v>789</v>
      </c>
      <c r="D50">
        <v>498.99</v>
      </c>
      <c r="E50">
        <v>70</v>
      </c>
      <c r="F50">
        <v>568.99</v>
      </c>
    </row>
    <row r="51" spans="1:6">
      <c r="A51" t="s">
        <v>75</v>
      </c>
      <c r="B51" t="s">
        <v>161</v>
      </c>
      <c r="C51" t="s">
        <v>790</v>
      </c>
      <c r="D51">
        <v>498.99</v>
      </c>
      <c r="E51">
        <v>70</v>
      </c>
      <c r="F51">
        <v>568.99</v>
      </c>
    </row>
    <row r="52" spans="1:6">
      <c r="A52" t="s">
        <v>75</v>
      </c>
      <c r="B52" t="s">
        <v>163</v>
      </c>
      <c r="C52" t="s">
        <v>366</v>
      </c>
      <c r="D52">
        <v>189.99</v>
      </c>
      <c r="E52">
        <v>40</v>
      </c>
      <c r="F52">
        <v>229.99</v>
      </c>
    </row>
    <row r="53" spans="1:6">
      <c r="A53" t="s">
        <v>75</v>
      </c>
      <c r="B53" t="s">
        <v>163</v>
      </c>
      <c r="C53" t="s">
        <v>822</v>
      </c>
      <c r="D53">
        <v>189.99</v>
      </c>
      <c r="E53">
        <v>40</v>
      </c>
      <c r="F53">
        <v>229.99</v>
      </c>
    </row>
    <row r="54" spans="1:6">
      <c r="A54" t="s">
        <v>75</v>
      </c>
      <c r="B54" t="s">
        <v>161</v>
      </c>
      <c r="C54" t="s">
        <v>662</v>
      </c>
      <c r="D54">
        <v>498.99</v>
      </c>
      <c r="E54">
        <v>70</v>
      </c>
      <c r="F54">
        <v>568.99</v>
      </c>
    </row>
    <row r="55" spans="1:6">
      <c r="A55" t="s">
        <v>832</v>
      </c>
      <c r="B55" t="s">
        <v>156</v>
      </c>
      <c r="C55" t="s">
        <v>796</v>
      </c>
      <c r="D55">
        <v>42</v>
      </c>
      <c r="E55">
        <v>20</v>
      </c>
      <c r="F55">
        <v>62</v>
      </c>
    </row>
    <row r="56" spans="1:6">
      <c r="A56" t="s">
        <v>832</v>
      </c>
      <c r="B56" t="s">
        <v>156</v>
      </c>
      <c r="C56" t="s">
        <v>249</v>
      </c>
      <c r="D56">
        <v>42</v>
      </c>
      <c r="E56">
        <v>20</v>
      </c>
      <c r="F56">
        <v>62</v>
      </c>
    </row>
    <row r="57" spans="1:6">
      <c r="A57" t="s">
        <v>832</v>
      </c>
      <c r="B57" t="s">
        <v>157</v>
      </c>
      <c r="C57" t="s">
        <v>619</v>
      </c>
      <c r="D57">
        <v>291</v>
      </c>
      <c r="E57">
        <v>20</v>
      </c>
      <c r="F57">
        <v>311</v>
      </c>
    </row>
    <row r="58" spans="1:6">
      <c r="A58" t="s">
        <v>832</v>
      </c>
      <c r="B58" t="s">
        <v>156</v>
      </c>
      <c r="C58" t="s">
        <v>797</v>
      </c>
      <c r="D58">
        <v>42</v>
      </c>
      <c r="E58">
        <v>20</v>
      </c>
      <c r="F58">
        <v>62</v>
      </c>
    </row>
    <row r="59" spans="1:6">
      <c r="A59" t="s">
        <v>832</v>
      </c>
      <c r="B59" t="s">
        <v>156</v>
      </c>
      <c r="C59" t="s">
        <v>350</v>
      </c>
      <c r="D59">
        <v>42</v>
      </c>
      <c r="E59">
        <v>20</v>
      </c>
      <c r="F59">
        <v>62</v>
      </c>
    </row>
    <row r="60" spans="1:6">
      <c r="A60" t="s">
        <v>832</v>
      </c>
      <c r="B60" t="s">
        <v>157</v>
      </c>
      <c r="C60" t="s">
        <v>469</v>
      </c>
      <c r="D60">
        <v>291</v>
      </c>
      <c r="E60">
        <v>20</v>
      </c>
      <c r="F60">
        <v>311</v>
      </c>
    </row>
    <row r="61" spans="1:6">
      <c r="A61" t="s">
        <v>832</v>
      </c>
      <c r="B61" t="s">
        <v>156</v>
      </c>
      <c r="C61" t="s">
        <v>798</v>
      </c>
      <c r="D61">
        <v>42</v>
      </c>
      <c r="E61">
        <v>20</v>
      </c>
      <c r="F61">
        <v>62</v>
      </c>
    </row>
    <row r="62" spans="1:6">
      <c r="A62" t="s">
        <v>832</v>
      </c>
      <c r="B62" t="s">
        <v>156</v>
      </c>
      <c r="C62" t="s">
        <v>799</v>
      </c>
      <c r="D62">
        <v>42</v>
      </c>
      <c r="E62">
        <v>20</v>
      </c>
      <c r="F62">
        <v>62</v>
      </c>
    </row>
    <row r="63" spans="1:6">
      <c r="A63" t="s">
        <v>832</v>
      </c>
      <c r="B63" t="s">
        <v>156</v>
      </c>
      <c r="C63" t="s">
        <v>800</v>
      </c>
      <c r="D63">
        <v>42</v>
      </c>
      <c r="E63">
        <v>20</v>
      </c>
      <c r="F63">
        <v>62</v>
      </c>
    </row>
    <row r="64" spans="1:6">
      <c r="A64" t="s">
        <v>832</v>
      </c>
      <c r="B64" t="s">
        <v>156</v>
      </c>
      <c r="C64" t="s">
        <v>288</v>
      </c>
      <c r="D64">
        <v>42</v>
      </c>
      <c r="E64">
        <v>20</v>
      </c>
      <c r="F64">
        <v>62</v>
      </c>
    </row>
    <row r="65" spans="1:6">
      <c r="A65" t="s">
        <v>832</v>
      </c>
      <c r="B65" t="s">
        <v>156</v>
      </c>
      <c r="C65" t="s">
        <v>322</v>
      </c>
      <c r="D65">
        <v>42</v>
      </c>
      <c r="E65">
        <v>20</v>
      </c>
      <c r="F65">
        <v>62</v>
      </c>
    </row>
    <row r="66" spans="1:6">
      <c r="A66" t="s">
        <v>832</v>
      </c>
      <c r="B66" t="s">
        <v>156</v>
      </c>
      <c r="C66" t="s">
        <v>383</v>
      </c>
      <c r="D66">
        <v>42</v>
      </c>
      <c r="E66">
        <v>20</v>
      </c>
      <c r="F66">
        <v>62</v>
      </c>
    </row>
    <row r="67" spans="1:6">
      <c r="A67" t="s">
        <v>832</v>
      </c>
      <c r="B67" t="s">
        <v>156</v>
      </c>
      <c r="C67" t="s">
        <v>257</v>
      </c>
      <c r="D67">
        <v>42</v>
      </c>
      <c r="E67">
        <v>20</v>
      </c>
      <c r="F67">
        <v>62</v>
      </c>
    </row>
    <row r="68" spans="1:6">
      <c r="A68" t="s">
        <v>832</v>
      </c>
      <c r="B68" t="s">
        <v>156</v>
      </c>
      <c r="C68" t="s">
        <v>801</v>
      </c>
      <c r="D68">
        <v>42</v>
      </c>
      <c r="E68">
        <v>20</v>
      </c>
      <c r="F68">
        <v>62</v>
      </c>
    </row>
    <row r="69" spans="1:6">
      <c r="A69" t="s">
        <v>832</v>
      </c>
      <c r="B69" t="s">
        <v>156</v>
      </c>
      <c r="C69" t="s">
        <v>441</v>
      </c>
      <c r="D69">
        <v>42</v>
      </c>
      <c r="E69">
        <v>20</v>
      </c>
      <c r="F69">
        <v>62</v>
      </c>
    </row>
    <row r="70" spans="1:6">
      <c r="A70" t="s">
        <v>832</v>
      </c>
      <c r="B70" t="s">
        <v>156</v>
      </c>
      <c r="C70" t="s">
        <v>173</v>
      </c>
      <c r="D70">
        <v>42</v>
      </c>
      <c r="E70">
        <v>20</v>
      </c>
      <c r="F70">
        <v>62</v>
      </c>
    </row>
    <row r="71" spans="1:6">
      <c r="A71" t="s">
        <v>832</v>
      </c>
      <c r="B71" t="s">
        <v>156</v>
      </c>
      <c r="C71" t="s">
        <v>206</v>
      </c>
      <c r="D71">
        <v>42</v>
      </c>
      <c r="E71">
        <v>20</v>
      </c>
      <c r="F71">
        <v>62</v>
      </c>
    </row>
    <row r="72" spans="1:6">
      <c r="A72" t="s">
        <v>832</v>
      </c>
      <c r="B72" t="s">
        <v>156</v>
      </c>
      <c r="C72" t="s">
        <v>216</v>
      </c>
      <c r="D72">
        <v>42</v>
      </c>
      <c r="E72">
        <v>20</v>
      </c>
      <c r="F72">
        <v>62</v>
      </c>
    </row>
    <row r="73" spans="1:6">
      <c r="A73" t="s">
        <v>832</v>
      </c>
      <c r="B73" t="s">
        <v>157</v>
      </c>
      <c r="C73" t="s">
        <v>802</v>
      </c>
      <c r="D73">
        <v>291</v>
      </c>
      <c r="E73">
        <v>20</v>
      </c>
      <c r="F73">
        <v>311</v>
      </c>
    </row>
    <row r="74" spans="1:6">
      <c r="A74" t="s">
        <v>832</v>
      </c>
      <c r="B74" t="s">
        <v>156</v>
      </c>
      <c r="C74" t="s">
        <v>430</v>
      </c>
      <c r="D74">
        <v>42</v>
      </c>
      <c r="E74">
        <v>20</v>
      </c>
      <c r="F74">
        <v>62</v>
      </c>
    </row>
    <row r="75" spans="1:6">
      <c r="A75" t="s">
        <v>832</v>
      </c>
      <c r="B75" t="s">
        <v>156</v>
      </c>
      <c r="C75" t="s">
        <v>803</v>
      </c>
      <c r="D75">
        <v>42</v>
      </c>
      <c r="E75">
        <v>20</v>
      </c>
      <c r="F75">
        <v>62</v>
      </c>
    </row>
    <row r="76" spans="1:6">
      <c r="A76" t="s">
        <v>832</v>
      </c>
      <c r="B76" t="s">
        <v>156</v>
      </c>
      <c r="C76" t="s">
        <v>804</v>
      </c>
      <c r="D76">
        <v>42</v>
      </c>
      <c r="E76">
        <v>20</v>
      </c>
      <c r="F76">
        <v>62</v>
      </c>
    </row>
    <row r="77" spans="1:6">
      <c r="A77" t="s">
        <v>832</v>
      </c>
      <c r="B77" t="s">
        <v>156</v>
      </c>
      <c r="C77" t="s">
        <v>805</v>
      </c>
      <c r="D77">
        <v>42</v>
      </c>
      <c r="E77">
        <v>20</v>
      </c>
      <c r="F77">
        <v>62</v>
      </c>
    </row>
    <row r="78" spans="1:6">
      <c r="A78" t="s">
        <v>832</v>
      </c>
      <c r="B78" t="s">
        <v>156</v>
      </c>
      <c r="C78" t="s">
        <v>427</v>
      </c>
      <c r="D78">
        <v>42</v>
      </c>
      <c r="E78">
        <v>20</v>
      </c>
      <c r="F78">
        <v>62</v>
      </c>
    </row>
    <row r="79" spans="1:6">
      <c r="A79" t="s">
        <v>832</v>
      </c>
      <c r="B79" t="s">
        <v>156</v>
      </c>
      <c r="C79" t="s">
        <v>823</v>
      </c>
      <c r="D79">
        <v>42</v>
      </c>
      <c r="E79">
        <v>20</v>
      </c>
      <c r="F79">
        <v>62</v>
      </c>
    </row>
    <row r="80" spans="1:6">
      <c r="A80" t="s">
        <v>832</v>
      </c>
      <c r="B80" t="s">
        <v>156</v>
      </c>
      <c r="C80" t="s">
        <v>806</v>
      </c>
      <c r="D80">
        <v>42</v>
      </c>
      <c r="E80">
        <v>20</v>
      </c>
      <c r="F80">
        <v>62</v>
      </c>
    </row>
    <row r="81" spans="1:6">
      <c r="A81" t="s">
        <v>832</v>
      </c>
      <c r="B81" t="s">
        <v>157</v>
      </c>
      <c r="C81" t="s">
        <v>6</v>
      </c>
      <c r="D81">
        <v>291</v>
      </c>
      <c r="E81">
        <v>20</v>
      </c>
      <c r="F81">
        <v>311</v>
      </c>
    </row>
    <row r="82" spans="1:6">
      <c r="A82" t="s">
        <v>832</v>
      </c>
      <c r="B82" t="s">
        <v>156</v>
      </c>
      <c r="C82" t="s">
        <v>807</v>
      </c>
      <c r="D82">
        <v>42</v>
      </c>
      <c r="E82">
        <v>20</v>
      </c>
      <c r="F82">
        <v>62</v>
      </c>
    </row>
    <row r="83" spans="1:6">
      <c r="A83" t="s">
        <v>832</v>
      </c>
      <c r="B83" t="s">
        <v>156</v>
      </c>
      <c r="C83" t="s">
        <v>808</v>
      </c>
      <c r="D83">
        <v>42</v>
      </c>
      <c r="E83">
        <v>20</v>
      </c>
      <c r="F83">
        <v>62</v>
      </c>
    </row>
    <row r="84" spans="1:6">
      <c r="A84" t="s">
        <v>832</v>
      </c>
      <c r="B84" t="s">
        <v>157</v>
      </c>
      <c r="C84" t="s">
        <v>128</v>
      </c>
      <c r="D84">
        <v>291</v>
      </c>
      <c r="E84">
        <v>20</v>
      </c>
      <c r="F84">
        <v>311</v>
      </c>
    </row>
    <row r="85" spans="1:6">
      <c r="A85" t="s">
        <v>832</v>
      </c>
      <c r="B85" t="s">
        <v>156</v>
      </c>
      <c r="C85" t="s">
        <v>809</v>
      </c>
      <c r="D85">
        <v>42</v>
      </c>
      <c r="E85">
        <v>20</v>
      </c>
      <c r="F85">
        <v>62</v>
      </c>
    </row>
    <row r="86" spans="1:6">
      <c r="A86" t="s">
        <v>832</v>
      </c>
      <c r="B86" t="s">
        <v>156</v>
      </c>
      <c r="C86" t="s">
        <v>810</v>
      </c>
      <c r="D86">
        <v>42</v>
      </c>
      <c r="E86">
        <v>20</v>
      </c>
      <c r="F86">
        <v>62</v>
      </c>
    </row>
    <row r="87" spans="1:6">
      <c r="A87" t="s">
        <v>832</v>
      </c>
      <c r="B87" t="s">
        <v>161</v>
      </c>
      <c r="C87" t="s">
        <v>811</v>
      </c>
      <c r="D87">
        <v>498.99</v>
      </c>
      <c r="E87">
        <v>90</v>
      </c>
      <c r="F87">
        <v>588.99</v>
      </c>
    </row>
    <row r="88" spans="1:6">
      <c r="A88" t="s">
        <v>832</v>
      </c>
      <c r="B88" t="s">
        <v>156</v>
      </c>
      <c r="C88" t="s">
        <v>812</v>
      </c>
      <c r="D88">
        <v>42</v>
      </c>
      <c r="E88">
        <v>20</v>
      </c>
      <c r="F88">
        <v>62</v>
      </c>
    </row>
    <row r="89" spans="1:6">
      <c r="A89" t="s">
        <v>832</v>
      </c>
      <c r="B89" t="s">
        <v>157</v>
      </c>
      <c r="C89" t="s">
        <v>129</v>
      </c>
      <c r="D89">
        <v>498.99</v>
      </c>
      <c r="E89">
        <v>90</v>
      </c>
      <c r="F89">
        <v>588.99</v>
      </c>
    </row>
    <row r="90" spans="1:6">
      <c r="A90" t="s">
        <v>832</v>
      </c>
      <c r="B90" t="s">
        <v>160</v>
      </c>
      <c r="C90" t="s">
        <v>814</v>
      </c>
      <c r="D90">
        <v>394.99</v>
      </c>
      <c r="E90">
        <v>60</v>
      </c>
      <c r="F90">
        <v>454.99</v>
      </c>
    </row>
    <row r="91" spans="1:6">
      <c r="A91" t="s">
        <v>832</v>
      </c>
      <c r="B91" t="s">
        <v>157</v>
      </c>
      <c r="C91" t="s">
        <v>815</v>
      </c>
      <c r="D91">
        <v>291</v>
      </c>
      <c r="E91">
        <v>20</v>
      </c>
      <c r="F91">
        <v>311</v>
      </c>
    </row>
    <row r="92" spans="1:6">
      <c r="A92" t="s">
        <v>832</v>
      </c>
      <c r="B92" t="s">
        <v>161</v>
      </c>
      <c r="C92" t="s">
        <v>816</v>
      </c>
      <c r="D92">
        <v>498.99</v>
      </c>
      <c r="E92">
        <v>90</v>
      </c>
      <c r="F92">
        <v>588.99</v>
      </c>
    </row>
    <row r="93" spans="1:6">
      <c r="A93" t="s">
        <v>832</v>
      </c>
      <c r="B93" t="s">
        <v>161</v>
      </c>
      <c r="C93" t="s">
        <v>817</v>
      </c>
      <c r="D93">
        <v>498.99</v>
      </c>
      <c r="E93">
        <v>90</v>
      </c>
      <c r="F93">
        <v>588.99</v>
      </c>
    </row>
    <row r="94" spans="1:6">
      <c r="A94" t="s">
        <v>832</v>
      </c>
      <c r="B94" t="s">
        <v>157</v>
      </c>
      <c r="C94" t="s">
        <v>117</v>
      </c>
      <c r="D94">
        <v>291</v>
      </c>
      <c r="E94">
        <v>20</v>
      </c>
      <c r="F94">
        <v>311</v>
      </c>
    </row>
    <row r="95" spans="1:6">
      <c r="A95" t="s">
        <v>832</v>
      </c>
      <c r="B95" t="s">
        <v>157</v>
      </c>
      <c r="C95" t="s">
        <v>818</v>
      </c>
      <c r="D95">
        <v>291</v>
      </c>
      <c r="E95">
        <v>20</v>
      </c>
      <c r="F95">
        <v>311</v>
      </c>
    </row>
    <row r="96" spans="1:6">
      <c r="A96" t="s">
        <v>832</v>
      </c>
      <c r="B96" t="s">
        <v>156</v>
      </c>
      <c r="C96" t="s">
        <v>819</v>
      </c>
      <c r="D96">
        <v>42</v>
      </c>
      <c r="E96">
        <v>20</v>
      </c>
      <c r="F96">
        <v>62</v>
      </c>
    </row>
    <row r="97" spans="1:6">
      <c r="A97" t="s">
        <v>832</v>
      </c>
      <c r="B97" t="s">
        <v>161</v>
      </c>
      <c r="C97" t="s">
        <v>661</v>
      </c>
      <c r="D97">
        <v>498.99</v>
      </c>
      <c r="E97">
        <v>90</v>
      </c>
      <c r="F97">
        <v>588.99</v>
      </c>
    </row>
    <row r="98" spans="1:6">
      <c r="A98" t="s">
        <v>832</v>
      </c>
      <c r="B98" t="s">
        <v>161</v>
      </c>
      <c r="C98" t="s">
        <v>820</v>
      </c>
      <c r="D98">
        <v>498.99</v>
      </c>
      <c r="E98">
        <v>90</v>
      </c>
      <c r="F98">
        <v>588.99</v>
      </c>
    </row>
    <row r="99" spans="1:6">
      <c r="A99" t="s">
        <v>833</v>
      </c>
      <c r="B99" t="s">
        <v>156</v>
      </c>
      <c r="C99" t="s">
        <v>220</v>
      </c>
      <c r="D99">
        <v>42</v>
      </c>
      <c r="E99">
        <v>0</v>
      </c>
      <c r="F99">
        <v>42</v>
      </c>
    </row>
    <row r="100" spans="1:6">
      <c r="A100" t="s">
        <v>833</v>
      </c>
      <c r="B100" t="s">
        <v>156</v>
      </c>
      <c r="C100" t="s">
        <v>791</v>
      </c>
      <c r="D100">
        <v>42</v>
      </c>
      <c r="E100">
        <v>0</v>
      </c>
      <c r="F100">
        <v>42</v>
      </c>
    </row>
    <row r="101" spans="1:6">
      <c r="A101" t="s">
        <v>833</v>
      </c>
      <c r="B101" t="s">
        <v>156</v>
      </c>
      <c r="C101" t="s">
        <v>409</v>
      </c>
      <c r="D101">
        <v>42</v>
      </c>
      <c r="E101">
        <v>0</v>
      </c>
      <c r="F101">
        <v>42</v>
      </c>
    </row>
    <row r="102" spans="1:6">
      <c r="A102" t="s">
        <v>833</v>
      </c>
      <c r="B102" t="s">
        <v>157</v>
      </c>
      <c r="C102" t="s">
        <v>792</v>
      </c>
      <c r="D102">
        <v>291</v>
      </c>
      <c r="E102">
        <v>0</v>
      </c>
      <c r="F102">
        <v>291</v>
      </c>
    </row>
    <row r="103" spans="1:6">
      <c r="A103" t="s">
        <v>833</v>
      </c>
      <c r="B103" t="s">
        <v>156</v>
      </c>
      <c r="C103" t="s">
        <v>336</v>
      </c>
      <c r="D103">
        <v>42</v>
      </c>
      <c r="E103">
        <v>0</v>
      </c>
      <c r="F103">
        <v>42</v>
      </c>
    </row>
    <row r="104" spans="1:6">
      <c r="A104" t="s">
        <v>833</v>
      </c>
      <c r="B104" t="s">
        <v>156</v>
      </c>
      <c r="C104" t="s">
        <v>793</v>
      </c>
      <c r="D104">
        <v>42</v>
      </c>
      <c r="E104">
        <v>0</v>
      </c>
      <c r="F104">
        <v>42</v>
      </c>
    </row>
    <row r="105" spans="1:6">
      <c r="A105" t="s">
        <v>833</v>
      </c>
      <c r="B105" t="s">
        <v>156</v>
      </c>
      <c r="C105" t="s">
        <v>374</v>
      </c>
      <c r="D105">
        <v>42</v>
      </c>
      <c r="E105">
        <v>0</v>
      </c>
      <c r="F105">
        <v>42</v>
      </c>
    </row>
    <row r="106" spans="1:6">
      <c r="A106" t="s">
        <v>833</v>
      </c>
      <c r="B106" t="s">
        <v>156</v>
      </c>
      <c r="C106" t="s">
        <v>298</v>
      </c>
      <c r="D106">
        <v>42</v>
      </c>
      <c r="E106">
        <v>0</v>
      </c>
      <c r="F106">
        <v>42</v>
      </c>
    </row>
    <row r="107" spans="1:6">
      <c r="A107" t="s">
        <v>833</v>
      </c>
      <c r="B107" t="s">
        <v>156</v>
      </c>
      <c r="C107" t="s">
        <v>191</v>
      </c>
      <c r="D107">
        <v>42</v>
      </c>
      <c r="E107">
        <v>0</v>
      </c>
      <c r="F107">
        <v>42</v>
      </c>
    </row>
    <row r="108" spans="1:6">
      <c r="A108" t="s">
        <v>833</v>
      </c>
      <c r="B108" t="s">
        <v>156</v>
      </c>
      <c r="C108" t="s">
        <v>481</v>
      </c>
      <c r="D108">
        <v>42</v>
      </c>
      <c r="E108">
        <v>0</v>
      </c>
      <c r="F108">
        <v>42</v>
      </c>
    </row>
    <row r="109" spans="1:6">
      <c r="A109" t="s">
        <v>833</v>
      </c>
      <c r="B109" t="s">
        <v>163</v>
      </c>
      <c r="C109" t="s">
        <v>794</v>
      </c>
      <c r="D109">
        <v>189.99</v>
      </c>
      <c r="E109">
        <v>40</v>
      </c>
      <c r="F109">
        <v>229.99</v>
      </c>
    </row>
    <row r="110" spans="1:6">
      <c r="A110" t="s">
        <v>833</v>
      </c>
      <c r="B110" t="s">
        <v>163</v>
      </c>
      <c r="C110" t="s">
        <v>795</v>
      </c>
      <c r="D110">
        <v>189.99</v>
      </c>
      <c r="E110">
        <v>40</v>
      </c>
      <c r="F110">
        <v>229.99</v>
      </c>
    </row>
    <row r="111" spans="1:6">
      <c r="A111" t="s">
        <v>833</v>
      </c>
      <c r="B111" t="s">
        <v>163</v>
      </c>
      <c r="C111" t="s">
        <v>463</v>
      </c>
      <c r="D111">
        <v>189.99</v>
      </c>
      <c r="E111">
        <v>40</v>
      </c>
      <c r="F111">
        <v>229.99</v>
      </c>
    </row>
    <row r="112" spans="1:6">
      <c r="A112" t="s">
        <v>833</v>
      </c>
      <c r="B112" t="s">
        <v>164</v>
      </c>
      <c r="C112" t="s">
        <v>592</v>
      </c>
      <c r="D112">
        <v>305.99</v>
      </c>
      <c r="E112">
        <v>70</v>
      </c>
      <c r="F112">
        <v>375.99</v>
      </c>
    </row>
    <row r="113" spans="1:6">
      <c r="A113" t="s">
        <v>833</v>
      </c>
      <c r="B113" t="s">
        <v>164</v>
      </c>
      <c r="C113" t="s">
        <v>592</v>
      </c>
      <c r="D113">
        <v>305.99</v>
      </c>
      <c r="E113">
        <v>70</v>
      </c>
      <c r="F113">
        <v>375.99</v>
      </c>
    </row>
    <row r="114" spans="1:6">
      <c r="A114" s="377" t="s">
        <v>834</v>
      </c>
      <c r="B114" s="377"/>
      <c r="C114" s="377"/>
      <c r="D114" s="176">
        <v>19238.689999999999</v>
      </c>
      <c r="E114" s="176">
        <v>3620</v>
      </c>
      <c r="F114" s="176">
        <v>22858.69</v>
      </c>
    </row>
  </sheetData>
  <mergeCells count="1">
    <mergeCell ref="A114:C114"/>
  </mergeCells>
  <pageMargins left="0.70866141732283472" right="0.70866141732283472" top="0.43" bottom="0.33" header="0.31496062992125984" footer="0.28999999999999998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14</vt:i4>
      </vt:variant>
    </vt:vector>
  </HeadingPairs>
  <TitlesOfParts>
    <vt:vector size="23" baseType="lpstr">
      <vt:lpstr>PAP</vt:lpstr>
      <vt:lpstr>Hoja1</vt:lpstr>
      <vt:lpstr>COLEGIO</vt:lpstr>
      <vt:lpstr>RESUMEN</vt:lpstr>
      <vt:lpstr>jefes de prcatica</vt:lpstr>
      <vt:lpstr>REMU</vt:lpstr>
      <vt:lpstr>Hoja2</vt:lpstr>
      <vt:lpstr>HOMOLOGACION</vt:lpstr>
      <vt:lpstr>AUTORIDADES</vt:lpstr>
      <vt:lpstr>COLEGIO!Área_de_impresión</vt:lpstr>
      <vt:lpstr>PAP!Área_de_impresión</vt:lpstr>
      <vt:lpstr>RESUMEN!Área_de_impresión</vt:lpstr>
      <vt:lpstr>REMU!AUT</vt:lpstr>
      <vt:lpstr>AUT</vt:lpstr>
      <vt:lpstr>CATE</vt:lpstr>
      <vt:lpstr>DSUP</vt:lpstr>
      <vt:lpstr>ESCALA</vt:lpstr>
      <vt:lpstr>HCATE</vt:lpstr>
      <vt:lpstr>HOMO</vt:lpstr>
      <vt:lpstr>NAUT</vt:lpstr>
      <vt:lpstr>REMU</vt:lpstr>
      <vt:lpstr>AUTORIDADES!Títulos_a_imprimir</vt:lpstr>
      <vt:lpstr>PAP!Títulos_a_imprimir</vt:lpstr>
    </vt:vector>
  </TitlesOfParts>
  <Company>Univ. Nac. de Trujillo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UNT</dc:creator>
  <cp:lastModifiedBy>Jessi</cp:lastModifiedBy>
  <cp:lastPrinted>2014-10-01T18:12:17Z</cp:lastPrinted>
  <dcterms:created xsi:type="dcterms:W3CDTF">1999-05-21T17:51:14Z</dcterms:created>
  <dcterms:modified xsi:type="dcterms:W3CDTF">2014-10-03T16:34:23Z</dcterms:modified>
</cp:coreProperties>
</file>